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10" windowHeight="9240" activeTab="0"/>
  </bookViews>
  <sheets>
    <sheet name="SEPTIEMBRE 2021 SI CAPITAL" sheetId="1" r:id="rId1"/>
  </sheets>
  <externalReferences>
    <externalReference r:id="rId4"/>
    <externalReference r:id="rId5"/>
  </externalReferences>
  <definedNames>
    <definedName name="_xlnm.Print_Area" localSheetId="0">'SEPTIEMBRE 2021 SI CAPITAL'!$A$11:$J$97</definedName>
    <definedName name="_xlnm.Print_Titles" localSheetId="0">'SEPTIEMBRE 2021 SI CAPITAL'!$2:$10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<sst xmlns="http://schemas.openxmlformats.org/spreadsheetml/2006/main" count="184" uniqueCount="179">
  <si>
    <t>230 - UNIVERSIDAD DISTRITAL FRANCISCO JOSÉ DE CALDAS</t>
  </si>
  <si>
    <t>CÓDIGO</t>
  </si>
  <si>
    <t>CONCEPTO</t>
  </si>
  <si>
    <t>PRESUPUESTO INICIAL 2021</t>
  </si>
  <si>
    <t>ADICION / MODIFICACION MES</t>
  </si>
  <si>
    <t>ADICION / MODIFICACION ACUMULADO</t>
  </si>
  <si>
    <t>PRESUPUESTO DEFINITIVO 2021</t>
  </si>
  <si>
    <t>RECAUDO MES</t>
  </si>
  <si>
    <t>RECAUDO ACUMULADO</t>
  </si>
  <si>
    <t>% EJECUCION</t>
  </si>
  <si>
    <t>SALDO POR RECAUDAR</t>
  </si>
  <si>
    <t xml:space="preserve">INGRESOS  </t>
  </si>
  <si>
    <t>2.1.</t>
  </si>
  <si>
    <t>INGRESOS CORRIENTES</t>
  </si>
  <si>
    <t>2.1.1</t>
  </si>
  <si>
    <t>INGRESOS TRIBUTARIOS</t>
  </si>
  <si>
    <t>2.1.1.02</t>
  </si>
  <si>
    <t>Impuestos Indirectos</t>
  </si>
  <si>
    <t>2-1-1-02-08</t>
  </si>
  <si>
    <t>Estampillas</t>
  </si>
  <si>
    <t>2.1.1.02.08.1</t>
  </si>
  <si>
    <t>Estampillas Pro Universidades Públicas</t>
  </si>
  <si>
    <t>2.1.1.02.08.1.1</t>
  </si>
  <si>
    <t>Estampilla Universidad Distrital Francisco José de Caldas, cincuenta (50) años</t>
  </si>
  <si>
    <t>2.1.1.02.08.1.1.2</t>
  </si>
  <si>
    <t>Estampilla Pro Universidad Distrital Ley 1825 de 2017</t>
  </si>
  <si>
    <t>2.1.2.</t>
  </si>
  <si>
    <t>NO TRIBUTARIOS</t>
  </si>
  <si>
    <t>2.1.2.05.</t>
  </si>
  <si>
    <t>VENTA DE BIENES Y SERVICIOS</t>
  </si>
  <si>
    <t>2.1.2.05.01.</t>
  </si>
  <si>
    <t>SERVICIOS PARA LA COMUNIDAD, SOCIALES Y PERSONAS</t>
  </si>
  <si>
    <t>2.1.2.05.01.1.</t>
  </si>
  <si>
    <t>SERVICIOS DE LA ADMINISTRACIÓN PÚBLICA Y OTROS SERVICIOS PRESTADOS A LA COMUNIDAD EN GENERAL</t>
  </si>
  <si>
    <t>2.1.2.05.01.1.1.</t>
  </si>
  <si>
    <t>SERVICIOS ADMINISTRATIVOS DEL GOBIERNO</t>
  </si>
  <si>
    <t>2.1.2.05.01.1.1.1.</t>
  </si>
  <si>
    <t>SERVICIOS EJECUTIVOS DE LA ADMINISTRACIÓN PÚBLICA</t>
  </si>
  <si>
    <t>2.1.2.05.01.1.1.1.1</t>
  </si>
  <si>
    <t>INSCRIPCIONES</t>
  </si>
  <si>
    <t>2.1.2.05.01.1.1.1.1.1</t>
  </si>
  <si>
    <t xml:space="preserve">Pregrado </t>
  </si>
  <si>
    <t>2.1.2.05.01.1.1.1.1.2</t>
  </si>
  <si>
    <t>Posgrado</t>
  </si>
  <si>
    <t>2.1.02.05.01.1.1.1.2.</t>
  </si>
  <si>
    <t xml:space="preserve">MATRÍCULAS </t>
  </si>
  <si>
    <t>2.1.02.05.01.1.1.1.2.1</t>
  </si>
  <si>
    <t xml:space="preserve">PREGRADO </t>
  </si>
  <si>
    <t>2.1.02.05.01.1.1.1.2.1.1</t>
  </si>
  <si>
    <t>Programas de pregrado</t>
  </si>
  <si>
    <t>2.1.02.05.01.1.1.1.2.2</t>
  </si>
  <si>
    <t>POSGRADO</t>
  </si>
  <si>
    <t>2.1.02.05.01.1.1.1.2.2.1</t>
  </si>
  <si>
    <t>Facultad de Artes ASAB</t>
  </si>
  <si>
    <t>2.1.02.05.01.1.1.1.2.2.2</t>
  </si>
  <si>
    <t>Facultad de Ciencias y Educación</t>
  </si>
  <si>
    <t>2.1.02.05.01.1.1.1.2.2.3</t>
  </si>
  <si>
    <t>Facultad de ingeniería</t>
  </si>
  <si>
    <t>2.1.02.05.01.1.1.1.2.2.4</t>
  </si>
  <si>
    <t>Facultad de Medio ambiente y recursos naturales</t>
  </si>
  <si>
    <t>2.1.02.05.01.1.1.1.2.2.5</t>
  </si>
  <si>
    <t>Facultad Tecnológica</t>
  </si>
  <si>
    <t>2.1.02.05.01.1.1.1.3</t>
  </si>
  <si>
    <t>Derechos De Grado</t>
  </si>
  <si>
    <t>2.1.02.05.01.1.1.1.4</t>
  </si>
  <si>
    <t>Cursos De Vacaciones</t>
  </si>
  <si>
    <t>2.1.02.05.01.1.1.1.5</t>
  </si>
  <si>
    <t>Servicios Sistematización</t>
  </si>
  <si>
    <t>2.1.02.05.01.1.1.1.6</t>
  </si>
  <si>
    <t>Carnets, Certificados, Constancias, Duplicado, otros</t>
  </si>
  <si>
    <t>2.1.02.05.01.1.1.1.7</t>
  </si>
  <si>
    <t>Beneficio Institucional Productos Y Servicios Especializados</t>
  </si>
  <si>
    <t>2.1.02.05.01.1.1.1.8</t>
  </si>
  <si>
    <t>Beneficio Institucional Educación Continuada</t>
  </si>
  <si>
    <t>2.1.02.05.01.1.1.1.9</t>
  </si>
  <si>
    <t>Fondo de publicaciones</t>
  </si>
  <si>
    <t>2.1.02.05.01.1.1.1.10</t>
  </si>
  <si>
    <t>OTROS INGRESOS</t>
  </si>
  <si>
    <t>2.1.02.05.01.1.1.1.10.1</t>
  </si>
  <si>
    <t xml:space="preserve">Otros Ingresos </t>
  </si>
  <si>
    <t>2.2</t>
  </si>
  <si>
    <t xml:space="preserve">TRANSFERENCIAS </t>
  </si>
  <si>
    <t>2.2.1.</t>
  </si>
  <si>
    <t>TRANSFERENCIAS CORRIENTES</t>
  </si>
  <si>
    <t>2.2.1.01.</t>
  </si>
  <si>
    <t>NACIONALES</t>
  </si>
  <si>
    <t>2.2.1.01.04.</t>
  </si>
  <si>
    <t>Ley 1697/2013 Pro Universidad Nacional y demás Universidades Estatales</t>
  </si>
  <si>
    <t>2.2.1.01.07.</t>
  </si>
  <si>
    <t>TRANSFERENCIAS CORRIENTES PARA FINANCIAR COMPETENCIAS DELEGADAS POR LA NACIÓN</t>
  </si>
  <si>
    <t>2.2.01.01.07.1</t>
  </si>
  <si>
    <t>Transferencias de la Nación por artículo 86 Ley 30/1992</t>
  </si>
  <si>
    <t>2.2.01.01.07.2</t>
  </si>
  <si>
    <t>Transferencias de la Nación por artículo 87 Ley 30/1992</t>
  </si>
  <si>
    <t>2.2.01.01.07.3</t>
  </si>
  <si>
    <t>Transferencias de la Nación por el 10% del valor de la 403/97</t>
  </si>
  <si>
    <t>2.2.01.01.07.4</t>
  </si>
  <si>
    <t>Transferencias de la Nación - Plan de Fomento de la Calidad</t>
  </si>
  <si>
    <t>2.2.01.01.07.6</t>
  </si>
  <si>
    <t>Provisión de Cuotas Partes Pensionales</t>
  </si>
  <si>
    <t>2.2.01.01.09.07</t>
  </si>
  <si>
    <t>Transferencias de la Nación - Excedentes Cooperativas</t>
  </si>
  <si>
    <t>2-2-3</t>
  </si>
  <si>
    <t>DISTRITALES</t>
  </si>
  <si>
    <t>2-2-3-07</t>
  </si>
  <si>
    <t>2.4</t>
  </si>
  <si>
    <t>RECURSOS DE CAPITAL</t>
  </si>
  <si>
    <t>2.4.2</t>
  </si>
  <si>
    <t>RECURSOS DEL CRÉDITO</t>
  </si>
  <si>
    <t>2.4.2.01</t>
  </si>
  <si>
    <t>Recursos del Crédito Interno</t>
  </si>
  <si>
    <t>2.4.2.01.03</t>
  </si>
  <si>
    <t>Recuperación de Cartera - préstamos</t>
  </si>
  <si>
    <t>2.4.2.01.03.1</t>
  </si>
  <si>
    <t>Préstamos de Vivienda</t>
  </si>
  <si>
    <t>2.4.2.01.03.1.1</t>
  </si>
  <si>
    <t xml:space="preserve">Administrativos </t>
  </si>
  <si>
    <t>2.4.2.01.03.2</t>
  </si>
  <si>
    <t xml:space="preserve">Préstamos ordinarios </t>
  </si>
  <si>
    <t>2.4.2.01.03.2.1</t>
  </si>
  <si>
    <t>2.4.3</t>
  </si>
  <si>
    <t xml:space="preserve">RECURSOS DEL BALANCE </t>
  </si>
  <si>
    <t>2.4.3.02</t>
  </si>
  <si>
    <t>Superávit fiscal</t>
  </si>
  <si>
    <t>2.4.3.02.03</t>
  </si>
  <si>
    <t>Superávit fiscal de ingresos de libre destinación</t>
  </si>
  <si>
    <t>2.4.3.02.03.1</t>
  </si>
  <si>
    <t>Otros Ingresos de Libre Destinación</t>
  </si>
  <si>
    <t>2.4.3.03</t>
  </si>
  <si>
    <t xml:space="preserve">Superávit fiscal no incorporado de vigencias anteriores  </t>
  </si>
  <si>
    <t>2.4.3.03.02</t>
  </si>
  <si>
    <t>Superávit fiscal no incorporado de ingresos de destinación específica</t>
  </si>
  <si>
    <t>2.4.3.03.02.1</t>
  </si>
  <si>
    <t>Recursos de Inversión Ministerio de educación Nacional vigencias anteriores</t>
  </si>
  <si>
    <t>2.4.3.03.02.3</t>
  </si>
  <si>
    <t>Estampilla Pro Universidad Distrital Ley 1825 de 2017 Vigencias anteriores</t>
  </si>
  <si>
    <t>2.4.3.03.02.4</t>
  </si>
  <si>
    <t>2.4.3.03.02.9</t>
  </si>
  <si>
    <t>Planes de Fomento a la Calidad Vigencias Anteriores</t>
  </si>
  <si>
    <t>2.4.3.03.03</t>
  </si>
  <si>
    <t>Superávit fiscal no incorporado de ingresos de libre destinación</t>
  </si>
  <si>
    <t>2.4.3.03.03.1</t>
  </si>
  <si>
    <t>2.4.5.</t>
  </si>
  <si>
    <t>RENDIMIENTOS FINANCIEROS</t>
  </si>
  <si>
    <t>2.4.5.02.</t>
  </si>
  <si>
    <t>Depósitos</t>
  </si>
  <si>
    <t>2.4.5.02.04.</t>
  </si>
  <si>
    <t>Recursos propios de libre destinación</t>
  </si>
  <si>
    <t>2.4.7</t>
  </si>
  <si>
    <t xml:space="preserve">EXCEDENTES FINANCIEROS </t>
  </si>
  <si>
    <t>2.4.7.01</t>
  </si>
  <si>
    <t>Establecimientos Públicos</t>
  </si>
  <si>
    <t>2.4.9.</t>
  </si>
  <si>
    <t>REINTEGROS</t>
  </si>
  <si>
    <t>2.4.9.01</t>
  </si>
  <si>
    <t>REINTEGROS I.V.A. LEY 30</t>
  </si>
  <si>
    <t>2.5</t>
  </si>
  <si>
    <t>TRANSFERENCIAS  ADMINISTRACIÓN CENTRAL</t>
  </si>
  <si>
    <t>2.5.1.</t>
  </si>
  <si>
    <t>APORTE ORDINARIO</t>
  </si>
  <si>
    <t>2.5.1.01.</t>
  </si>
  <si>
    <t>VIGENCIA</t>
  </si>
  <si>
    <t>2.5.01.01.1</t>
  </si>
  <si>
    <t>Aportes Según Ley 30</t>
  </si>
  <si>
    <t>Elaboro: Holvey Ramírez Bermúdez</t>
  </si>
  <si>
    <t>Corte: Septiembre 2021</t>
  </si>
  <si>
    <t>_____________________________________________</t>
  </si>
  <si>
    <t>_________________________________________</t>
  </si>
  <si>
    <t>RESPONSABLE DEL PRESUPUESTO</t>
  </si>
  <si>
    <t>ORDENADOR DEL GASTO</t>
  </si>
  <si>
    <t>FORMATO EJECUCIÓN MENSUAL DE INGRESOS</t>
  </si>
  <si>
    <t>Código: GRF-PR-029-FR-030</t>
  </si>
  <si>
    <t>Macroproceso: Gestión de Recursos</t>
  </si>
  <si>
    <t>Versión: 01</t>
  </si>
  <si>
    <t>Proceso: Gestión de Recursos Financieros</t>
  </si>
  <si>
    <t>Fecha de Aprobacion: 10/08/2021</t>
  </si>
  <si>
    <t>ENTIDAD</t>
  </si>
  <si>
    <t>MES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</si>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</sst>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Calibri Light"/>
      <family val="1"/>
      <scheme val="maj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b/>
      <sz val="10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color theme="1"/>
      <name val="Arial"/>
      <family val="2"/>
    </font>
    <font>
      <sz val="10"/>
      <name val="Calibri Light"/>
      <family val="1"/>
      <scheme val="maj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1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1">
    <xf numFmtId="0" fontId="0" fillId="0" borderId="0" xfId="0"/>
    <xf numFmtId="0" fontId="3" fillId="2" borderId="0" xfId="23" applyFont="1" applyFill="1" applyProtection="1">
      <alignment/>
      <protection/>
    </xf>
    <xf numFmtId="3" fontId="3" fillId="2" borderId="0" xfId="23" applyNumberFormat="1" applyFont="1" applyFill="1" applyAlignment="1" applyProtection="1">
      <alignment horizontal="right"/>
      <protection/>
    </xf>
    <xf numFmtId="3" fontId="3" fillId="2" borderId="0" xfId="23" applyNumberFormat="1" applyFont="1" applyFill="1" applyAlignment="1" applyProtection="1">
      <alignment vertical="center"/>
      <protection/>
    </xf>
    <xf numFmtId="3" fontId="3" fillId="2" borderId="0" xfId="23" applyNumberFormat="1" applyFont="1" applyFill="1" applyProtection="1">
      <alignment/>
      <protection/>
    </xf>
    <xf numFmtId="10" fontId="3" fillId="2" borderId="0" xfId="23" applyNumberFormat="1" applyFont="1" applyFill="1" applyAlignment="1" applyProtection="1">
      <alignment horizontal="right"/>
      <protection/>
    </xf>
    <xf numFmtId="0" fontId="3" fillId="2" borderId="0" xfId="23" applyFont="1" applyFill="1" applyAlignment="1" applyProtection="1">
      <alignment horizontal="right"/>
      <protection/>
    </xf>
    <xf numFmtId="0" fontId="5" fillId="3" borderId="1" xfId="23" applyFont="1" applyFill="1" applyBorder="1" applyAlignment="1" applyProtection="1">
      <alignment horizontal="center" vertical="center" wrapText="1"/>
      <protection/>
    </xf>
    <xf numFmtId="3" fontId="5" fillId="4" borderId="2" xfId="23" applyNumberFormat="1" applyFont="1" applyFill="1" applyBorder="1" applyAlignment="1" applyProtection="1">
      <alignment horizontal="center" vertical="center" wrapText="1"/>
      <protection/>
    </xf>
    <xf numFmtId="3" fontId="6" fillId="5" borderId="1" xfId="23" applyNumberFormat="1" applyFont="1" applyFill="1" applyBorder="1" applyAlignment="1" applyProtection="1">
      <alignment horizontal="center" vertical="center" wrapText="1"/>
      <protection/>
    </xf>
    <xf numFmtId="3" fontId="5" fillId="6" borderId="2" xfId="23" applyNumberFormat="1" applyFont="1" applyFill="1" applyBorder="1" applyAlignment="1" applyProtection="1">
      <alignment horizontal="center" vertical="center" wrapText="1"/>
      <protection/>
    </xf>
    <xf numFmtId="3" fontId="6" fillId="7" borderId="1" xfId="23" applyNumberFormat="1" applyFont="1" applyFill="1" applyBorder="1" applyAlignment="1" applyProtection="1">
      <alignment horizontal="center" vertical="center" wrapText="1"/>
      <protection/>
    </xf>
    <xf numFmtId="10" fontId="6" fillId="2" borderId="1" xfId="23" applyNumberFormat="1" applyFont="1" applyFill="1" applyBorder="1" applyAlignment="1" applyProtection="1">
      <alignment horizontal="center" vertical="center" wrapText="1"/>
      <protection/>
    </xf>
    <xf numFmtId="0" fontId="6" fillId="8" borderId="1" xfId="23" applyFont="1" applyFill="1" applyBorder="1" applyAlignment="1" applyProtection="1">
      <alignment horizontal="center" vertical="center" wrapText="1"/>
      <protection/>
    </xf>
    <xf numFmtId="165" fontId="7" fillId="0" borderId="0" xfId="20" applyNumberFormat="1" applyFont="1" applyAlignment="1">
      <alignment vertical="center"/>
    </xf>
    <xf numFmtId="0" fontId="8" fillId="0" borderId="0" xfId="23" applyFont="1" applyAlignment="1" applyProtection="1">
      <alignment vertical="center" wrapText="1"/>
      <protection/>
    </xf>
    <xf numFmtId="0" fontId="5" fillId="9" borderId="1" xfId="23" applyFont="1" applyFill="1" applyBorder="1" applyAlignment="1" applyProtection="1">
      <alignment horizontal="left" vertical="center"/>
      <protection/>
    </xf>
    <xf numFmtId="3" fontId="5" fillId="9" borderId="1" xfId="23" applyNumberFormat="1" applyFont="1" applyFill="1" applyBorder="1" applyAlignment="1" applyProtection="1">
      <alignment horizontal="left" vertical="center" wrapText="1"/>
      <protection/>
    </xf>
    <xf numFmtId="3" fontId="5" fillId="9" borderId="1" xfId="23" applyNumberFormat="1" applyFont="1" applyFill="1" applyBorder="1" applyAlignment="1" applyProtection="1">
      <alignment horizontal="right" vertical="center"/>
      <protection/>
    </xf>
    <xf numFmtId="10" fontId="5" fillId="9" borderId="1" xfId="22" applyNumberFormat="1" applyFont="1" applyFill="1" applyBorder="1" applyAlignment="1" applyProtection="1">
      <alignment horizontal="right" vertical="center"/>
      <protection/>
    </xf>
    <xf numFmtId="0" fontId="4" fillId="0" borderId="0" xfId="23" applyFont="1" applyAlignment="1" applyProtection="1">
      <alignment vertical="center"/>
      <protection/>
    </xf>
    <xf numFmtId="0" fontId="9" fillId="10" borderId="1" xfId="23" applyFont="1" applyFill="1" applyBorder="1" applyAlignment="1" applyProtection="1">
      <alignment horizontal="left" vertical="center"/>
      <protection/>
    </xf>
    <xf numFmtId="3" fontId="9" fillId="10" borderId="1" xfId="23" applyNumberFormat="1" applyFont="1" applyFill="1" applyBorder="1" applyAlignment="1" applyProtection="1">
      <alignment horizontal="left" vertical="center" wrapText="1"/>
      <protection/>
    </xf>
    <xf numFmtId="3" fontId="9" fillId="10" borderId="1" xfId="23" applyNumberFormat="1" applyFont="1" applyFill="1" applyBorder="1" applyAlignment="1" applyProtection="1">
      <alignment horizontal="right" vertical="center"/>
      <protection/>
    </xf>
    <xf numFmtId="10" fontId="9" fillId="10" borderId="1" xfId="22" applyNumberFormat="1" applyFont="1" applyFill="1" applyBorder="1" applyAlignment="1" applyProtection="1">
      <alignment horizontal="right" vertical="center"/>
      <protection/>
    </xf>
    <xf numFmtId="0" fontId="5" fillId="11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 wrapText="1"/>
    </xf>
    <xf numFmtId="165" fontId="5" fillId="11" borderId="1" xfId="20" applyNumberFormat="1" applyFont="1" applyFill="1" applyBorder="1" applyAlignment="1" applyProtection="1">
      <alignment vertical="center"/>
      <protection locked="0"/>
    </xf>
    <xf numFmtId="10" fontId="5" fillId="11" borderId="1" xfId="22" applyNumberFormat="1" applyFont="1" applyFill="1" applyBorder="1" applyAlignment="1" applyProtection="1">
      <alignment horizontal="right" vertical="center"/>
      <protection locked="0"/>
    </xf>
    <xf numFmtId="0" fontId="5" fillId="12" borderId="1" xfId="0" applyFont="1" applyFill="1" applyBorder="1" applyAlignment="1">
      <alignment vertical="center"/>
    </xf>
    <xf numFmtId="0" fontId="5" fillId="12" borderId="1" xfId="0" applyFont="1" applyFill="1" applyBorder="1" applyAlignment="1">
      <alignment vertical="center" wrapText="1"/>
    </xf>
    <xf numFmtId="165" fontId="5" fillId="12" borderId="1" xfId="20" applyNumberFormat="1" applyFont="1" applyFill="1" applyBorder="1" applyAlignment="1" applyProtection="1">
      <alignment vertical="center"/>
      <protection locked="0"/>
    </xf>
    <xf numFmtId="10" fontId="5" fillId="12" borderId="1" xfId="22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20" applyNumberFormat="1" applyFont="1" applyFill="1" applyBorder="1" applyAlignment="1" applyProtection="1">
      <alignment vertical="center"/>
      <protection locked="0"/>
    </xf>
    <xf numFmtId="10" fontId="10" fillId="0" borderId="1" xfId="22" applyNumberFormat="1" applyFont="1" applyFill="1" applyBorder="1" applyAlignment="1" applyProtection="1">
      <alignment horizontal="right" vertical="center"/>
      <protection locked="0"/>
    </xf>
    <xf numFmtId="165" fontId="5" fillId="11" borderId="1" xfId="20" applyNumberFormat="1" applyFont="1" applyFill="1" applyBorder="1" applyAlignment="1">
      <alignment vertical="center"/>
    </xf>
    <xf numFmtId="10" fontId="5" fillId="11" borderId="1" xfId="22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165" fontId="5" fillId="4" borderId="1" xfId="20" applyNumberFormat="1" applyFont="1" applyFill="1" applyBorder="1" applyAlignment="1">
      <alignment vertical="center"/>
    </xf>
    <xf numFmtId="10" fontId="5" fillId="4" borderId="1" xfId="22" applyNumberFormat="1" applyFont="1" applyFill="1" applyBorder="1" applyAlignment="1">
      <alignment horizontal="right" vertical="center"/>
    </xf>
    <xf numFmtId="0" fontId="9" fillId="13" borderId="1" xfId="24" applyFont="1" applyFill="1" applyBorder="1" applyAlignment="1" applyProtection="1">
      <alignment horizontal="left" vertical="center" wrapText="1"/>
      <protection/>
    </xf>
    <xf numFmtId="165" fontId="9" fillId="13" borderId="1" xfId="20" applyNumberFormat="1" applyFont="1" applyFill="1" applyBorder="1" applyAlignment="1" applyProtection="1">
      <alignment horizontal="left" vertical="center" wrapText="1"/>
      <protection/>
    </xf>
    <xf numFmtId="10" fontId="9" fillId="13" borderId="1" xfId="22" applyNumberFormat="1" applyFont="1" applyFill="1" applyBorder="1" applyAlignment="1" applyProtection="1">
      <alignment horizontal="right" vertical="center" wrapText="1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5" fontId="5" fillId="0" borderId="1" xfId="20" applyNumberFormat="1" applyFont="1" applyFill="1" applyBorder="1" applyAlignment="1">
      <alignment vertical="center"/>
    </xf>
    <xf numFmtId="10" fontId="5" fillId="0" borderId="1" xfId="22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14" borderId="1" xfId="0" applyFont="1" applyFill="1" applyBorder="1" applyAlignment="1">
      <alignment vertical="center"/>
    </xf>
    <xf numFmtId="49" fontId="5" fillId="14" borderId="1" xfId="0" applyNumberFormat="1" applyFont="1" applyFill="1" applyBorder="1" applyAlignment="1">
      <alignment vertical="center" wrapText="1"/>
    </xf>
    <xf numFmtId="165" fontId="5" fillId="14" borderId="1" xfId="20" applyNumberFormat="1" applyFont="1" applyFill="1" applyBorder="1" applyAlignment="1">
      <alignment vertical="center"/>
    </xf>
    <xf numFmtId="10" fontId="5" fillId="14" borderId="1" xfId="22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 wrapText="1"/>
    </xf>
    <xf numFmtId="165" fontId="5" fillId="7" borderId="1" xfId="20" applyNumberFormat="1" applyFont="1" applyFill="1" applyBorder="1" applyAlignment="1">
      <alignment vertical="center"/>
    </xf>
    <xf numFmtId="10" fontId="5" fillId="7" borderId="1" xfId="22" applyNumberFormat="1" applyFont="1" applyFill="1" applyBorder="1" applyAlignment="1">
      <alignment horizontal="right" vertical="center"/>
    </xf>
    <xf numFmtId="0" fontId="5" fillId="15" borderId="1" xfId="0" applyFont="1" applyFill="1" applyBorder="1" applyAlignment="1">
      <alignment vertical="center"/>
    </xf>
    <xf numFmtId="0" fontId="5" fillId="15" borderId="1" xfId="0" applyFont="1" applyFill="1" applyBorder="1" applyAlignment="1">
      <alignment vertical="center" wrapText="1"/>
    </xf>
    <xf numFmtId="165" fontId="5" fillId="15" borderId="1" xfId="20" applyNumberFormat="1" applyFont="1" applyFill="1" applyBorder="1" applyAlignment="1">
      <alignment vertical="center"/>
    </xf>
    <xf numFmtId="10" fontId="5" fillId="15" borderId="1" xfId="22" applyNumberFormat="1" applyFont="1" applyFill="1" applyBorder="1" applyAlignment="1">
      <alignment horizontal="right" vertical="center"/>
    </xf>
    <xf numFmtId="0" fontId="10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 wrapText="1"/>
    </xf>
    <xf numFmtId="165" fontId="10" fillId="7" borderId="1" xfId="20" applyNumberFormat="1" applyFont="1" applyFill="1" applyBorder="1" applyAlignment="1" applyProtection="1">
      <alignment vertical="center"/>
      <protection locked="0"/>
    </xf>
    <xf numFmtId="10" fontId="10" fillId="7" borderId="1" xfId="22" applyNumberFormat="1" applyFont="1" applyFill="1" applyBorder="1" applyAlignment="1" applyProtection="1">
      <alignment horizontal="right" vertical="center"/>
      <protection locked="0"/>
    </xf>
    <xf numFmtId="165" fontId="5" fillId="7" borderId="1" xfId="20" applyNumberFormat="1" applyFont="1" applyFill="1" applyBorder="1" applyAlignment="1" applyProtection="1">
      <alignment vertical="center"/>
      <protection locked="0"/>
    </xf>
    <xf numFmtId="10" fontId="5" fillId="7" borderId="1" xfId="22" applyNumberFormat="1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165" fontId="10" fillId="2" borderId="1" xfId="20" applyNumberFormat="1" applyFont="1" applyFill="1" applyBorder="1" applyAlignment="1" applyProtection="1">
      <alignment vertical="center"/>
      <protection locked="0"/>
    </xf>
    <xf numFmtId="10" fontId="10" fillId="2" borderId="1" xfId="22" applyNumberFormat="1" applyFont="1" applyFill="1" applyBorder="1" applyAlignment="1" applyProtection="1">
      <alignment horizontal="right" vertical="center"/>
      <protection locked="0"/>
    </xf>
    <xf numFmtId="0" fontId="5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 wrapText="1"/>
    </xf>
    <xf numFmtId="165" fontId="5" fillId="16" borderId="1" xfId="20" applyNumberFormat="1" applyFont="1" applyFill="1" applyBorder="1" applyAlignment="1">
      <alignment vertical="center"/>
    </xf>
    <xf numFmtId="10" fontId="5" fillId="16" borderId="1" xfId="22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>
      <alignment vertical="center" wrapText="1"/>
    </xf>
    <xf numFmtId="0" fontId="9" fillId="0" borderId="1" xfId="24" applyFont="1" applyFill="1" applyBorder="1" applyAlignment="1" applyProtection="1">
      <alignment horizontal="left" vertical="center" wrapText="1"/>
      <protection/>
    </xf>
    <xf numFmtId="165" fontId="9" fillId="0" borderId="1" xfId="20" applyNumberFormat="1" applyFont="1" applyFill="1" applyBorder="1" applyAlignment="1" applyProtection="1">
      <alignment horizontal="left" vertical="center" wrapText="1"/>
      <protection locked="0"/>
    </xf>
    <xf numFmtId="10" fontId="9" fillId="0" borderId="1" xfId="22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23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5" fillId="16" borderId="1" xfId="0" applyNumberFormat="1" applyFont="1" applyFill="1" applyBorder="1" applyAlignment="1">
      <alignment vertical="center"/>
    </xf>
    <xf numFmtId="49" fontId="11" fillId="0" borderId="1" xfId="25" applyNumberFormat="1" applyFont="1" applyFill="1" applyBorder="1" applyAlignment="1">
      <alignment vertical="center"/>
      <protection/>
    </xf>
    <xf numFmtId="0" fontId="9" fillId="2" borderId="1" xfId="23" applyFont="1" applyFill="1" applyBorder="1" applyAlignment="1" applyProtection="1">
      <alignment horizontal="left" vertical="center"/>
      <protection/>
    </xf>
    <xf numFmtId="3" fontId="9" fillId="2" borderId="1" xfId="23" applyNumberFormat="1" applyFont="1" applyFill="1" applyBorder="1" applyAlignment="1" applyProtection="1">
      <alignment horizontal="left" vertical="center" wrapText="1"/>
      <protection/>
    </xf>
    <xf numFmtId="3" fontId="9" fillId="2" borderId="1" xfId="23" applyNumberFormat="1" applyFont="1" applyFill="1" applyBorder="1" applyAlignment="1" applyProtection="1">
      <alignment horizontal="right" vertical="center"/>
      <protection/>
    </xf>
    <xf numFmtId="10" fontId="9" fillId="2" borderId="1" xfId="22" applyNumberFormat="1" applyFont="1" applyFill="1" applyBorder="1" applyAlignment="1" applyProtection="1">
      <alignment horizontal="right" vertical="center"/>
      <protection/>
    </xf>
    <xf numFmtId="0" fontId="5" fillId="13" borderId="1" xfId="24" applyFont="1" applyFill="1" applyBorder="1" applyAlignment="1" applyProtection="1">
      <alignment horizontal="left" vertical="center" wrapText="1"/>
      <protection/>
    </xf>
    <xf numFmtId="165" fontId="5" fillId="13" borderId="1" xfId="20" applyNumberFormat="1" applyFont="1" applyFill="1" applyBorder="1" applyAlignment="1" applyProtection="1">
      <alignment horizontal="left" vertical="center" wrapText="1"/>
      <protection/>
    </xf>
    <xf numFmtId="10" fontId="5" fillId="13" borderId="1" xfId="22" applyNumberFormat="1" applyFont="1" applyFill="1" applyBorder="1" applyAlignment="1" applyProtection="1">
      <alignment horizontal="right" vertical="center" wrapText="1"/>
      <protection/>
    </xf>
    <xf numFmtId="0" fontId="5" fillId="8" borderId="1" xfId="0" applyFont="1" applyFill="1" applyBorder="1" applyAlignment="1">
      <alignment vertical="center" wrapText="1"/>
    </xf>
    <xf numFmtId="3" fontId="5" fillId="8" borderId="1" xfId="0" applyNumberFormat="1" applyFont="1" applyFill="1" applyBorder="1" applyAlignment="1">
      <alignment vertical="center"/>
    </xf>
    <xf numFmtId="10" fontId="5" fillId="8" borderId="1" xfId="22" applyNumberFormat="1" applyFont="1" applyFill="1" applyBorder="1" applyAlignment="1">
      <alignment horizontal="right" vertical="center"/>
    </xf>
    <xf numFmtId="0" fontId="9" fillId="2" borderId="1" xfId="24" applyFont="1" applyFill="1" applyBorder="1" applyAlignment="1" applyProtection="1">
      <alignment horizontal="left" vertical="center" wrapText="1"/>
      <protection/>
    </xf>
    <xf numFmtId="165" fontId="9" fillId="2" borderId="1" xfId="20" applyNumberFormat="1" applyFont="1" applyFill="1" applyBorder="1" applyAlignment="1" applyProtection="1">
      <alignment horizontal="left" vertical="center" wrapText="1"/>
      <protection/>
    </xf>
    <xf numFmtId="10" fontId="9" fillId="2" borderId="1" xfId="22" applyNumberFormat="1" applyFont="1" applyFill="1" applyBorder="1" applyAlignment="1" applyProtection="1">
      <alignment horizontal="right" vertical="center" wrapText="1"/>
      <protection/>
    </xf>
    <xf numFmtId="165" fontId="10" fillId="0" borderId="1" xfId="20" applyNumberFormat="1" applyFont="1" applyFill="1" applyBorder="1" applyAlignment="1">
      <alignment vertical="center"/>
    </xf>
    <xf numFmtId="10" fontId="10" fillId="0" borderId="1" xfId="22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17" borderId="1" xfId="0" applyFont="1" applyFill="1" applyBorder="1" applyAlignment="1">
      <alignment vertical="center" wrapText="1"/>
    </xf>
    <xf numFmtId="3" fontId="9" fillId="17" borderId="1" xfId="23" applyNumberFormat="1" applyFont="1" applyFill="1" applyBorder="1" applyAlignment="1" applyProtection="1">
      <alignment horizontal="right" vertical="center"/>
      <protection/>
    </xf>
    <xf numFmtId="10" fontId="9" fillId="17" borderId="1" xfId="22" applyNumberFormat="1" applyFont="1" applyFill="1" applyBorder="1" applyAlignment="1" applyProtection="1">
      <alignment horizontal="right" vertical="center"/>
      <protection/>
    </xf>
    <xf numFmtId="3" fontId="12" fillId="2" borderId="1" xfId="23" applyNumberFormat="1" applyFont="1" applyFill="1" applyBorder="1" applyAlignment="1" applyProtection="1">
      <alignment horizontal="right" vertical="center"/>
      <protection/>
    </xf>
    <xf numFmtId="10" fontId="12" fillId="2" borderId="1" xfId="22" applyNumberFormat="1" applyFont="1" applyFill="1" applyBorder="1" applyAlignment="1" applyProtection="1">
      <alignment horizontal="right" vertical="center"/>
      <protection/>
    </xf>
    <xf numFmtId="3" fontId="10" fillId="0" borderId="1" xfId="0" applyNumberFormat="1" applyFont="1" applyFill="1" applyBorder="1" applyAlignment="1">
      <alignment vertical="center"/>
    </xf>
    <xf numFmtId="0" fontId="4" fillId="0" borderId="0" xfId="23" applyFont="1" applyFill="1" applyAlignment="1" applyProtection="1">
      <alignment vertical="center"/>
      <protection/>
    </xf>
    <xf numFmtId="0" fontId="9" fillId="8" borderId="1" xfId="24" applyFont="1" applyFill="1" applyBorder="1" applyAlignment="1" applyProtection="1">
      <alignment horizontal="left" vertical="center" wrapText="1"/>
      <protection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165" fontId="10" fillId="2" borderId="3" xfId="20" applyNumberFormat="1" applyFont="1" applyFill="1" applyBorder="1" applyAlignment="1">
      <alignment vertical="center"/>
    </xf>
    <xf numFmtId="10" fontId="10" fillId="2" borderId="3" xfId="22" applyNumberFormat="1" applyFont="1" applyFill="1" applyBorder="1" applyAlignment="1">
      <alignment horizontal="right" vertical="center"/>
    </xf>
    <xf numFmtId="0" fontId="5" fillId="16" borderId="3" xfId="0" applyFont="1" applyFill="1" applyBorder="1" applyAlignment="1">
      <alignment vertical="center"/>
    </xf>
    <xf numFmtId="0" fontId="5" fillId="16" borderId="3" xfId="0" applyFont="1" applyFill="1" applyBorder="1" applyAlignment="1">
      <alignment vertical="center" wrapText="1"/>
    </xf>
    <xf numFmtId="165" fontId="5" fillId="16" borderId="3" xfId="20" applyNumberFormat="1" applyFont="1" applyFill="1" applyBorder="1" applyAlignment="1">
      <alignment vertical="center"/>
    </xf>
    <xf numFmtId="10" fontId="5" fillId="16" borderId="3" xfId="22" applyNumberFormat="1" applyFont="1" applyFill="1" applyBorder="1" applyAlignment="1">
      <alignment horizontal="right" vertical="center"/>
    </xf>
    <xf numFmtId="0" fontId="12" fillId="0" borderId="1" xfId="24" applyFont="1" applyFill="1" applyBorder="1" applyAlignment="1" applyProtection="1">
      <alignment horizontal="left" vertical="center" wrapText="1"/>
      <protection/>
    </xf>
    <xf numFmtId="165" fontId="12" fillId="0" borderId="1" xfId="20" applyNumberFormat="1" applyFont="1" applyFill="1" applyBorder="1" applyAlignment="1" applyProtection="1">
      <alignment horizontal="left" vertical="center" wrapText="1"/>
      <protection locked="0"/>
    </xf>
    <xf numFmtId="10" fontId="12" fillId="0" borderId="1" xfId="22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41" fontId="7" fillId="0" borderId="0" xfId="21" applyFont="1" applyAlignment="1">
      <alignment vertical="center"/>
    </xf>
    <xf numFmtId="3" fontId="3" fillId="0" borderId="0" xfId="0" applyNumberFormat="1" applyFont="1" applyBorder="1"/>
    <xf numFmtId="41" fontId="7" fillId="0" borderId="0" xfId="0" applyNumberFormat="1" applyFont="1" applyAlignment="1">
      <alignment vertical="center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13" fillId="0" borderId="0" xfId="0" applyFont="1"/>
    <xf numFmtId="0" fontId="13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14" fontId="15" fillId="0" borderId="2" xfId="0" applyNumberFormat="1" applyFont="1" applyBorder="1" applyAlignment="1">
      <alignment horizontal="left" vertical="center"/>
    </xf>
    <xf numFmtId="14" fontId="15" fillId="0" borderId="7" xfId="0" applyNumberFormat="1" applyFont="1" applyBorder="1" applyAlignment="1">
      <alignment horizontal="left" vertical="center"/>
    </xf>
    <xf numFmtId="0" fontId="16" fillId="18" borderId="1" xfId="0" applyFont="1" applyFill="1" applyBorder="1" applyAlignment="1">
      <alignment vertical="center"/>
    </xf>
    <xf numFmtId="0" fontId="17" fillId="18" borderId="2" xfId="0" applyFont="1" applyFill="1" applyBorder="1" applyAlignment="1">
      <alignment horizontal="center" vertical="center"/>
    </xf>
    <xf numFmtId="0" fontId="17" fillId="18" borderId="5" xfId="0" applyFont="1" applyFill="1" applyBorder="1" applyAlignment="1">
      <alignment horizontal="center" vertical="center"/>
    </xf>
    <xf numFmtId="0" fontId="17" fillId="18" borderId="7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  <cellStyle name="Porcentaje" xfId="22"/>
    <cellStyle name="Normal 2" xfId="23"/>
    <cellStyle name="Normal 2 2" xfId="24"/>
    <cellStyle name="Normal 2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28575</xdr:rowOff>
    </xdr:from>
    <xdr:to>
      <xdr:col>0</xdr:col>
      <xdr:colOff>1390650</xdr:colOff>
      <xdr:row>3</xdr:row>
      <xdr:rowOff>333375</xdr:rowOff>
    </xdr:to>
    <xdr:pic>
      <xdr:nvPicPr>
        <xdr:cNvPr id="3" name="3 Imagen" descr="D:\Users\aplaneacion3\Documents\Desktop\Boris\Escudo UDFJC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219075"/>
          <a:ext cx="1276350" cy="10287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95250</xdr:colOff>
          <xdr:row>1</xdr:row>
          <xdr:rowOff>295275</xdr:rowOff>
        </xdr:from>
        <xdr:to>
          <xdr:col>9</xdr:col>
          <xdr:colOff>2266950</xdr:colOff>
          <xdr:row>3</xdr:row>
          <xdr:rowOff>142875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MENSUAL%20DE%20RENTAS%20E%20INGRESOS%20SEPTIEMBRE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MENSUAL%20DE%20RENTAS%20E%20INGRESOS%20SEPT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2021 SI CAPITAL"/>
      <sheetName val="FEBRERO 2021 SI CAPITAL"/>
      <sheetName val="MARZO 2021 SI CAPITAL"/>
      <sheetName val="ABRIL 2021 SI CAPITAL"/>
      <sheetName val="MAYO 2021 SI CAPITAL"/>
      <sheetName val="JUNIO 2021 SI CAPITAL"/>
      <sheetName val="JULIO 2021 SI CAPITAL"/>
      <sheetName val="AGOSTO 2021 SI CAPITAL"/>
      <sheetName val="SEPTIEMBRE 2021 SI CAPITAL"/>
      <sheetName val="PREDIS"/>
    </sheetNames>
    <sheetDataSet>
      <sheetData sheetId="0"/>
      <sheetData sheetId="1">
        <row r="17">
          <cell r="D17">
            <v>0</v>
          </cell>
        </row>
      </sheetData>
      <sheetData sheetId="2">
        <row r="17">
          <cell r="D17">
            <v>0</v>
          </cell>
        </row>
      </sheetData>
      <sheetData sheetId="3">
        <row r="17">
          <cell r="D17">
            <v>0</v>
          </cell>
        </row>
      </sheetData>
      <sheetData sheetId="4">
        <row r="17">
          <cell r="D17">
            <v>0</v>
          </cell>
        </row>
      </sheetData>
      <sheetData sheetId="5">
        <row r="17">
          <cell r="D17">
            <v>0</v>
          </cell>
        </row>
      </sheetData>
      <sheetData sheetId="6">
        <row r="17">
          <cell r="D17">
            <v>0</v>
          </cell>
        </row>
      </sheetData>
      <sheetData sheetId="7">
        <row r="17">
          <cell r="D17">
            <v>0</v>
          </cell>
        </row>
      </sheetData>
      <sheetData sheetId="8">
        <row r="17">
          <cell r="D17">
            <v>0</v>
          </cell>
          <cell r="F17">
            <v>1268793500</v>
          </cell>
        </row>
        <row r="25">
          <cell r="D25">
            <v>0</v>
          </cell>
          <cell r="F25">
            <v>1908900</v>
          </cell>
        </row>
        <row r="26">
          <cell r="D26">
            <v>0</v>
          </cell>
          <cell r="F26">
            <v>1574200</v>
          </cell>
        </row>
        <row r="29">
          <cell r="D29">
            <v>0</v>
          </cell>
          <cell r="F29">
            <v>768612</v>
          </cell>
        </row>
        <row r="31">
          <cell r="D31">
            <v>0</v>
          </cell>
          <cell r="F31">
            <v>1090231</v>
          </cell>
        </row>
        <row r="32">
          <cell r="D32">
            <v>0</v>
          </cell>
          <cell r="F32">
            <v>117638708</v>
          </cell>
        </row>
        <row r="33">
          <cell r="D33">
            <v>0</v>
          </cell>
          <cell r="F33">
            <v>72016955</v>
          </cell>
        </row>
        <row r="34">
          <cell r="D34">
            <v>0</v>
          </cell>
          <cell r="F34">
            <v>10845037</v>
          </cell>
        </row>
        <row r="35">
          <cell r="D35">
            <v>0</v>
          </cell>
          <cell r="F35">
            <v>14707219</v>
          </cell>
        </row>
        <row r="36">
          <cell r="D36">
            <v>0</v>
          </cell>
          <cell r="F36">
            <v>8765900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175039700</v>
          </cell>
        </row>
        <row r="39">
          <cell r="D39">
            <v>0</v>
          </cell>
          <cell r="F39">
            <v>47348190</v>
          </cell>
        </row>
        <row r="40">
          <cell r="D40">
            <v>0</v>
          </cell>
          <cell r="F40">
            <v>0</v>
          </cell>
        </row>
        <row r="41">
          <cell r="D41">
            <v>0</v>
          </cell>
          <cell r="F41">
            <v>0</v>
          </cell>
        </row>
        <row r="42">
          <cell r="D42">
            <v>0</v>
          </cell>
          <cell r="F42">
            <v>343002</v>
          </cell>
        </row>
        <row r="44">
          <cell r="D44">
            <v>0</v>
          </cell>
          <cell r="F44">
            <v>5050085</v>
          </cell>
        </row>
        <row r="48">
          <cell r="D48">
            <v>0</v>
          </cell>
          <cell r="F48">
            <v>0</v>
          </cell>
        </row>
        <row r="50">
          <cell r="D50">
            <v>0</v>
          </cell>
          <cell r="F50">
            <v>1943844164</v>
          </cell>
        </row>
        <row r="51">
          <cell r="D51">
            <v>0</v>
          </cell>
          <cell r="F51">
            <v>0</v>
          </cell>
        </row>
        <row r="52">
          <cell r="D52">
            <v>0</v>
          </cell>
          <cell r="F52">
            <v>0</v>
          </cell>
        </row>
        <row r="53">
          <cell r="D53">
            <v>0</v>
          </cell>
          <cell r="F53">
            <v>6206067511</v>
          </cell>
        </row>
        <row r="54">
          <cell r="D54">
            <v>0</v>
          </cell>
          <cell r="F54">
            <v>0</v>
          </cell>
        </row>
        <row r="55">
          <cell r="D55">
            <v>0</v>
          </cell>
          <cell r="F55">
            <v>0</v>
          </cell>
        </row>
        <row r="57">
          <cell r="D57">
            <v>0</v>
          </cell>
          <cell r="F57">
            <v>0</v>
          </cell>
        </row>
        <row r="63">
          <cell r="D63">
            <v>0</v>
          </cell>
          <cell r="F63">
            <v>4981368</v>
          </cell>
        </row>
        <row r="65">
          <cell r="D65">
            <v>0</v>
          </cell>
          <cell r="F65">
            <v>2785506</v>
          </cell>
        </row>
        <row r="69">
          <cell r="D69">
            <v>0</v>
          </cell>
          <cell r="F69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4">
          <cell r="D74">
            <v>0</v>
          </cell>
          <cell r="F74">
            <v>0</v>
          </cell>
        </row>
        <row r="75">
          <cell r="D75">
            <v>0</v>
          </cell>
          <cell r="F75">
            <v>0</v>
          </cell>
        </row>
        <row r="76">
          <cell r="D76">
            <v>0</v>
          </cell>
          <cell r="F76">
            <v>0</v>
          </cell>
        </row>
        <row r="77">
          <cell r="D77">
            <v>0</v>
          </cell>
          <cell r="F77">
            <v>0</v>
          </cell>
        </row>
        <row r="80">
          <cell r="D80">
            <v>0</v>
          </cell>
          <cell r="F80">
            <v>33787700</v>
          </cell>
        </row>
        <row r="82">
          <cell r="D82">
            <v>9024659945</v>
          </cell>
          <cell r="F82">
            <v>9024659945</v>
          </cell>
        </row>
        <row r="84">
          <cell r="D84">
            <v>0</v>
          </cell>
          <cell r="F84">
            <v>0</v>
          </cell>
        </row>
        <row r="87">
          <cell r="F87">
            <v>19374724558</v>
          </cell>
        </row>
        <row r="88">
          <cell r="D88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2021 SI CAPITAL"/>
      <sheetName val="FEBRERO 2021 SI CAPITAL"/>
      <sheetName val="MARZO 2021 SI CAPITAL"/>
      <sheetName val="ABRIL 2021 SI CAPITAL"/>
      <sheetName val="MAYO 2021 SI CAPITAL"/>
      <sheetName val="JUNIO 2021 SI CAPITAL"/>
      <sheetName val="JULIO 2021 SI CAPITAL"/>
      <sheetName val="AGOSTO 2021 SI CAPITAL"/>
      <sheetName val="SEPTIEMBRE 2021 SI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E17">
            <v>0</v>
          </cell>
          <cell r="H17">
            <v>8885977500</v>
          </cell>
        </row>
        <row r="25">
          <cell r="E25">
            <v>0</v>
          </cell>
          <cell r="H25">
            <v>2180807100</v>
          </cell>
        </row>
        <row r="26">
          <cell r="E26">
            <v>0</v>
          </cell>
          <cell r="H26">
            <v>112766852</v>
          </cell>
        </row>
        <row r="29">
          <cell r="E29">
            <v>-11983488878</v>
          </cell>
          <cell r="H29">
            <v>2620831213</v>
          </cell>
        </row>
        <row r="31">
          <cell r="E31">
            <v>0</v>
          </cell>
          <cell r="H31">
            <v>386059157</v>
          </cell>
        </row>
        <row r="32">
          <cell r="E32">
            <v>0</v>
          </cell>
          <cell r="H32">
            <v>5833699874</v>
          </cell>
        </row>
        <row r="33">
          <cell r="E33">
            <v>0</v>
          </cell>
          <cell r="H33">
            <v>4182918949</v>
          </cell>
        </row>
        <row r="34">
          <cell r="E34">
            <v>0</v>
          </cell>
          <cell r="H34">
            <v>1009017031</v>
          </cell>
        </row>
        <row r="35">
          <cell r="E35">
            <v>0</v>
          </cell>
          <cell r="H35">
            <v>669670835</v>
          </cell>
        </row>
        <row r="36">
          <cell r="E36">
            <v>0</v>
          </cell>
          <cell r="H36">
            <v>394818809</v>
          </cell>
        </row>
        <row r="37">
          <cell r="E37">
            <v>0</v>
          </cell>
          <cell r="H37">
            <v>0</v>
          </cell>
        </row>
        <row r="38">
          <cell r="E38">
            <v>0</v>
          </cell>
          <cell r="H38">
            <v>345167200</v>
          </cell>
        </row>
        <row r="39">
          <cell r="E39">
            <v>0</v>
          </cell>
          <cell r="H39">
            <v>184677956</v>
          </cell>
        </row>
        <row r="40">
          <cell r="E40">
            <v>0</v>
          </cell>
          <cell r="H40">
            <v>2215520884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6383033</v>
          </cell>
        </row>
        <row r="44">
          <cell r="E44">
            <v>0</v>
          </cell>
          <cell r="H44">
            <v>70553532</v>
          </cell>
        </row>
        <row r="48">
          <cell r="E48">
            <v>0</v>
          </cell>
          <cell r="H48">
            <v>3057394427</v>
          </cell>
        </row>
        <row r="50">
          <cell r="E50">
            <v>0</v>
          </cell>
          <cell r="H50">
            <v>22157178532</v>
          </cell>
        </row>
        <row r="51">
          <cell r="E51">
            <v>0</v>
          </cell>
          <cell r="H51">
            <v>0</v>
          </cell>
        </row>
        <row r="52">
          <cell r="E52">
            <v>0</v>
          </cell>
          <cell r="H52">
            <v>1102272377</v>
          </cell>
        </row>
        <row r="53">
          <cell r="E53">
            <v>801531511</v>
          </cell>
          <cell r="H53">
            <v>0</v>
          </cell>
        </row>
        <row r="54">
          <cell r="E54">
            <v>0</v>
          </cell>
          <cell r="H54">
            <v>193303986</v>
          </cell>
        </row>
        <row r="55">
          <cell r="E55">
            <v>0</v>
          </cell>
          <cell r="H55">
            <v>649752947</v>
          </cell>
        </row>
        <row r="57">
          <cell r="E57">
            <v>0</v>
          </cell>
          <cell r="H57">
            <v>0</v>
          </cell>
        </row>
        <row r="63">
          <cell r="E63">
            <v>0</v>
          </cell>
          <cell r="H63">
            <v>72681430</v>
          </cell>
        </row>
        <row r="65">
          <cell r="E65">
            <v>0</v>
          </cell>
          <cell r="H65">
            <v>22986683</v>
          </cell>
        </row>
        <row r="69">
          <cell r="E69">
            <v>0</v>
          </cell>
          <cell r="H69">
            <v>0</v>
          </cell>
        </row>
        <row r="71">
          <cell r="E71">
            <v>8367146089</v>
          </cell>
          <cell r="H71">
            <v>8367146089</v>
          </cell>
        </row>
        <row r="72">
          <cell r="E72">
            <v>47528600</v>
          </cell>
          <cell r="H72">
            <v>47528600</v>
          </cell>
        </row>
        <row r="73">
          <cell r="E73">
            <v>5444051224</v>
          </cell>
          <cell r="H73">
            <v>5444051224</v>
          </cell>
        </row>
        <row r="74">
          <cell r="E74">
            <v>1332074688</v>
          </cell>
          <cell r="H74">
            <v>1332074688</v>
          </cell>
        </row>
        <row r="75">
          <cell r="E75">
            <v>1543491577</v>
          </cell>
          <cell r="H75">
            <v>1543491577</v>
          </cell>
        </row>
        <row r="76">
          <cell r="E76">
            <v>522500000</v>
          </cell>
          <cell r="H76">
            <v>522500000</v>
          </cell>
        </row>
        <row r="77">
          <cell r="E77">
            <v>522500000</v>
          </cell>
          <cell r="H77">
            <v>522500000</v>
          </cell>
        </row>
        <row r="80">
          <cell r="E80">
            <v>0</v>
          </cell>
          <cell r="H80">
            <v>289132785</v>
          </cell>
        </row>
        <row r="82">
          <cell r="E82">
            <v>35439044234</v>
          </cell>
          <cell r="H82">
            <v>35439044234</v>
          </cell>
        </row>
        <row r="84">
          <cell r="E84">
            <v>0</v>
          </cell>
          <cell r="H84">
            <v>2933127876</v>
          </cell>
        </row>
        <row r="88">
          <cell r="E88">
            <v>0</v>
          </cell>
          <cell r="H88">
            <v>120876658844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2:K97"/>
  <sheetViews>
    <sheetView tabSelected="1" workbookViewId="0" topLeftCell="A1">
      <selection activeCell="B8" sqref="B8:J8"/>
    </sheetView>
  </sheetViews>
  <sheetFormatPr defaultColWidth="11.421875" defaultRowHeight="15"/>
  <cols>
    <col min="1" max="1" width="22.00390625" style="33" customWidth="1"/>
    <col min="2" max="2" width="53.7109375" style="33" customWidth="1"/>
    <col min="3" max="3" width="19.7109375" style="14" customWidth="1"/>
    <col min="4" max="4" width="18.8515625" style="33" customWidth="1"/>
    <col min="5" max="5" width="18.00390625" style="33" customWidth="1"/>
    <col min="6" max="6" width="19.28125" style="33" customWidth="1"/>
    <col min="7" max="7" width="17.57421875" style="33" customWidth="1"/>
    <col min="8" max="8" width="20.28125" style="33" customWidth="1"/>
    <col min="9" max="9" width="10.7109375" style="122" customWidth="1"/>
    <col min="10" max="10" width="18.421875" style="33" customWidth="1"/>
    <col min="11" max="16384" width="11.421875" style="33" customWidth="1"/>
  </cols>
  <sheetData>
    <row r="1" s="132" customFormat="1" ht="15"/>
    <row r="2" spans="1:10" s="132" customFormat="1" ht="28.5" customHeight="1">
      <c r="A2" s="133"/>
      <c r="B2" s="134" t="s">
        <v>170</v>
      </c>
      <c r="C2" s="135"/>
      <c r="D2" s="135"/>
      <c r="E2" s="135"/>
      <c r="F2" s="135"/>
      <c r="G2" s="135"/>
      <c r="H2" s="141" t="s">
        <v>171</v>
      </c>
      <c r="I2" s="142"/>
      <c r="J2" s="136"/>
    </row>
    <row r="3" spans="1:10" s="132" customFormat="1" ht="28.5" customHeight="1">
      <c r="A3" s="137"/>
      <c r="B3" s="138" t="s">
        <v>172</v>
      </c>
      <c r="C3" s="139"/>
      <c r="D3" s="139"/>
      <c r="E3" s="139"/>
      <c r="F3" s="139"/>
      <c r="G3" s="139"/>
      <c r="H3" s="143" t="s">
        <v>173</v>
      </c>
      <c r="I3" s="144"/>
      <c r="J3" s="136"/>
    </row>
    <row r="4" spans="1:10" s="132" customFormat="1" ht="28.5" customHeight="1">
      <c r="A4" s="140"/>
      <c r="B4" s="138" t="s">
        <v>174</v>
      </c>
      <c r="C4" s="139"/>
      <c r="D4" s="139"/>
      <c r="E4" s="139"/>
      <c r="F4" s="139"/>
      <c r="G4" s="139"/>
      <c r="H4" s="145" t="s">
        <v>175</v>
      </c>
      <c r="I4" s="146"/>
      <c r="J4" s="136"/>
    </row>
    <row r="5" s="132" customFormat="1" ht="15"/>
    <row r="6" spans="1:10" s="132" customFormat="1" ht="38.25" customHeight="1">
      <c r="A6" s="147" t="s">
        <v>176</v>
      </c>
      <c r="B6" s="148" t="s">
        <v>0</v>
      </c>
      <c r="C6" s="149"/>
      <c r="D6" s="149"/>
      <c r="E6" s="149"/>
      <c r="F6" s="149"/>
      <c r="G6" s="149"/>
      <c r="H6" s="149"/>
      <c r="I6" s="149"/>
      <c r="J6" s="150"/>
    </row>
    <row r="7" spans="1:10" s="132" customFormat="1" ht="38.25" customHeight="1">
      <c r="A7" s="147" t="s">
        <v>161</v>
      </c>
      <c r="B7" s="148">
        <v>2021</v>
      </c>
      <c r="C7" s="149"/>
      <c r="D7" s="149"/>
      <c r="E7" s="149"/>
      <c r="F7" s="149"/>
      <c r="G7" s="149"/>
      <c r="H7" s="149"/>
      <c r="I7" s="149"/>
      <c r="J7" s="150"/>
    </row>
    <row r="8" spans="1:10" s="132" customFormat="1" ht="38.25" customHeight="1">
      <c r="A8" s="147" t="s">
        <v>177</v>
      </c>
      <c r="B8" s="148" t="s">
        <v>178</v>
      </c>
      <c r="C8" s="149"/>
      <c r="D8" s="149"/>
      <c r="E8" s="149"/>
      <c r="F8" s="149"/>
      <c r="G8" s="149"/>
      <c r="H8" s="149"/>
      <c r="I8" s="149"/>
      <c r="J8" s="150"/>
    </row>
    <row r="9" spans="3:10" s="1" customFormat="1" ht="12">
      <c r="C9" s="2"/>
      <c r="D9" s="2"/>
      <c r="E9" s="2"/>
      <c r="F9" s="2"/>
      <c r="G9" s="3"/>
      <c r="H9" s="4"/>
      <c r="I9" s="5"/>
      <c r="J9" s="6"/>
    </row>
    <row r="10" spans="1:11" s="15" customFormat="1" ht="31.5" customHeight="1">
      <c r="A10" s="7" t="s">
        <v>1</v>
      </c>
      <c r="B10" s="7" t="s">
        <v>2</v>
      </c>
      <c r="C10" s="8" t="s">
        <v>3</v>
      </c>
      <c r="D10" s="9" t="s">
        <v>4</v>
      </c>
      <c r="E10" s="9" t="s">
        <v>5</v>
      </c>
      <c r="F10" s="10" t="s">
        <v>6</v>
      </c>
      <c r="G10" s="11" t="s">
        <v>7</v>
      </c>
      <c r="H10" s="11" t="s">
        <v>8</v>
      </c>
      <c r="I10" s="12" t="s">
        <v>9</v>
      </c>
      <c r="J10" s="13" t="s">
        <v>10</v>
      </c>
      <c r="K10" s="14"/>
    </row>
    <row r="11" spans="1:11" s="20" customFormat="1" ht="15.75" customHeight="1">
      <c r="A11" s="16">
        <v>2</v>
      </c>
      <c r="B11" s="17" t="s">
        <v>11</v>
      </c>
      <c r="C11" s="18">
        <f aca="true" t="shared" si="0" ref="C11:H11">+C12+C46+C59+C86</f>
        <v>360865993000</v>
      </c>
      <c r="D11" s="18">
        <f t="shared" si="0"/>
        <v>9024659945</v>
      </c>
      <c r="E11" s="18">
        <f t="shared" si="0"/>
        <v>42171392901</v>
      </c>
      <c r="F11" s="18">
        <f t="shared" si="0"/>
        <v>403037385901</v>
      </c>
      <c r="G11" s="18">
        <f t="shared" si="0"/>
        <v>38316740991</v>
      </c>
      <c r="H11" s="18">
        <f t="shared" si="0"/>
        <v>263098791126</v>
      </c>
      <c r="I11" s="19">
        <f aca="true" t="shared" si="1" ref="I11:I79">IF(H11=0,0,IF(F11=0,0,+H11/F11))</f>
        <v>0.6527900396580734</v>
      </c>
      <c r="J11" s="18">
        <f aca="true" t="shared" si="2" ref="J11:J79">+F11-H11</f>
        <v>139938594775</v>
      </c>
      <c r="K11" s="14"/>
    </row>
    <row r="12" spans="1:11" s="20" customFormat="1" ht="15.75" customHeight="1">
      <c r="A12" s="21" t="s">
        <v>12</v>
      </c>
      <c r="B12" s="22" t="s">
        <v>13</v>
      </c>
      <c r="C12" s="23">
        <f>+C13+C19</f>
        <v>53064882000</v>
      </c>
      <c r="D12" s="23">
        <f aca="true" t="shared" si="3" ref="D12:H12">+D13+D19</f>
        <v>0</v>
      </c>
      <c r="E12" s="23">
        <f t="shared" si="3"/>
        <v>-11983488878</v>
      </c>
      <c r="F12" s="23">
        <f t="shared" si="3"/>
        <v>41081393122</v>
      </c>
      <c r="G12" s="23">
        <f t="shared" si="3"/>
        <v>1725890239</v>
      </c>
      <c r="H12" s="23">
        <f t="shared" si="3"/>
        <v>30824760164</v>
      </c>
      <c r="I12" s="24">
        <f t="shared" si="1"/>
        <v>0.7503338572881224</v>
      </c>
      <c r="J12" s="23">
        <f t="shared" si="2"/>
        <v>10256632958</v>
      </c>
      <c r="K12" s="14"/>
    </row>
    <row r="13" spans="1:11" s="20" customFormat="1" ht="15.75" customHeight="1">
      <c r="A13" s="25" t="s">
        <v>14</v>
      </c>
      <c r="B13" s="26" t="s">
        <v>15</v>
      </c>
      <c r="C13" s="27">
        <f aca="true" t="shared" si="4" ref="C13:H17">+C14</f>
        <v>21434000000</v>
      </c>
      <c r="D13" s="27">
        <f t="shared" si="4"/>
        <v>0</v>
      </c>
      <c r="E13" s="27">
        <f t="shared" si="4"/>
        <v>0</v>
      </c>
      <c r="F13" s="27">
        <f t="shared" si="4"/>
        <v>21434000000</v>
      </c>
      <c r="G13" s="27">
        <f t="shared" si="4"/>
        <v>1268793500</v>
      </c>
      <c r="H13" s="27">
        <f t="shared" si="4"/>
        <v>10154771000</v>
      </c>
      <c r="I13" s="28">
        <f t="shared" si="1"/>
        <v>0.4737692917794159</v>
      </c>
      <c r="J13" s="27">
        <f t="shared" si="2"/>
        <v>11279229000</v>
      </c>
      <c r="K13" s="14"/>
    </row>
    <row r="14" spans="1:11" s="20" customFormat="1" ht="15.75" customHeight="1">
      <c r="A14" s="29" t="s">
        <v>16</v>
      </c>
      <c r="B14" s="30" t="s">
        <v>17</v>
      </c>
      <c r="C14" s="31">
        <f t="shared" si="4"/>
        <v>21434000000</v>
      </c>
      <c r="D14" s="31">
        <f t="shared" si="4"/>
        <v>0</v>
      </c>
      <c r="E14" s="31">
        <f t="shared" si="4"/>
        <v>0</v>
      </c>
      <c r="F14" s="31">
        <f t="shared" si="4"/>
        <v>21434000000</v>
      </c>
      <c r="G14" s="31">
        <f t="shared" si="4"/>
        <v>1268793500</v>
      </c>
      <c r="H14" s="31">
        <f t="shared" si="4"/>
        <v>10154771000</v>
      </c>
      <c r="I14" s="32">
        <f t="shared" si="1"/>
        <v>0.4737692917794159</v>
      </c>
      <c r="J14" s="31">
        <f t="shared" si="2"/>
        <v>11279229000</v>
      </c>
      <c r="K14" s="14"/>
    </row>
    <row r="15" spans="1:11" s="20" customFormat="1" ht="15.75" customHeight="1">
      <c r="A15" s="29" t="s">
        <v>18</v>
      </c>
      <c r="B15" s="30" t="s">
        <v>19</v>
      </c>
      <c r="C15" s="31">
        <f t="shared" si="4"/>
        <v>21434000000</v>
      </c>
      <c r="D15" s="31">
        <f t="shared" si="4"/>
        <v>0</v>
      </c>
      <c r="E15" s="31">
        <f t="shared" si="4"/>
        <v>0</v>
      </c>
      <c r="F15" s="31">
        <f t="shared" si="4"/>
        <v>21434000000</v>
      </c>
      <c r="G15" s="31">
        <f t="shared" si="4"/>
        <v>1268793500</v>
      </c>
      <c r="H15" s="31">
        <f t="shared" si="4"/>
        <v>10154771000</v>
      </c>
      <c r="I15" s="32">
        <f t="shared" si="1"/>
        <v>0.4737692917794159</v>
      </c>
      <c r="J15" s="31">
        <f t="shared" si="2"/>
        <v>11279229000</v>
      </c>
      <c r="K15" s="14"/>
    </row>
    <row r="16" spans="1:10" ht="15.75" customHeight="1">
      <c r="A16" s="29" t="s">
        <v>20</v>
      </c>
      <c r="B16" s="30" t="s">
        <v>21</v>
      </c>
      <c r="C16" s="31">
        <f t="shared" si="4"/>
        <v>21434000000</v>
      </c>
      <c r="D16" s="31">
        <f t="shared" si="4"/>
        <v>0</v>
      </c>
      <c r="E16" s="31">
        <f t="shared" si="4"/>
        <v>0</v>
      </c>
      <c r="F16" s="31">
        <f t="shared" si="4"/>
        <v>21434000000</v>
      </c>
      <c r="G16" s="31">
        <f t="shared" si="4"/>
        <v>1268793500</v>
      </c>
      <c r="H16" s="31">
        <f t="shared" si="4"/>
        <v>10154771000</v>
      </c>
      <c r="I16" s="32">
        <f t="shared" si="1"/>
        <v>0.4737692917794159</v>
      </c>
      <c r="J16" s="31">
        <f t="shared" si="2"/>
        <v>11279229000</v>
      </c>
    </row>
    <row r="17" spans="1:10" ht="25.5">
      <c r="A17" s="29" t="s">
        <v>22</v>
      </c>
      <c r="B17" s="30" t="s">
        <v>23</v>
      </c>
      <c r="C17" s="31">
        <f>+C18</f>
        <v>21434000000</v>
      </c>
      <c r="D17" s="31">
        <f t="shared" si="4"/>
        <v>0</v>
      </c>
      <c r="E17" s="31">
        <f t="shared" si="4"/>
        <v>0</v>
      </c>
      <c r="F17" s="31">
        <f t="shared" si="4"/>
        <v>21434000000</v>
      </c>
      <c r="G17" s="31">
        <f t="shared" si="4"/>
        <v>1268793500</v>
      </c>
      <c r="H17" s="31">
        <f t="shared" si="4"/>
        <v>10154771000</v>
      </c>
      <c r="I17" s="32">
        <f t="shared" si="1"/>
        <v>0.4737692917794159</v>
      </c>
      <c r="J17" s="31">
        <f t="shared" si="2"/>
        <v>11279229000</v>
      </c>
    </row>
    <row r="18" spans="1:10" ht="15.75" customHeight="1">
      <c r="A18" s="34" t="s">
        <v>24</v>
      </c>
      <c r="B18" s="35" t="s">
        <v>25</v>
      </c>
      <c r="C18" s="36">
        <v>21434000000</v>
      </c>
      <c r="D18" s="36">
        <f>+'[1]SEPTIEMBRE 2021 SI CAPITAL'!$D$17</f>
        <v>0</v>
      </c>
      <c r="E18" s="36">
        <f>+D18+'[2]AGOSTO 2021 SI CAPITAL'!E17</f>
        <v>0</v>
      </c>
      <c r="F18" s="36">
        <f>+C18+E18</f>
        <v>21434000000</v>
      </c>
      <c r="G18" s="36">
        <f>+'[1]SEPTIEMBRE 2021 SI CAPITAL'!$F$17</f>
        <v>1268793500</v>
      </c>
      <c r="H18" s="36">
        <f>+G18+'[2]AGOSTO 2021 SI CAPITAL'!H17</f>
        <v>10154771000</v>
      </c>
      <c r="I18" s="37">
        <f t="shared" si="1"/>
        <v>0.4737692917794159</v>
      </c>
      <c r="J18" s="36">
        <f t="shared" si="2"/>
        <v>11279229000</v>
      </c>
    </row>
    <row r="19" spans="1:10" ht="15.75" customHeight="1">
      <c r="A19" s="25" t="s">
        <v>26</v>
      </c>
      <c r="B19" s="26" t="s">
        <v>27</v>
      </c>
      <c r="C19" s="38">
        <f aca="true" t="shared" si="5" ref="C19:H23">+C20</f>
        <v>31630882000</v>
      </c>
      <c r="D19" s="38">
        <f t="shared" si="5"/>
        <v>0</v>
      </c>
      <c r="E19" s="38">
        <f t="shared" si="5"/>
        <v>-11983488878</v>
      </c>
      <c r="F19" s="38">
        <f t="shared" si="5"/>
        <v>19647393122</v>
      </c>
      <c r="G19" s="38">
        <f t="shared" si="5"/>
        <v>457096739</v>
      </c>
      <c r="H19" s="38">
        <f t="shared" si="5"/>
        <v>20669989164</v>
      </c>
      <c r="I19" s="39">
        <f t="shared" si="1"/>
        <v>1.0520474159421667</v>
      </c>
      <c r="J19" s="38">
        <f t="shared" si="2"/>
        <v>-1022596042</v>
      </c>
    </row>
    <row r="20" spans="1:10" ht="15.75" customHeight="1">
      <c r="A20" s="40" t="s">
        <v>28</v>
      </c>
      <c r="B20" s="41" t="s">
        <v>29</v>
      </c>
      <c r="C20" s="42">
        <f t="shared" si="5"/>
        <v>31630882000</v>
      </c>
      <c r="D20" s="42">
        <f t="shared" si="5"/>
        <v>0</v>
      </c>
      <c r="E20" s="42">
        <f t="shared" si="5"/>
        <v>-11983488878</v>
      </c>
      <c r="F20" s="42">
        <f t="shared" si="5"/>
        <v>19647393122</v>
      </c>
      <c r="G20" s="42">
        <f t="shared" si="5"/>
        <v>457096739</v>
      </c>
      <c r="H20" s="42">
        <f t="shared" si="5"/>
        <v>20669989164</v>
      </c>
      <c r="I20" s="43">
        <f t="shared" si="1"/>
        <v>1.0520474159421667</v>
      </c>
      <c r="J20" s="42">
        <f t="shared" si="2"/>
        <v>-1022596042</v>
      </c>
    </row>
    <row r="21" spans="1:10" ht="15.75" customHeight="1">
      <c r="A21" s="44" t="s">
        <v>30</v>
      </c>
      <c r="B21" s="44" t="s">
        <v>31</v>
      </c>
      <c r="C21" s="45">
        <f t="shared" si="5"/>
        <v>31630882000</v>
      </c>
      <c r="D21" s="45">
        <f t="shared" si="5"/>
        <v>0</v>
      </c>
      <c r="E21" s="45">
        <f t="shared" si="5"/>
        <v>-11983488878</v>
      </c>
      <c r="F21" s="45">
        <f t="shared" si="5"/>
        <v>19647393122</v>
      </c>
      <c r="G21" s="45">
        <f t="shared" si="5"/>
        <v>457096739</v>
      </c>
      <c r="H21" s="45">
        <f t="shared" si="5"/>
        <v>20669989164</v>
      </c>
      <c r="I21" s="46">
        <f t="shared" si="1"/>
        <v>1.0520474159421667</v>
      </c>
      <c r="J21" s="45">
        <f t="shared" si="2"/>
        <v>-1022596042</v>
      </c>
    </row>
    <row r="22" spans="1:10" ht="25.5">
      <c r="A22" s="47" t="s">
        <v>32</v>
      </c>
      <c r="B22" s="48" t="s">
        <v>33</v>
      </c>
      <c r="C22" s="49">
        <f t="shared" si="5"/>
        <v>31630882000</v>
      </c>
      <c r="D22" s="49">
        <f t="shared" si="5"/>
        <v>0</v>
      </c>
      <c r="E22" s="49">
        <f t="shared" si="5"/>
        <v>-11983488878</v>
      </c>
      <c r="F22" s="49">
        <f t="shared" si="5"/>
        <v>19647393122</v>
      </c>
      <c r="G22" s="49">
        <f t="shared" si="5"/>
        <v>457096739</v>
      </c>
      <c r="H22" s="49">
        <f t="shared" si="5"/>
        <v>20669989164</v>
      </c>
      <c r="I22" s="50">
        <f t="shared" si="1"/>
        <v>1.0520474159421667</v>
      </c>
      <c r="J22" s="49">
        <f t="shared" si="2"/>
        <v>-1022596042</v>
      </c>
    </row>
    <row r="23" spans="1:10" ht="26.25" customHeight="1">
      <c r="A23" s="47" t="s">
        <v>34</v>
      </c>
      <c r="B23" s="51" t="s">
        <v>35</v>
      </c>
      <c r="C23" s="49">
        <f t="shared" si="5"/>
        <v>31630882000</v>
      </c>
      <c r="D23" s="49">
        <f t="shared" si="5"/>
        <v>0</v>
      </c>
      <c r="E23" s="49">
        <f t="shared" si="5"/>
        <v>-11983488878</v>
      </c>
      <c r="F23" s="49">
        <f t="shared" si="5"/>
        <v>19647393122</v>
      </c>
      <c r="G23" s="49">
        <f t="shared" si="5"/>
        <v>457096739</v>
      </c>
      <c r="H23" s="49">
        <f t="shared" si="5"/>
        <v>20669989164</v>
      </c>
      <c r="I23" s="50">
        <f t="shared" si="1"/>
        <v>1.0520474159421667</v>
      </c>
      <c r="J23" s="49">
        <f t="shared" si="2"/>
        <v>-1022596042</v>
      </c>
    </row>
    <row r="24" spans="1:10" ht="15.75" customHeight="1">
      <c r="A24" s="52" t="s">
        <v>36</v>
      </c>
      <c r="B24" s="53" t="s">
        <v>37</v>
      </c>
      <c r="C24" s="54">
        <f>+C25+C28+C37+C38+C39+C40+C41+C42+C43+C44</f>
        <v>31630882000</v>
      </c>
      <c r="D24" s="54">
        <f aca="true" t="shared" si="6" ref="D24:H24">+D25+D28+D37+D38+D39+D40+D41+D42+D43+D44</f>
        <v>0</v>
      </c>
      <c r="E24" s="54">
        <f t="shared" si="6"/>
        <v>-11983488878</v>
      </c>
      <c r="F24" s="54">
        <f t="shared" si="6"/>
        <v>19647393122</v>
      </c>
      <c r="G24" s="54">
        <f t="shared" si="6"/>
        <v>457096739</v>
      </c>
      <c r="H24" s="54">
        <f t="shared" si="6"/>
        <v>20669989164</v>
      </c>
      <c r="I24" s="55">
        <f t="shared" si="1"/>
        <v>1.0520474159421667</v>
      </c>
      <c r="J24" s="54">
        <f t="shared" si="2"/>
        <v>-1022596042</v>
      </c>
    </row>
    <row r="25" spans="1:10" ht="15.75" customHeight="1">
      <c r="A25" s="56" t="s">
        <v>38</v>
      </c>
      <c r="B25" s="57" t="s">
        <v>39</v>
      </c>
      <c r="C25" s="58">
        <f>+C26+C27</f>
        <v>2094784000</v>
      </c>
      <c r="D25" s="58">
        <f aca="true" t="shared" si="7" ref="D25:H25">+D26+D27</f>
        <v>0</v>
      </c>
      <c r="E25" s="58">
        <f t="shared" si="7"/>
        <v>0</v>
      </c>
      <c r="F25" s="58">
        <f t="shared" si="7"/>
        <v>2094784000</v>
      </c>
      <c r="G25" s="58">
        <f t="shared" si="7"/>
        <v>3483100</v>
      </c>
      <c r="H25" s="58">
        <f t="shared" si="7"/>
        <v>2297057052</v>
      </c>
      <c r="I25" s="59">
        <f t="shared" si="1"/>
        <v>1.096560338440622</v>
      </c>
      <c r="J25" s="58">
        <f t="shared" si="2"/>
        <v>-202273052</v>
      </c>
    </row>
    <row r="26" spans="1:10" ht="15.75" customHeight="1">
      <c r="A26" s="34" t="s">
        <v>40</v>
      </c>
      <c r="B26" s="35" t="s">
        <v>41</v>
      </c>
      <c r="C26" s="36">
        <v>1831991000</v>
      </c>
      <c r="D26" s="36">
        <f>+'[1]SEPTIEMBRE 2021 SI CAPITAL'!$D$25</f>
        <v>0</v>
      </c>
      <c r="E26" s="36">
        <f>+D26+'[2]AGOSTO 2021 SI CAPITAL'!E25</f>
        <v>0</v>
      </c>
      <c r="F26" s="36">
        <f aca="true" t="shared" si="8" ref="F26:F27">+C26+E26</f>
        <v>1831991000</v>
      </c>
      <c r="G26" s="36">
        <f>+'[1]SEPTIEMBRE 2021 SI CAPITAL'!$F$25</f>
        <v>1908900</v>
      </c>
      <c r="H26" s="36">
        <f>+G26+'[2]AGOSTO 2021 SI CAPITAL'!H25</f>
        <v>2182716000</v>
      </c>
      <c r="I26" s="37">
        <f t="shared" si="1"/>
        <v>1.1914447177961027</v>
      </c>
      <c r="J26" s="36">
        <f t="shared" si="2"/>
        <v>-350725000</v>
      </c>
    </row>
    <row r="27" spans="1:10" ht="15.75" customHeight="1">
      <c r="A27" s="34" t="s">
        <v>42</v>
      </c>
      <c r="B27" s="35" t="s">
        <v>43</v>
      </c>
      <c r="C27" s="36">
        <v>262793000</v>
      </c>
      <c r="D27" s="36">
        <f>+'[1]SEPTIEMBRE 2021 SI CAPITAL'!$D$26</f>
        <v>0</v>
      </c>
      <c r="E27" s="36">
        <f>+D27+'[2]AGOSTO 2021 SI CAPITAL'!E26</f>
        <v>0</v>
      </c>
      <c r="F27" s="36">
        <f t="shared" si="8"/>
        <v>262793000</v>
      </c>
      <c r="G27" s="36">
        <f>+'[1]SEPTIEMBRE 2021 SI CAPITAL'!$F$26</f>
        <v>1574200</v>
      </c>
      <c r="H27" s="36">
        <f>+G27+'[2]AGOSTO 2021 SI CAPITAL'!H26</f>
        <v>114341052</v>
      </c>
      <c r="I27" s="37">
        <f t="shared" si="1"/>
        <v>0.43509930629811294</v>
      </c>
      <c r="J27" s="36">
        <f t="shared" si="2"/>
        <v>148451948</v>
      </c>
    </row>
    <row r="28" spans="1:10" ht="15.75" customHeight="1">
      <c r="A28" s="56" t="s">
        <v>44</v>
      </c>
      <c r="B28" s="57" t="s">
        <v>45</v>
      </c>
      <c r="C28" s="58">
        <f>+C29+C31</f>
        <v>26579362000</v>
      </c>
      <c r="D28" s="58">
        <f aca="true" t="shared" si="9" ref="D28:H28">+D29+D31</f>
        <v>0</v>
      </c>
      <c r="E28" s="58">
        <f t="shared" si="9"/>
        <v>-11983488878</v>
      </c>
      <c r="F28" s="58">
        <f t="shared" si="9"/>
        <v>14595873122</v>
      </c>
      <c r="G28" s="58">
        <f t="shared" si="9"/>
        <v>217066762</v>
      </c>
      <c r="H28" s="58">
        <f t="shared" si="9"/>
        <v>14919263821</v>
      </c>
      <c r="I28" s="59">
        <f t="shared" si="1"/>
        <v>1.022156310643216</v>
      </c>
      <c r="J28" s="58">
        <f t="shared" si="2"/>
        <v>-323390699</v>
      </c>
    </row>
    <row r="29" spans="1:10" ht="15.75" customHeight="1">
      <c r="A29" s="60" t="s">
        <v>46</v>
      </c>
      <c r="B29" s="61" t="s">
        <v>47</v>
      </c>
      <c r="C29" s="62">
        <f>+C30</f>
        <v>14596010000</v>
      </c>
      <c r="D29" s="62">
        <f aca="true" t="shared" si="10" ref="D29:H29">+D30</f>
        <v>0</v>
      </c>
      <c r="E29" s="62">
        <f t="shared" si="10"/>
        <v>-11983488878</v>
      </c>
      <c r="F29" s="62">
        <f t="shared" si="10"/>
        <v>2612521122</v>
      </c>
      <c r="G29" s="62">
        <f t="shared" si="10"/>
        <v>768612</v>
      </c>
      <c r="H29" s="62">
        <f t="shared" si="10"/>
        <v>2621599825</v>
      </c>
      <c r="I29" s="63">
        <f t="shared" si="1"/>
        <v>1.003475073530908</v>
      </c>
      <c r="J29" s="62">
        <f t="shared" si="2"/>
        <v>-9078703</v>
      </c>
    </row>
    <row r="30" spans="1:10" ht="15.75" customHeight="1">
      <c r="A30" s="34" t="s">
        <v>48</v>
      </c>
      <c r="B30" s="35" t="s">
        <v>49</v>
      </c>
      <c r="C30" s="36">
        <v>14596010000</v>
      </c>
      <c r="D30" s="36">
        <f>+'[1]SEPTIEMBRE 2021 SI CAPITAL'!$D$29</f>
        <v>0</v>
      </c>
      <c r="E30" s="36">
        <f>+D30+'[2]AGOSTO 2021 SI CAPITAL'!E29</f>
        <v>-11983488878</v>
      </c>
      <c r="F30" s="36">
        <f>+C30+E30</f>
        <v>2612521122</v>
      </c>
      <c r="G30" s="36">
        <f>+'[1]SEPTIEMBRE 2021 SI CAPITAL'!$F$29</f>
        <v>768612</v>
      </c>
      <c r="H30" s="36">
        <f>+G30+'[2]AGOSTO 2021 SI CAPITAL'!H29</f>
        <v>2621599825</v>
      </c>
      <c r="I30" s="37">
        <f t="shared" si="1"/>
        <v>1.003475073530908</v>
      </c>
      <c r="J30" s="36">
        <f t="shared" si="2"/>
        <v>-9078703</v>
      </c>
    </row>
    <row r="31" spans="1:10" ht="15.75" customHeight="1">
      <c r="A31" s="60" t="s">
        <v>50</v>
      </c>
      <c r="B31" s="61" t="s">
        <v>51</v>
      </c>
      <c r="C31" s="62">
        <f>+SUM(C32:C36)</f>
        <v>11983352000</v>
      </c>
      <c r="D31" s="62">
        <f aca="true" t="shared" si="11" ref="D31:H31">+SUM(D32:D36)</f>
        <v>0</v>
      </c>
      <c r="E31" s="62">
        <f t="shared" si="11"/>
        <v>0</v>
      </c>
      <c r="F31" s="62">
        <f t="shared" si="11"/>
        <v>11983352000</v>
      </c>
      <c r="G31" s="62">
        <f t="shared" si="11"/>
        <v>216298150</v>
      </c>
      <c r="H31" s="62">
        <f t="shared" si="11"/>
        <v>12297663996</v>
      </c>
      <c r="I31" s="63">
        <f t="shared" si="1"/>
        <v>1.026229054775325</v>
      </c>
      <c r="J31" s="62">
        <f t="shared" si="2"/>
        <v>-314311996</v>
      </c>
    </row>
    <row r="32" spans="1:10" ht="15.75" customHeight="1">
      <c r="A32" s="34" t="s">
        <v>52</v>
      </c>
      <c r="B32" s="35" t="s">
        <v>53</v>
      </c>
      <c r="C32" s="36">
        <v>306408000</v>
      </c>
      <c r="D32" s="36">
        <f>+'[1]SEPTIEMBRE 2021 SI CAPITAL'!$D$31</f>
        <v>0</v>
      </c>
      <c r="E32" s="36">
        <f>+D32+'[2]AGOSTO 2021 SI CAPITAL'!E31</f>
        <v>0</v>
      </c>
      <c r="F32" s="36">
        <f aca="true" t="shared" si="12" ref="F32:F43">+C32+E32</f>
        <v>306408000</v>
      </c>
      <c r="G32" s="36">
        <f>+'[1]SEPTIEMBRE 2021 SI CAPITAL'!$F$31</f>
        <v>1090231</v>
      </c>
      <c r="H32" s="36">
        <f>+G32+'[2]AGOSTO 2021 SI CAPITAL'!H31</f>
        <v>387149388</v>
      </c>
      <c r="I32" s="37">
        <f t="shared" si="1"/>
        <v>1.263509399232396</v>
      </c>
      <c r="J32" s="36">
        <f t="shared" si="2"/>
        <v>-80741388</v>
      </c>
    </row>
    <row r="33" spans="1:10" ht="15.75" customHeight="1">
      <c r="A33" s="34" t="s">
        <v>54</v>
      </c>
      <c r="B33" s="35" t="s">
        <v>55</v>
      </c>
      <c r="C33" s="36">
        <v>5188515000</v>
      </c>
      <c r="D33" s="36">
        <f>+'[1]SEPTIEMBRE 2021 SI CAPITAL'!$D$32</f>
        <v>0</v>
      </c>
      <c r="E33" s="36">
        <f>+D33+'[2]AGOSTO 2021 SI CAPITAL'!E32</f>
        <v>0</v>
      </c>
      <c r="F33" s="36">
        <f t="shared" si="12"/>
        <v>5188515000</v>
      </c>
      <c r="G33" s="36">
        <f>+'[1]SEPTIEMBRE 2021 SI CAPITAL'!$F$32</f>
        <v>117638708</v>
      </c>
      <c r="H33" s="36">
        <f>+G33+'[2]AGOSTO 2021 SI CAPITAL'!H32</f>
        <v>5951338582</v>
      </c>
      <c r="I33" s="37">
        <f t="shared" si="1"/>
        <v>1.1470215624316398</v>
      </c>
      <c r="J33" s="36">
        <f t="shared" si="2"/>
        <v>-762823582</v>
      </c>
    </row>
    <row r="34" spans="1:10" ht="15.75" customHeight="1">
      <c r="A34" s="34" t="s">
        <v>56</v>
      </c>
      <c r="B34" s="35" t="s">
        <v>57</v>
      </c>
      <c r="C34" s="36">
        <v>5324077000</v>
      </c>
      <c r="D34" s="36">
        <f>+'[1]SEPTIEMBRE 2021 SI CAPITAL'!$D$33</f>
        <v>0</v>
      </c>
      <c r="E34" s="36">
        <f>+D34+'[2]AGOSTO 2021 SI CAPITAL'!E33</f>
        <v>0</v>
      </c>
      <c r="F34" s="36">
        <f t="shared" si="12"/>
        <v>5324077000</v>
      </c>
      <c r="G34" s="36">
        <f>+'[1]SEPTIEMBRE 2021 SI CAPITAL'!$F$33</f>
        <v>72016955</v>
      </c>
      <c r="H34" s="36">
        <f>+G34+'[2]AGOSTO 2021 SI CAPITAL'!H33</f>
        <v>4254935904</v>
      </c>
      <c r="I34" s="37">
        <f t="shared" si="1"/>
        <v>0.7991875218934662</v>
      </c>
      <c r="J34" s="36">
        <f t="shared" si="2"/>
        <v>1069141096</v>
      </c>
    </row>
    <row r="35" spans="1:10" ht="15.75" customHeight="1">
      <c r="A35" s="34" t="s">
        <v>58</v>
      </c>
      <c r="B35" s="35" t="s">
        <v>59</v>
      </c>
      <c r="C35" s="36">
        <v>1012076000</v>
      </c>
      <c r="D35" s="36">
        <f>+'[1]SEPTIEMBRE 2021 SI CAPITAL'!$D$34</f>
        <v>0</v>
      </c>
      <c r="E35" s="36">
        <f>+D35+'[2]AGOSTO 2021 SI CAPITAL'!E34</f>
        <v>0</v>
      </c>
      <c r="F35" s="36">
        <f t="shared" si="12"/>
        <v>1012076000</v>
      </c>
      <c r="G35" s="36">
        <f>+'[1]SEPTIEMBRE 2021 SI CAPITAL'!$F$34</f>
        <v>10845037</v>
      </c>
      <c r="H35" s="36">
        <f>+G35+'[2]AGOSTO 2021 SI CAPITAL'!H34</f>
        <v>1019862068</v>
      </c>
      <c r="I35" s="37">
        <f t="shared" si="1"/>
        <v>1.0076931653354095</v>
      </c>
      <c r="J35" s="36">
        <f t="shared" si="2"/>
        <v>-7786068</v>
      </c>
    </row>
    <row r="36" spans="1:10" ht="15.75" customHeight="1">
      <c r="A36" s="34" t="s">
        <v>60</v>
      </c>
      <c r="B36" s="35" t="s">
        <v>61</v>
      </c>
      <c r="C36" s="36">
        <v>152276000</v>
      </c>
      <c r="D36" s="36">
        <f>+'[1]SEPTIEMBRE 2021 SI CAPITAL'!$D$35</f>
        <v>0</v>
      </c>
      <c r="E36" s="36">
        <f>+D36+'[2]AGOSTO 2021 SI CAPITAL'!E35</f>
        <v>0</v>
      </c>
      <c r="F36" s="36">
        <f t="shared" si="12"/>
        <v>152276000</v>
      </c>
      <c r="G36" s="36">
        <f>+'[1]SEPTIEMBRE 2021 SI CAPITAL'!$F$35</f>
        <v>14707219</v>
      </c>
      <c r="H36" s="36">
        <f>+G36+'[2]AGOSTO 2021 SI CAPITAL'!H35</f>
        <v>684378054</v>
      </c>
      <c r="I36" s="37">
        <f t="shared" si="1"/>
        <v>4.494326446715175</v>
      </c>
      <c r="J36" s="36">
        <f t="shared" si="2"/>
        <v>-532102054</v>
      </c>
    </row>
    <row r="37" spans="1:10" ht="15.75" customHeight="1">
      <c r="A37" s="64" t="s">
        <v>62</v>
      </c>
      <c r="B37" s="65" t="s">
        <v>63</v>
      </c>
      <c r="C37" s="66">
        <v>668186000</v>
      </c>
      <c r="D37" s="66">
        <f>+'[1]SEPTIEMBRE 2021 SI CAPITAL'!$D$36</f>
        <v>0</v>
      </c>
      <c r="E37" s="66">
        <f>+D37+'[2]AGOSTO 2021 SI CAPITAL'!E36</f>
        <v>0</v>
      </c>
      <c r="F37" s="66">
        <f t="shared" si="12"/>
        <v>668186000</v>
      </c>
      <c r="G37" s="66">
        <f>+'[1]SEPTIEMBRE 2021 SI CAPITAL'!$F$36</f>
        <v>8765900</v>
      </c>
      <c r="H37" s="66">
        <f>+G37+'[2]AGOSTO 2021 SI CAPITAL'!H36</f>
        <v>403584709</v>
      </c>
      <c r="I37" s="67">
        <f t="shared" si="1"/>
        <v>0.6040005462550847</v>
      </c>
      <c r="J37" s="66">
        <f t="shared" si="2"/>
        <v>264601291</v>
      </c>
    </row>
    <row r="38" spans="1:10" ht="15.75" customHeight="1">
      <c r="A38" s="64" t="s">
        <v>64</v>
      </c>
      <c r="B38" s="65" t="s">
        <v>65</v>
      </c>
      <c r="C38" s="66">
        <v>0</v>
      </c>
      <c r="D38" s="66">
        <f>+'[1]SEPTIEMBRE 2021 SI CAPITAL'!$D$37</f>
        <v>0</v>
      </c>
      <c r="E38" s="66">
        <f>+D38+'[2]AGOSTO 2021 SI CAPITAL'!E37</f>
        <v>0</v>
      </c>
      <c r="F38" s="66">
        <f t="shared" si="12"/>
        <v>0</v>
      </c>
      <c r="G38" s="66">
        <f>+'[1]SEPTIEMBRE 2021 SI CAPITAL'!$F$37</f>
        <v>0</v>
      </c>
      <c r="H38" s="66">
        <f>+G38+'[2]AGOSTO 2021 SI CAPITAL'!H37</f>
        <v>0</v>
      </c>
      <c r="I38" s="67">
        <f t="shared" si="1"/>
        <v>0</v>
      </c>
      <c r="J38" s="66">
        <f t="shared" si="2"/>
        <v>0</v>
      </c>
    </row>
    <row r="39" spans="1:10" ht="15.75" customHeight="1">
      <c r="A39" s="64" t="s">
        <v>66</v>
      </c>
      <c r="B39" s="65" t="s">
        <v>67</v>
      </c>
      <c r="C39" s="66">
        <v>447204000</v>
      </c>
      <c r="D39" s="66">
        <f>+'[1]SEPTIEMBRE 2021 SI CAPITAL'!$D$38</f>
        <v>0</v>
      </c>
      <c r="E39" s="66">
        <f>+D39+'[2]AGOSTO 2021 SI CAPITAL'!E38</f>
        <v>0</v>
      </c>
      <c r="F39" s="66">
        <f t="shared" si="12"/>
        <v>447204000</v>
      </c>
      <c r="G39" s="66">
        <f>+'[1]SEPTIEMBRE 2021 SI CAPITAL'!$F$38</f>
        <v>175039700</v>
      </c>
      <c r="H39" s="66">
        <f>+G39+'[2]AGOSTO 2021 SI CAPITAL'!H38</f>
        <v>520206900</v>
      </c>
      <c r="I39" s="67">
        <f t="shared" si="1"/>
        <v>1.1632429495263907</v>
      </c>
      <c r="J39" s="66">
        <f t="shared" si="2"/>
        <v>-73002900</v>
      </c>
    </row>
    <row r="40" spans="1:10" ht="15.75" customHeight="1">
      <c r="A40" s="64" t="s">
        <v>68</v>
      </c>
      <c r="B40" s="65" t="s">
        <v>69</v>
      </c>
      <c r="C40" s="66">
        <v>422892000</v>
      </c>
      <c r="D40" s="66">
        <f>+'[1]SEPTIEMBRE 2021 SI CAPITAL'!$D$39</f>
        <v>0</v>
      </c>
      <c r="E40" s="66">
        <f>+D40+'[2]AGOSTO 2021 SI CAPITAL'!E39</f>
        <v>0</v>
      </c>
      <c r="F40" s="66">
        <f t="shared" si="12"/>
        <v>422892000</v>
      </c>
      <c r="G40" s="66">
        <f>+'[1]SEPTIEMBRE 2021 SI CAPITAL'!$F$39</f>
        <v>47348190</v>
      </c>
      <c r="H40" s="66">
        <f>+G40+'[2]AGOSTO 2021 SI CAPITAL'!H39</f>
        <v>232026146</v>
      </c>
      <c r="I40" s="67">
        <f t="shared" si="1"/>
        <v>0.548665252594043</v>
      </c>
      <c r="J40" s="66">
        <f t="shared" si="2"/>
        <v>190865854</v>
      </c>
    </row>
    <row r="41" spans="1:10" ht="15.75" customHeight="1">
      <c r="A41" s="64" t="s">
        <v>70</v>
      </c>
      <c r="B41" s="65" t="s">
        <v>71</v>
      </c>
      <c r="C41" s="66">
        <v>1000000000</v>
      </c>
      <c r="D41" s="66">
        <f>+'[1]SEPTIEMBRE 2021 SI CAPITAL'!$D$40</f>
        <v>0</v>
      </c>
      <c r="E41" s="66">
        <f>+D41+'[2]AGOSTO 2021 SI CAPITAL'!E40</f>
        <v>0</v>
      </c>
      <c r="F41" s="66">
        <f t="shared" si="12"/>
        <v>1000000000</v>
      </c>
      <c r="G41" s="66">
        <f>+'[1]SEPTIEMBRE 2021 SI CAPITAL'!$F$40</f>
        <v>0</v>
      </c>
      <c r="H41" s="66">
        <f>+G41+'[2]AGOSTO 2021 SI CAPITAL'!H40</f>
        <v>2215520884</v>
      </c>
      <c r="I41" s="67">
        <f t="shared" si="1"/>
        <v>2.215520884</v>
      </c>
      <c r="J41" s="66">
        <f t="shared" si="2"/>
        <v>-1215520884</v>
      </c>
    </row>
    <row r="42" spans="1:10" ht="15.75" customHeight="1">
      <c r="A42" s="64" t="s">
        <v>72</v>
      </c>
      <c r="B42" s="65" t="s">
        <v>73</v>
      </c>
      <c r="C42" s="66">
        <v>200000000</v>
      </c>
      <c r="D42" s="66">
        <f>+'[1]SEPTIEMBRE 2021 SI CAPITAL'!$D$41</f>
        <v>0</v>
      </c>
      <c r="E42" s="66">
        <f>+D42+'[2]AGOSTO 2021 SI CAPITAL'!E41</f>
        <v>0</v>
      </c>
      <c r="F42" s="66">
        <f t="shared" si="12"/>
        <v>200000000</v>
      </c>
      <c r="G42" s="66">
        <f>+'[1]SEPTIEMBRE 2021 SI CAPITAL'!$F$41</f>
        <v>0</v>
      </c>
      <c r="H42" s="66">
        <f>+G42+'[2]AGOSTO 2021 SI CAPITAL'!H41</f>
        <v>0</v>
      </c>
      <c r="I42" s="67">
        <f t="shared" si="1"/>
        <v>0</v>
      </c>
      <c r="J42" s="66">
        <f t="shared" si="2"/>
        <v>200000000</v>
      </c>
    </row>
    <row r="43" spans="1:10" ht="15.75" customHeight="1">
      <c r="A43" s="64" t="s">
        <v>74</v>
      </c>
      <c r="B43" s="65" t="s">
        <v>75</v>
      </c>
      <c r="C43" s="66">
        <v>74584000</v>
      </c>
      <c r="D43" s="66">
        <f>+'[1]SEPTIEMBRE 2021 SI CAPITAL'!$D$42</f>
        <v>0</v>
      </c>
      <c r="E43" s="66">
        <f>+D43+'[2]AGOSTO 2021 SI CAPITAL'!E42</f>
        <v>0</v>
      </c>
      <c r="F43" s="66">
        <f t="shared" si="12"/>
        <v>74584000</v>
      </c>
      <c r="G43" s="66">
        <f>+'[1]SEPTIEMBRE 2021 SI CAPITAL'!$F$42</f>
        <v>343002</v>
      </c>
      <c r="H43" s="66">
        <f>+G43+'[2]AGOSTO 2021 SI CAPITAL'!H42</f>
        <v>6726035</v>
      </c>
      <c r="I43" s="67">
        <f t="shared" si="1"/>
        <v>0.09018066877614501</v>
      </c>
      <c r="J43" s="66">
        <f t="shared" si="2"/>
        <v>67857965</v>
      </c>
    </row>
    <row r="44" spans="1:10" ht="15.75" customHeight="1">
      <c r="A44" s="56" t="s">
        <v>76</v>
      </c>
      <c r="B44" s="57" t="s">
        <v>77</v>
      </c>
      <c r="C44" s="68">
        <f>+C45</f>
        <v>143870000</v>
      </c>
      <c r="D44" s="68">
        <f aca="true" t="shared" si="13" ref="D44:H44">+D45</f>
        <v>0</v>
      </c>
      <c r="E44" s="68">
        <f t="shared" si="13"/>
        <v>0</v>
      </c>
      <c r="F44" s="68">
        <f t="shared" si="13"/>
        <v>143870000</v>
      </c>
      <c r="G44" s="68">
        <f t="shared" si="13"/>
        <v>5050085</v>
      </c>
      <c r="H44" s="68">
        <f t="shared" si="13"/>
        <v>75603617</v>
      </c>
      <c r="I44" s="69">
        <f t="shared" si="1"/>
        <v>0.5254995273510809</v>
      </c>
      <c r="J44" s="68">
        <f t="shared" si="2"/>
        <v>68266383</v>
      </c>
    </row>
    <row r="45" spans="1:10" ht="15.75" customHeight="1">
      <c r="A45" s="70" t="s">
        <v>78</v>
      </c>
      <c r="B45" s="71" t="s">
        <v>79</v>
      </c>
      <c r="C45" s="72">
        <v>143870000</v>
      </c>
      <c r="D45" s="36">
        <f>+'[1]SEPTIEMBRE 2021 SI CAPITAL'!$D$44</f>
        <v>0</v>
      </c>
      <c r="E45" s="36">
        <f>+D45+'[2]AGOSTO 2021 SI CAPITAL'!E44</f>
        <v>0</v>
      </c>
      <c r="F45" s="36">
        <f>+C45+E45</f>
        <v>143870000</v>
      </c>
      <c r="G45" s="36">
        <f>+'[1]SEPTIEMBRE 2021 SI CAPITAL'!$F$44</f>
        <v>5050085</v>
      </c>
      <c r="H45" s="36">
        <f>+G45+'[2]AGOSTO 2021 SI CAPITAL'!H44</f>
        <v>75603617</v>
      </c>
      <c r="I45" s="73">
        <f t="shared" si="1"/>
        <v>0.5254995273510809</v>
      </c>
      <c r="J45" s="72">
        <f t="shared" si="2"/>
        <v>68266383</v>
      </c>
    </row>
    <row r="46" spans="1:10" ht="15.75" customHeight="1">
      <c r="A46" s="21" t="s">
        <v>80</v>
      </c>
      <c r="B46" s="22" t="s">
        <v>81</v>
      </c>
      <c r="C46" s="23">
        <f>+C47+C57</f>
        <v>41071262000</v>
      </c>
      <c r="D46" s="23">
        <f aca="true" t="shared" si="14" ref="D46:H46">+D47+D57</f>
        <v>0</v>
      </c>
      <c r="E46" s="23">
        <f t="shared" si="14"/>
        <v>801531511</v>
      </c>
      <c r="F46" s="23">
        <f t="shared" si="14"/>
        <v>41872793511</v>
      </c>
      <c r="G46" s="23">
        <f t="shared" si="14"/>
        <v>8149911675</v>
      </c>
      <c r="H46" s="23">
        <f t="shared" si="14"/>
        <v>35309813944</v>
      </c>
      <c r="I46" s="24">
        <f t="shared" si="1"/>
        <v>0.8432638709601282</v>
      </c>
      <c r="J46" s="23">
        <f t="shared" si="2"/>
        <v>6562979567</v>
      </c>
    </row>
    <row r="47" spans="1:10" ht="15.75" customHeight="1">
      <c r="A47" s="74" t="s">
        <v>82</v>
      </c>
      <c r="B47" s="75" t="s">
        <v>83</v>
      </c>
      <c r="C47" s="76">
        <f>+C48</f>
        <v>41059722000</v>
      </c>
      <c r="D47" s="76">
        <f aca="true" t="shared" si="15" ref="D47:H47">+D48</f>
        <v>0</v>
      </c>
      <c r="E47" s="76">
        <f t="shared" si="15"/>
        <v>801531511</v>
      </c>
      <c r="F47" s="76">
        <f t="shared" si="15"/>
        <v>41861253511</v>
      </c>
      <c r="G47" s="76">
        <f t="shared" si="15"/>
        <v>8149911675</v>
      </c>
      <c r="H47" s="76">
        <f t="shared" si="15"/>
        <v>35309813944</v>
      </c>
      <c r="I47" s="77">
        <f t="shared" si="1"/>
        <v>0.8434963356919434</v>
      </c>
      <c r="J47" s="76">
        <f t="shared" si="2"/>
        <v>6551439567</v>
      </c>
    </row>
    <row r="48" spans="1:10" ht="15.75" customHeight="1">
      <c r="A48" s="40" t="s">
        <v>84</v>
      </c>
      <c r="B48" s="78" t="s">
        <v>85</v>
      </c>
      <c r="C48" s="42">
        <f>+C49+C50</f>
        <v>41059722000</v>
      </c>
      <c r="D48" s="42">
        <f aca="true" t="shared" si="16" ref="D48:H48">+D49+D50</f>
        <v>0</v>
      </c>
      <c r="E48" s="42">
        <f t="shared" si="16"/>
        <v>801531511</v>
      </c>
      <c r="F48" s="42">
        <f t="shared" si="16"/>
        <v>41861253511</v>
      </c>
      <c r="G48" s="42">
        <f t="shared" si="16"/>
        <v>8149911675</v>
      </c>
      <c r="H48" s="42">
        <f t="shared" si="16"/>
        <v>35309813944</v>
      </c>
      <c r="I48" s="43">
        <f t="shared" si="1"/>
        <v>0.8434963356919434</v>
      </c>
      <c r="J48" s="42">
        <f t="shared" si="2"/>
        <v>6551439567</v>
      </c>
    </row>
    <row r="49" spans="1:11" s="20" customFormat="1" ht="22.5" customHeight="1">
      <c r="A49" s="79" t="s">
        <v>86</v>
      </c>
      <c r="B49" s="79" t="s">
        <v>87</v>
      </c>
      <c r="C49" s="80">
        <v>2947498000</v>
      </c>
      <c r="D49" s="80">
        <f>+'[1]SEPTIEMBRE 2021 SI CAPITAL'!$D$48</f>
        <v>0</v>
      </c>
      <c r="E49" s="80">
        <f>+D49+'[2]AGOSTO 2021 SI CAPITAL'!E48</f>
        <v>0</v>
      </c>
      <c r="F49" s="80">
        <f>+C49+E49</f>
        <v>2947498000</v>
      </c>
      <c r="G49" s="80">
        <f>+'[1]SEPTIEMBRE 2021 SI CAPITAL'!$F$48</f>
        <v>0</v>
      </c>
      <c r="H49" s="80">
        <f>+G49+'[2]AGOSTO 2021 SI CAPITAL'!H48</f>
        <v>3057394427</v>
      </c>
      <c r="I49" s="81">
        <f t="shared" si="1"/>
        <v>1.0372846485392018</v>
      </c>
      <c r="J49" s="80">
        <f t="shared" si="2"/>
        <v>-109896427</v>
      </c>
      <c r="K49" s="82"/>
    </row>
    <row r="50" spans="1:10" ht="24.75" customHeight="1">
      <c r="A50" s="44" t="s">
        <v>88</v>
      </c>
      <c r="B50" s="44" t="s">
        <v>89</v>
      </c>
      <c r="C50" s="45">
        <f>+SUM(C51:C56)</f>
        <v>38112224000</v>
      </c>
      <c r="D50" s="45">
        <f aca="true" t="shared" si="17" ref="D50:H50">+SUM(D51:D56)</f>
        <v>0</v>
      </c>
      <c r="E50" s="45">
        <f t="shared" si="17"/>
        <v>801531511</v>
      </c>
      <c r="F50" s="45">
        <f t="shared" si="17"/>
        <v>38913755511</v>
      </c>
      <c r="G50" s="45">
        <f t="shared" si="17"/>
        <v>8149911675</v>
      </c>
      <c r="H50" s="45">
        <f t="shared" si="17"/>
        <v>32252419517</v>
      </c>
      <c r="I50" s="46">
        <f t="shared" si="1"/>
        <v>0.8288179615016341</v>
      </c>
      <c r="J50" s="45">
        <f t="shared" si="2"/>
        <v>6661335994</v>
      </c>
    </row>
    <row r="51" spans="1:10" ht="15.75" customHeight="1">
      <c r="A51" s="34" t="s">
        <v>90</v>
      </c>
      <c r="B51" s="35" t="s">
        <v>91</v>
      </c>
      <c r="C51" s="36">
        <v>29446346000</v>
      </c>
      <c r="D51" s="36">
        <f>+'[1]SEPTIEMBRE 2021 SI CAPITAL'!$D$50</f>
        <v>0</v>
      </c>
      <c r="E51" s="36">
        <f>+D51+'[2]AGOSTO 2021 SI CAPITAL'!E50</f>
        <v>0</v>
      </c>
      <c r="F51" s="36">
        <f>+C51+E51</f>
        <v>29446346000</v>
      </c>
      <c r="G51" s="36">
        <f>+'[1]SEPTIEMBRE 2021 SI CAPITAL'!$F$50</f>
        <v>1943844164</v>
      </c>
      <c r="H51" s="36">
        <f>+G51+'[2]AGOSTO 2021 SI CAPITAL'!H50</f>
        <v>24101022696</v>
      </c>
      <c r="I51" s="37">
        <f t="shared" si="1"/>
        <v>0.8184724412326065</v>
      </c>
      <c r="J51" s="36">
        <f t="shared" si="2"/>
        <v>5345323304</v>
      </c>
    </row>
    <row r="52" spans="1:10" s="83" customFormat="1" ht="15">
      <c r="A52" s="34" t="s">
        <v>92</v>
      </c>
      <c r="B52" s="35" t="s">
        <v>93</v>
      </c>
      <c r="C52" s="36">
        <v>1154484000</v>
      </c>
      <c r="D52" s="36">
        <f>+'[1]SEPTIEMBRE 2021 SI CAPITAL'!$D$51</f>
        <v>0</v>
      </c>
      <c r="E52" s="36">
        <f>+D52+'[2]AGOSTO 2021 SI CAPITAL'!E51</f>
        <v>0</v>
      </c>
      <c r="F52" s="36">
        <f aca="true" t="shared" si="18" ref="F52:F56">+C52+E52</f>
        <v>1154484000</v>
      </c>
      <c r="G52" s="36">
        <f>+'[1]SEPTIEMBRE 2021 SI CAPITAL'!$F$51</f>
        <v>0</v>
      </c>
      <c r="H52" s="36">
        <f>+G52+'[2]AGOSTO 2021 SI CAPITAL'!H51</f>
        <v>0</v>
      </c>
      <c r="I52" s="37">
        <f t="shared" si="1"/>
        <v>0</v>
      </c>
      <c r="J52" s="36">
        <f t="shared" si="2"/>
        <v>1154484000</v>
      </c>
    </row>
    <row r="53" spans="1:10" ht="15">
      <c r="A53" s="34" t="s">
        <v>94</v>
      </c>
      <c r="B53" s="35" t="s">
        <v>95</v>
      </c>
      <c r="C53" s="36">
        <v>690850000</v>
      </c>
      <c r="D53" s="36">
        <f>+'[1]SEPTIEMBRE 2021 SI CAPITAL'!$D$52</f>
        <v>0</v>
      </c>
      <c r="E53" s="36">
        <f>+D53+'[2]AGOSTO 2021 SI CAPITAL'!E52</f>
        <v>0</v>
      </c>
      <c r="F53" s="36">
        <f t="shared" si="18"/>
        <v>690850000</v>
      </c>
      <c r="G53" s="36">
        <f>+'[1]SEPTIEMBRE 2021 SI CAPITAL'!$F$52</f>
        <v>0</v>
      </c>
      <c r="H53" s="36">
        <f>+G53+'[2]AGOSTO 2021 SI CAPITAL'!H52</f>
        <v>1102272377</v>
      </c>
      <c r="I53" s="37">
        <f t="shared" si="1"/>
        <v>1.5955306897300428</v>
      </c>
      <c r="J53" s="36">
        <f t="shared" si="2"/>
        <v>-411422377</v>
      </c>
    </row>
    <row r="54" spans="1:10" ht="15.75" customHeight="1">
      <c r="A54" s="34" t="s">
        <v>96</v>
      </c>
      <c r="B54" s="35" t="s">
        <v>97</v>
      </c>
      <c r="C54" s="36">
        <v>5404536000</v>
      </c>
      <c r="D54" s="36">
        <f>+'[1]SEPTIEMBRE 2021 SI CAPITAL'!$D$53</f>
        <v>0</v>
      </c>
      <c r="E54" s="36">
        <f>+D54+'[2]AGOSTO 2021 SI CAPITAL'!E53</f>
        <v>801531511</v>
      </c>
      <c r="F54" s="36">
        <f t="shared" si="18"/>
        <v>6206067511</v>
      </c>
      <c r="G54" s="36">
        <f>+'[1]SEPTIEMBRE 2021 SI CAPITAL'!$F$53</f>
        <v>6206067511</v>
      </c>
      <c r="H54" s="36">
        <f>+G54+'[2]AGOSTO 2021 SI CAPITAL'!H53</f>
        <v>6206067511</v>
      </c>
      <c r="I54" s="37">
        <f t="shared" si="1"/>
        <v>1</v>
      </c>
      <c r="J54" s="36">
        <f t="shared" si="2"/>
        <v>0</v>
      </c>
    </row>
    <row r="55" spans="1:10" ht="15.75" customHeight="1">
      <c r="A55" s="34" t="s">
        <v>98</v>
      </c>
      <c r="B55" s="35" t="s">
        <v>99</v>
      </c>
      <c r="C55" s="36">
        <v>103864000</v>
      </c>
      <c r="D55" s="36">
        <f>+'[1]SEPTIEMBRE 2021 SI CAPITAL'!$D$54</f>
        <v>0</v>
      </c>
      <c r="E55" s="36">
        <f>+D55+'[2]AGOSTO 2021 SI CAPITAL'!E54</f>
        <v>0</v>
      </c>
      <c r="F55" s="36">
        <f t="shared" si="18"/>
        <v>103864000</v>
      </c>
      <c r="G55" s="36">
        <f>+'[1]SEPTIEMBRE 2021 SI CAPITAL'!$F$54</f>
        <v>0</v>
      </c>
      <c r="H55" s="36">
        <f>+G55+'[2]AGOSTO 2021 SI CAPITAL'!H54</f>
        <v>193303986</v>
      </c>
      <c r="I55" s="37">
        <f t="shared" si="1"/>
        <v>1.8611259531695294</v>
      </c>
      <c r="J55" s="36">
        <f t="shared" si="2"/>
        <v>-89439986</v>
      </c>
    </row>
    <row r="56" spans="1:10" ht="15.75" customHeight="1">
      <c r="A56" s="34" t="s">
        <v>100</v>
      </c>
      <c r="B56" s="35" t="s">
        <v>101</v>
      </c>
      <c r="C56" s="36">
        <v>1312144000</v>
      </c>
      <c r="D56" s="36">
        <f>+'[1]SEPTIEMBRE 2021 SI CAPITAL'!$D$55</f>
        <v>0</v>
      </c>
      <c r="E56" s="36">
        <f>+D56+'[2]AGOSTO 2021 SI CAPITAL'!E55</f>
        <v>0</v>
      </c>
      <c r="F56" s="36">
        <f t="shared" si="18"/>
        <v>1312144000</v>
      </c>
      <c r="G56" s="36">
        <f>+'[1]SEPTIEMBRE 2021 SI CAPITAL'!$F$55</f>
        <v>0</v>
      </c>
      <c r="H56" s="36">
        <f>+G56+'[2]AGOSTO 2021 SI CAPITAL'!H55</f>
        <v>649752947</v>
      </c>
      <c r="I56" s="37">
        <f t="shared" si="1"/>
        <v>0.4951841771939665</v>
      </c>
      <c r="J56" s="36">
        <f t="shared" si="2"/>
        <v>662391053</v>
      </c>
    </row>
    <row r="57" spans="1:10" ht="15.75" customHeight="1">
      <c r="A57" s="84" t="s">
        <v>102</v>
      </c>
      <c r="B57" s="75" t="s">
        <v>103</v>
      </c>
      <c r="C57" s="76">
        <f>+C58</f>
        <v>11540000</v>
      </c>
      <c r="D57" s="76">
        <f aca="true" t="shared" si="19" ref="D57:H57">+D58</f>
        <v>0</v>
      </c>
      <c r="E57" s="76">
        <f t="shared" si="19"/>
        <v>0</v>
      </c>
      <c r="F57" s="76">
        <f t="shared" si="19"/>
        <v>11540000</v>
      </c>
      <c r="G57" s="76">
        <f t="shared" si="19"/>
        <v>0</v>
      </c>
      <c r="H57" s="76">
        <f t="shared" si="19"/>
        <v>0</v>
      </c>
      <c r="I57" s="77">
        <f t="shared" si="1"/>
        <v>0</v>
      </c>
      <c r="J57" s="76">
        <f t="shared" si="2"/>
        <v>11540000</v>
      </c>
    </row>
    <row r="58" spans="1:10" ht="15.75" customHeight="1">
      <c r="A58" s="85" t="s">
        <v>104</v>
      </c>
      <c r="B58" s="35" t="s">
        <v>99</v>
      </c>
      <c r="C58" s="36">
        <v>11540000</v>
      </c>
      <c r="D58" s="36">
        <f>+'[1]SEPTIEMBRE 2021 SI CAPITAL'!$D$57</f>
        <v>0</v>
      </c>
      <c r="E58" s="36">
        <f>+D58+'[2]AGOSTO 2021 SI CAPITAL'!E57</f>
        <v>0</v>
      </c>
      <c r="F58" s="36">
        <f>+C58+E58</f>
        <v>11540000</v>
      </c>
      <c r="G58" s="36">
        <f>+'[1]SEPTIEMBRE 2021 SI CAPITAL'!$F$57</f>
        <v>0</v>
      </c>
      <c r="H58" s="36">
        <f>+G58+'[2]AGOSTO 2021 SI CAPITAL'!H57</f>
        <v>0</v>
      </c>
      <c r="I58" s="37">
        <f t="shared" si="1"/>
        <v>0</v>
      </c>
      <c r="J58" s="36">
        <f t="shared" si="2"/>
        <v>11540000</v>
      </c>
    </row>
    <row r="59" spans="1:10" ht="15.75" customHeight="1">
      <c r="A59" s="21" t="s">
        <v>105</v>
      </c>
      <c r="B59" s="22" t="s">
        <v>106</v>
      </c>
      <c r="C59" s="23">
        <f aca="true" t="shared" si="20" ref="C59:H59">+C61+C67+C79+C82+C84</f>
        <v>5159078000</v>
      </c>
      <c r="D59" s="23">
        <f t="shared" si="20"/>
        <v>9024659945</v>
      </c>
      <c r="E59" s="23">
        <f t="shared" si="20"/>
        <v>53353350268</v>
      </c>
      <c r="F59" s="23">
        <f t="shared" si="20"/>
        <v>58512428268</v>
      </c>
      <c r="G59" s="23">
        <f t="shared" si="20"/>
        <v>9066214519</v>
      </c>
      <c r="H59" s="23">
        <f t="shared" si="20"/>
        <v>56712833616</v>
      </c>
      <c r="I59" s="24">
        <f t="shared" si="1"/>
        <v>0.9692442322892932</v>
      </c>
      <c r="J59" s="23">
        <f t="shared" si="2"/>
        <v>1799594652</v>
      </c>
    </row>
    <row r="60" spans="1:10" ht="15.75" customHeight="1">
      <c r="A60" s="86" t="s">
        <v>107</v>
      </c>
      <c r="B60" s="87" t="s">
        <v>108</v>
      </c>
      <c r="C60" s="88">
        <f aca="true" t="shared" si="21" ref="C60:H61">+C61</f>
        <v>218317000</v>
      </c>
      <c r="D60" s="88">
        <f t="shared" si="21"/>
        <v>0</v>
      </c>
      <c r="E60" s="88">
        <f t="shared" si="21"/>
        <v>0</v>
      </c>
      <c r="F60" s="88">
        <f t="shared" si="21"/>
        <v>218317000</v>
      </c>
      <c r="G60" s="88">
        <f t="shared" si="21"/>
        <v>7766874</v>
      </c>
      <c r="H60" s="88">
        <f t="shared" si="21"/>
        <v>103434987</v>
      </c>
      <c r="I60" s="89">
        <f t="shared" si="1"/>
        <v>0.4737834754050303</v>
      </c>
      <c r="J60" s="88">
        <f t="shared" si="2"/>
        <v>114882013</v>
      </c>
    </row>
    <row r="61" spans="1:10" ht="15.75" customHeight="1">
      <c r="A61" s="90" t="s">
        <v>109</v>
      </c>
      <c r="B61" s="90" t="s">
        <v>110</v>
      </c>
      <c r="C61" s="91">
        <f t="shared" si="21"/>
        <v>218317000</v>
      </c>
      <c r="D61" s="91">
        <f t="shared" si="21"/>
        <v>0</v>
      </c>
      <c r="E61" s="91">
        <f t="shared" si="21"/>
        <v>0</v>
      </c>
      <c r="F61" s="91">
        <f t="shared" si="21"/>
        <v>218317000</v>
      </c>
      <c r="G61" s="91">
        <f t="shared" si="21"/>
        <v>7766874</v>
      </c>
      <c r="H61" s="91">
        <f t="shared" si="21"/>
        <v>103434987</v>
      </c>
      <c r="I61" s="92">
        <f t="shared" si="1"/>
        <v>0.4737834754050303</v>
      </c>
      <c r="J61" s="91">
        <f t="shared" si="2"/>
        <v>114882013</v>
      </c>
    </row>
    <row r="62" spans="1:11" s="20" customFormat="1" ht="15.75" customHeight="1">
      <c r="A62" s="93" t="s">
        <v>111</v>
      </c>
      <c r="B62" s="93" t="s">
        <v>112</v>
      </c>
      <c r="C62" s="94">
        <f>+C63+C65</f>
        <v>218317000</v>
      </c>
      <c r="D62" s="94">
        <f aca="true" t="shared" si="22" ref="D62:H62">+D63+D65</f>
        <v>0</v>
      </c>
      <c r="E62" s="94">
        <f t="shared" si="22"/>
        <v>0</v>
      </c>
      <c r="F62" s="94">
        <f t="shared" si="22"/>
        <v>218317000</v>
      </c>
      <c r="G62" s="94">
        <f t="shared" si="22"/>
        <v>7766874</v>
      </c>
      <c r="H62" s="94">
        <f t="shared" si="22"/>
        <v>103434987</v>
      </c>
      <c r="I62" s="95">
        <f t="shared" si="1"/>
        <v>0.4737834754050303</v>
      </c>
      <c r="J62" s="94">
        <f t="shared" si="2"/>
        <v>114882013</v>
      </c>
      <c r="K62" s="82"/>
    </row>
    <row r="63" spans="1:11" s="20" customFormat="1" ht="15.75" customHeight="1">
      <c r="A63" s="96" t="s">
        <v>113</v>
      </c>
      <c r="B63" s="96" t="s">
        <v>114</v>
      </c>
      <c r="C63" s="97">
        <f>+C64</f>
        <v>153600000</v>
      </c>
      <c r="D63" s="97">
        <f aca="true" t="shared" si="23" ref="D63:H63">+D64</f>
        <v>0</v>
      </c>
      <c r="E63" s="97">
        <f t="shared" si="23"/>
        <v>0</v>
      </c>
      <c r="F63" s="97">
        <f t="shared" si="23"/>
        <v>153600000</v>
      </c>
      <c r="G63" s="97">
        <f t="shared" si="23"/>
        <v>4981368</v>
      </c>
      <c r="H63" s="97">
        <f t="shared" si="23"/>
        <v>77662798</v>
      </c>
      <c r="I63" s="98">
        <f t="shared" si="1"/>
        <v>0.5056171744791667</v>
      </c>
      <c r="J63" s="97">
        <f t="shared" si="2"/>
        <v>75937202</v>
      </c>
      <c r="K63" s="82"/>
    </row>
    <row r="64" spans="1:11" s="20" customFormat="1" ht="15.75" customHeight="1">
      <c r="A64" s="34" t="s">
        <v>115</v>
      </c>
      <c r="B64" s="35" t="s">
        <v>116</v>
      </c>
      <c r="C64" s="99">
        <v>153600000</v>
      </c>
      <c r="D64" s="36">
        <f>+'[1]SEPTIEMBRE 2021 SI CAPITAL'!$D$63</f>
        <v>0</v>
      </c>
      <c r="E64" s="36">
        <f>+D64+'[2]AGOSTO 2021 SI CAPITAL'!E63</f>
        <v>0</v>
      </c>
      <c r="F64" s="36">
        <f>+C64+E64</f>
        <v>153600000</v>
      </c>
      <c r="G64" s="36">
        <f>+'[1]SEPTIEMBRE 2021 SI CAPITAL'!$F$63</f>
        <v>4981368</v>
      </c>
      <c r="H64" s="36">
        <f>+G64+'[2]AGOSTO 2021 SI CAPITAL'!H63</f>
        <v>77662798</v>
      </c>
      <c r="I64" s="100">
        <f t="shared" si="1"/>
        <v>0.5056171744791667</v>
      </c>
      <c r="J64" s="99">
        <f t="shared" si="2"/>
        <v>75937202</v>
      </c>
      <c r="K64" s="82"/>
    </row>
    <row r="65" spans="1:11" s="20" customFormat="1" ht="15.75" customHeight="1">
      <c r="A65" s="96" t="s">
        <v>117</v>
      </c>
      <c r="B65" s="96" t="s">
        <v>118</v>
      </c>
      <c r="C65" s="97">
        <f>+C66</f>
        <v>64717000</v>
      </c>
      <c r="D65" s="97">
        <f aca="true" t="shared" si="24" ref="D65:H65">+D66</f>
        <v>0</v>
      </c>
      <c r="E65" s="97">
        <f t="shared" si="24"/>
        <v>0</v>
      </c>
      <c r="F65" s="97">
        <f t="shared" si="24"/>
        <v>64717000</v>
      </c>
      <c r="G65" s="97">
        <f t="shared" si="24"/>
        <v>2785506</v>
      </c>
      <c r="H65" s="97">
        <f t="shared" si="24"/>
        <v>25772189</v>
      </c>
      <c r="I65" s="98">
        <f t="shared" si="1"/>
        <v>0.3982290433734567</v>
      </c>
      <c r="J65" s="97">
        <f t="shared" si="2"/>
        <v>38944811</v>
      </c>
      <c r="K65" s="82"/>
    </row>
    <row r="66" spans="1:11" s="20" customFormat="1" ht="15.75" customHeight="1">
      <c r="A66" s="34" t="s">
        <v>119</v>
      </c>
      <c r="B66" s="35" t="s">
        <v>116</v>
      </c>
      <c r="C66" s="99">
        <v>64717000</v>
      </c>
      <c r="D66" s="36">
        <f>+'[1]SEPTIEMBRE 2021 SI CAPITAL'!$D$65</f>
        <v>0</v>
      </c>
      <c r="E66" s="36">
        <f>+D66+'[2]AGOSTO 2021 SI CAPITAL'!E65</f>
        <v>0</v>
      </c>
      <c r="F66" s="36">
        <f>+C66+E66</f>
        <v>64717000</v>
      </c>
      <c r="G66" s="36">
        <f>+'[1]SEPTIEMBRE 2021 SI CAPITAL'!$F$65</f>
        <v>2785506</v>
      </c>
      <c r="H66" s="36">
        <f>+G66+'[2]AGOSTO 2021 SI CAPITAL'!H65</f>
        <v>25772189</v>
      </c>
      <c r="I66" s="100">
        <f t="shared" si="1"/>
        <v>0.3982290433734567</v>
      </c>
      <c r="J66" s="99">
        <f t="shared" si="2"/>
        <v>38944811</v>
      </c>
      <c r="K66" s="82"/>
    </row>
    <row r="67" spans="1:11" s="20" customFormat="1" ht="15.75" customHeight="1">
      <c r="A67" s="101" t="s">
        <v>120</v>
      </c>
      <c r="B67" s="101" t="s">
        <v>121</v>
      </c>
      <c r="C67" s="88">
        <f>+C68+C71</f>
        <v>0</v>
      </c>
      <c r="D67" s="88">
        <f aca="true" t="shared" si="25" ref="D67:H67">+D68+D71</f>
        <v>0</v>
      </c>
      <c r="E67" s="88">
        <f t="shared" si="25"/>
        <v>8889646089</v>
      </c>
      <c r="F67" s="88">
        <f t="shared" si="25"/>
        <v>8889646089</v>
      </c>
      <c r="G67" s="88">
        <f t="shared" si="25"/>
        <v>0</v>
      </c>
      <c r="H67" s="88">
        <f t="shared" si="25"/>
        <v>8889646089</v>
      </c>
      <c r="I67" s="89">
        <f t="shared" si="1"/>
        <v>1</v>
      </c>
      <c r="J67" s="88">
        <f t="shared" si="2"/>
        <v>0</v>
      </c>
      <c r="K67" s="82"/>
    </row>
    <row r="68" spans="1:11" s="20" customFormat="1" ht="15.75" customHeight="1">
      <c r="A68" s="102" t="s">
        <v>122</v>
      </c>
      <c r="B68" s="102" t="s">
        <v>123</v>
      </c>
      <c r="C68" s="103">
        <f aca="true" t="shared" si="26" ref="C68:H69">+C69</f>
        <v>0</v>
      </c>
      <c r="D68" s="103">
        <f t="shared" si="26"/>
        <v>0</v>
      </c>
      <c r="E68" s="103">
        <f t="shared" si="26"/>
        <v>0</v>
      </c>
      <c r="F68" s="103">
        <f t="shared" si="26"/>
        <v>0</v>
      </c>
      <c r="G68" s="103">
        <f t="shared" si="26"/>
        <v>0</v>
      </c>
      <c r="H68" s="103">
        <f t="shared" si="26"/>
        <v>0</v>
      </c>
      <c r="I68" s="104">
        <f t="shared" si="1"/>
        <v>0</v>
      </c>
      <c r="J68" s="103">
        <f t="shared" si="2"/>
        <v>0</v>
      </c>
      <c r="K68" s="82"/>
    </row>
    <row r="69" spans="1:11" s="20" customFormat="1" ht="15.75" customHeight="1">
      <c r="A69" s="93" t="s">
        <v>124</v>
      </c>
      <c r="B69" s="93" t="s">
        <v>125</v>
      </c>
      <c r="C69" s="94">
        <f t="shared" si="26"/>
        <v>0</v>
      </c>
      <c r="D69" s="94">
        <f t="shared" si="26"/>
        <v>0</v>
      </c>
      <c r="E69" s="94">
        <f t="shared" si="26"/>
        <v>0</v>
      </c>
      <c r="F69" s="94">
        <f t="shared" si="26"/>
        <v>0</v>
      </c>
      <c r="G69" s="94">
        <f t="shared" si="26"/>
        <v>0</v>
      </c>
      <c r="H69" s="94">
        <f t="shared" si="26"/>
        <v>0</v>
      </c>
      <c r="I69" s="95">
        <f t="shared" si="1"/>
        <v>0</v>
      </c>
      <c r="J69" s="94">
        <f t="shared" si="2"/>
        <v>0</v>
      </c>
      <c r="K69" s="82"/>
    </row>
    <row r="70" spans="1:11" s="20" customFormat="1" ht="15.75" customHeight="1">
      <c r="A70" s="71" t="s">
        <v>126</v>
      </c>
      <c r="B70" s="71" t="s">
        <v>127</v>
      </c>
      <c r="C70" s="105">
        <v>0</v>
      </c>
      <c r="D70" s="36">
        <f>+'[1]SEPTIEMBRE 2021 SI CAPITAL'!$D$69</f>
        <v>0</v>
      </c>
      <c r="E70" s="36">
        <f>+D70+'[2]AGOSTO 2021 SI CAPITAL'!E69</f>
        <v>0</v>
      </c>
      <c r="F70" s="36">
        <f>+C70+E70</f>
        <v>0</v>
      </c>
      <c r="G70" s="36">
        <f>+'[1]SEPTIEMBRE 2021 SI CAPITAL'!$F$69</f>
        <v>0</v>
      </c>
      <c r="H70" s="36">
        <f>+G70+'[2]AGOSTO 2021 SI CAPITAL'!H69</f>
        <v>0</v>
      </c>
      <c r="I70" s="106">
        <f t="shared" si="1"/>
        <v>0</v>
      </c>
      <c r="J70" s="105">
        <f t="shared" si="2"/>
        <v>0</v>
      </c>
      <c r="K70" s="82"/>
    </row>
    <row r="71" spans="1:11" s="20" customFormat="1" ht="15.75" customHeight="1">
      <c r="A71" s="102" t="s">
        <v>128</v>
      </c>
      <c r="B71" s="102" t="s">
        <v>129</v>
      </c>
      <c r="C71" s="103">
        <f>+C72+C77</f>
        <v>0</v>
      </c>
      <c r="D71" s="103">
        <f aca="true" t="shared" si="27" ref="D71:H71">+D72+D77</f>
        <v>0</v>
      </c>
      <c r="E71" s="103">
        <f t="shared" si="27"/>
        <v>8889646089</v>
      </c>
      <c r="F71" s="103">
        <f t="shared" si="27"/>
        <v>8889646089</v>
      </c>
      <c r="G71" s="103">
        <f t="shared" si="27"/>
        <v>0</v>
      </c>
      <c r="H71" s="103">
        <f t="shared" si="27"/>
        <v>8889646089</v>
      </c>
      <c r="I71" s="104">
        <f t="shared" si="1"/>
        <v>1</v>
      </c>
      <c r="J71" s="103">
        <f t="shared" si="2"/>
        <v>0</v>
      </c>
      <c r="K71" s="82"/>
    </row>
    <row r="72" spans="1:11" s="20" customFormat="1" ht="25.5">
      <c r="A72" s="93" t="s">
        <v>130</v>
      </c>
      <c r="B72" s="93" t="s">
        <v>131</v>
      </c>
      <c r="C72" s="94">
        <v>0</v>
      </c>
      <c r="D72" s="94">
        <f>+'[1]SEPTIEMBRE 2021 SI CAPITAL'!$D$71</f>
        <v>0</v>
      </c>
      <c r="E72" s="94">
        <f>+D72+'[2]AGOSTO 2021 SI CAPITAL'!E71</f>
        <v>8367146089</v>
      </c>
      <c r="F72" s="94">
        <f>+C72+E72</f>
        <v>8367146089</v>
      </c>
      <c r="G72" s="94">
        <f>+'[1]SEPTIEMBRE 2021 SI CAPITAL'!$F$71</f>
        <v>0</v>
      </c>
      <c r="H72" s="94">
        <f>+G72+'[2]AGOSTO 2021 SI CAPITAL'!H71</f>
        <v>8367146089</v>
      </c>
      <c r="I72" s="95">
        <f t="shared" si="1"/>
        <v>1</v>
      </c>
      <c r="J72" s="94">
        <f t="shared" si="2"/>
        <v>0</v>
      </c>
      <c r="K72" s="82"/>
    </row>
    <row r="73" spans="1:10" s="108" customFormat="1" ht="25.5">
      <c r="A73" s="35" t="s">
        <v>132</v>
      </c>
      <c r="B73" s="35" t="s">
        <v>133</v>
      </c>
      <c r="C73" s="107">
        <v>0</v>
      </c>
      <c r="D73" s="107">
        <f>+'[1]SEPTIEMBRE 2021 SI CAPITAL'!$D$72</f>
        <v>0</v>
      </c>
      <c r="E73" s="36">
        <f>+D73+'[2]AGOSTO 2021 SI CAPITAL'!E72</f>
        <v>47528600</v>
      </c>
      <c r="F73" s="107">
        <f aca="true" t="shared" si="28" ref="F73:F76">+C73+E73</f>
        <v>47528600</v>
      </c>
      <c r="G73" s="36">
        <f>+'[1]SEPTIEMBRE 2021 SI CAPITAL'!$F$72</f>
        <v>0</v>
      </c>
      <c r="H73" s="36">
        <f>+G73+'[2]AGOSTO 2021 SI CAPITAL'!H72</f>
        <v>47528600</v>
      </c>
      <c r="I73" s="106">
        <f t="shared" si="1"/>
        <v>1</v>
      </c>
      <c r="J73" s="99">
        <f t="shared" si="2"/>
        <v>0</v>
      </c>
    </row>
    <row r="74" spans="1:10" s="108" customFormat="1" ht="25.5">
      <c r="A74" s="35" t="s">
        <v>134</v>
      </c>
      <c r="B74" s="35" t="s">
        <v>135</v>
      </c>
      <c r="C74" s="107">
        <v>0</v>
      </c>
      <c r="D74" s="107">
        <f>+'[1]SEPTIEMBRE 2021 SI CAPITAL'!$D$73</f>
        <v>0</v>
      </c>
      <c r="E74" s="36">
        <f>+D74+'[2]AGOSTO 2021 SI CAPITAL'!E73</f>
        <v>5444051224</v>
      </c>
      <c r="F74" s="107">
        <f t="shared" si="28"/>
        <v>5444051224</v>
      </c>
      <c r="G74" s="36">
        <f>+'[1]SEPTIEMBRE 2021 SI CAPITAL'!$F$73</f>
        <v>0</v>
      </c>
      <c r="H74" s="36">
        <f>+G74+'[2]AGOSTO 2021 SI CAPITAL'!H73</f>
        <v>5444051224</v>
      </c>
      <c r="I74" s="106">
        <f t="shared" si="1"/>
        <v>1</v>
      </c>
      <c r="J74" s="99">
        <f t="shared" si="2"/>
        <v>0</v>
      </c>
    </row>
    <row r="75" spans="1:10" s="108" customFormat="1" ht="25.5">
      <c r="A75" s="35" t="s">
        <v>136</v>
      </c>
      <c r="B75" s="35" t="s">
        <v>87</v>
      </c>
      <c r="C75" s="107">
        <v>0</v>
      </c>
      <c r="D75" s="107">
        <f>+'[1]SEPTIEMBRE 2021 SI CAPITAL'!$D$74</f>
        <v>0</v>
      </c>
      <c r="E75" s="36">
        <f>+D75+'[2]AGOSTO 2021 SI CAPITAL'!E74</f>
        <v>1332074688</v>
      </c>
      <c r="F75" s="107">
        <f t="shared" si="28"/>
        <v>1332074688</v>
      </c>
      <c r="G75" s="36">
        <f>+'[1]SEPTIEMBRE 2021 SI CAPITAL'!$F$74</f>
        <v>0</v>
      </c>
      <c r="H75" s="36">
        <f>+G75+'[2]AGOSTO 2021 SI CAPITAL'!H74</f>
        <v>1332074688</v>
      </c>
      <c r="I75" s="106">
        <f t="shared" si="1"/>
        <v>1</v>
      </c>
      <c r="J75" s="99">
        <f t="shared" si="2"/>
        <v>0</v>
      </c>
    </row>
    <row r="76" spans="1:10" s="108" customFormat="1" ht="12.75">
      <c r="A76" s="35" t="s">
        <v>137</v>
      </c>
      <c r="B76" s="35" t="s">
        <v>138</v>
      </c>
      <c r="C76" s="107">
        <v>0</v>
      </c>
      <c r="D76" s="107">
        <f>+'[1]SEPTIEMBRE 2021 SI CAPITAL'!$D$75</f>
        <v>0</v>
      </c>
      <c r="E76" s="36">
        <f>+D76+'[2]AGOSTO 2021 SI CAPITAL'!E75</f>
        <v>1543491577</v>
      </c>
      <c r="F76" s="107">
        <f t="shared" si="28"/>
        <v>1543491577</v>
      </c>
      <c r="G76" s="36">
        <f>+'[1]SEPTIEMBRE 2021 SI CAPITAL'!$F$75</f>
        <v>0</v>
      </c>
      <c r="H76" s="36">
        <f>+G76+'[2]AGOSTO 2021 SI CAPITAL'!H75</f>
        <v>1543491577</v>
      </c>
      <c r="I76" s="106">
        <f t="shared" si="1"/>
        <v>1</v>
      </c>
      <c r="J76" s="99">
        <f t="shared" si="2"/>
        <v>0</v>
      </c>
    </row>
    <row r="77" spans="1:11" s="20" customFormat="1" ht="25.5">
      <c r="A77" s="109" t="s">
        <v>139</v>
      </c>
      <c r="B77" s="109" t="s">
        <v>140</v>
      </c>
      <c r="C77" s="94">
        <v>0</v>
      </c>
      <c r="D77" s="94">
        <f>+'[1]SEPTIEMBRE 2021 SI CAPITAL'!$D$76</f>
        <v>0</v>
      </c>
      <c r="E77" s="94">
        <f>+D77+'[2]AGOSTO 2021 SI CAPITAL'!E76</f>
        <v>522500000</v>
      </c>
      <c r="F77" s="94">
        <f>+C77+E77</f>
        <v>522500000</v>
      </c>
      <c r="G77" s="94">
        <f>+'[1]SEPTIEMBRE 2021 SI CAPITAL'!$F$76</f>
        <v>0</v>
      </c>
      <c r="H77" s="94">
        <f>+G77+'[2]AGOSTO 2021 SI CAPITAL'!H76</f>
        <v>522500000</v>
      </c>
      <c r="I77" s="95">
        <f t="shared" si="1"/>
        <v>1</v>
      </c>
      <c r="J77" s="94">
        <f t="shared" si="2"/>
        <v>0</v>
      </c>
      <c r="K77" s="82"/>
    </row>
    <row r="78" spans="1:11" s="20" customFormat="1" ht="15.75" customHeight="1">
      <c r="A78" s="71" t="s">
        <v>141</v>
      </c>
      <c r="B78" s="35" t="s">
        <v>127</v>
      </c>
      <c r="C78" s="105">
        <v>0</v>
      </c>
      <c r="D78" s="36">
        <f>+'[1]SEPTIEMBRE 2021 SI CAPITAL'!$D$77</f>
        <v>0</v>
      </c>
      <c r="E78" s="36">
        <f>+D78+'[2]AGOSTO 2021 SI CAPITAL'!E77</f>
        <v>522500000</v>
      </c>
      <c r="F78" s="36">
        <f>+C78+E78</f>
        <v>522500000</v>
      </c>
      <c r="G78" s="36">
        <f>+'[1]SEPTIEMBRE 2021 SI CAPITAL'!$F$77</f>
        <v>0</v>
      </c>
      <c r="H78" s="36">
        <f>+G78+'[2]AGOSTO 2021 SI CAPITAL'!H77</f>
        <v>522500000</v>
      </c>
      <c r="I78" s="106">
        <f t="shared" si="1"/>
        <v>1</v>
      </c>
      <c r="J78" s="105">
        <f t="shared" si="2"/>
        <v>0</v>
      </c>
      <c r="K78" s="82"/>
    </row>
    <row r="79" spans="1:11" s="20" customFormat="1" ht="15.75" customHeight="1">
      <c r="A79" s="74" t="s">
        <v>142</v>
      </c>
      <c r="B79" s="75" t="s">
        <v>143</v>
      </c>
      <c r="C79" s="76">
        <f aca="true" t="shared" si="29" ref="C79:H80">+C80</f>
        <v>988517000</v>
      </c>
      <c r="D79" s="76">
        <f t="shared" si="29"/>
        <v>0</v>
      </c>
      <c r="E79" s="76">
        <f t="shared" si="29"/>
        <v>0</v>
      </c>
      <c r="F79" s="76">
        <f t="shared" si="29"/>
        <v>988517000</v>
      </c>
      <c r="G79" s="76">
        <f t="shared" si="29"/>
        <v>33787700</v>
      </c>
      <c r="H79" s="76">
        <f t="shared" si="29"/>
        <v>322920485</v>
      </c>
      <c r="I79" s="77">
        <f t="shared" si="1"/>
        <v>0.3266716556215017</v>
      </c>
      <c r="J79" s="76">
        <f t="shared" si="2"/>
        <v>665596515</v>
      </c>
      <c r="K79" s="82"/>
    </row>
    <row r="80" spans="1:11" s="20" customFormat="1" ht="15.75" customHeight="1">
      <c r="A80" s="40" t="s">
        <v>144</v>
      </c>
      <c r="B80" s="41" t="s">
        <v>145</v>
      </c>
      <c r="C80" s="42">
        <f t="shared" si="29"/>
        <v>988517000</v>
      </c>
      <c r="D80" s="42">
        <f t="shared" si="29"/>
        <v>0</v>
      </c>
      <c r="E80" s="42">
        <f t="shared" si="29"/>
        <v>0</v>
      </c>
      <c r="F80" s="42">
        <f t="shared" si="29"/>
        <v>988517000</v>
      </c>
      <c r="G80" s="42">
        <f t="shared" si="29"/>
        <v>33787700</v>
      </c>
      <c r="H80" s="42">
        <f t="shared" si="29"/>
        <v>322920485</v>
      </c>
      <c r="I80" s="43">
        <f aca="true" t="shared" si="30" ref="I80:I89">IF(H80=0,0,IF(F80=0,0,+H80/F80))</f>
        <v>0.3266716556215017</v>
      </c>
      <c r="J80" s="42">
        <f aca="true" t="shared" si="31" ref="J80:J89">+F80-H80</f>
        <v>665596515</v>
      </c>
      <c r="K80" s="82"/>
    </row>
    <row r="81" spans="1:11" s="20" customFormat="1" ht="15.75" customHeight="1">
      <c r="A81" s="110" t="s">
        <v>146</v>
      </c>
      <c r="B81" s="111" t="s">
        <v>147</v>
      </c>
      <c r="C81" s="112">
        <v>988517000</v>
      </c>
      <c r="D81" s="36">
        <f>+'[1]SEPTIEMBRE 2021 SI CAPITAL'!$D$80</f>
        <v>0</v>
      </c>
      <c r="E81" s="36">
        <f>+D81+'[2]AGOSTO 2021 SI CAPITAL'!E80</f>
        <v>0</v>
      </c>
      <c r="F81" s="36">
        <f>+C81+E81</f>
        <v>988517000</v>
      </c>
      <c r="G81" s="36">
        <f>+'[1]SEPTIEMBRE 2021 SI CAPITAL'!$F$80</f>
        <v>33787700</v>
      </c>
      <c r="H81" s="36">
        <f>+G81+'[2]AGOSTO 2021 SI CAPITAL'!H80</f>
        <v>322920485</v>
      </c>
      <c r="I81" s="113">
        <f t="shared" si="30"/>
        <v>0.3266716556215017</v>
      </c>
      <c r="J81" s="112">
        <f t="shared" si="31"/>
        <v>665596515</v>
      </c>
      <c r="K81" s="82"/>
    </row>
    <row r="82" spans="1:11" s="20" customFormat="1" ht="12.75">
      <c r="A82" s="114" t="s">
        <v>148</v>
      </c>
      <c r="B82" s="115" t="s">
        <v>149</v>
      </c>
      <c r="C82" s="116">
        <f>+C83</f>
        <v>0</v>
      </c>
      <c r="D82" s="116">
        <f aca="true" t="shared" si="32" ref="D82:H82">+D83</f>
        <v>9024659945</v>
      </c>
      <c r="E82" s="116">
        <f t="shared" si="32"/>
        <v>44463704179</v>
      </c>
      <c r="F82" s="116">
        <f t="shared" si="32"/>
        <v>44463704179</v>
      </c>
      <c r="G82" s="116">
        <f t="shared" si="32"/>
        <v>9024659945</v>
      </c>
      <c r="H82" s="116">
        <f t="shared" si="32"/>
        <v>44463704179</v>
      </c>
      <c r="I82" s="117">
        <f t="shared" si="30"/>
        <v>1</v>
      </c>
      <c r="J82" s="116">
        <f t="shared" si="31"/>
        <v>0</v>
      </c>
      <c r="K82" s="82"/>
    </row>
    <row r="83" spans="1:11" s="20" customFormat="1" ht="12.75">
      <c r="A83" s="110" t="s">
        <v>150</v>
      </c>
      <c r="B83" s="111" t="s">
        <v>151</v>
      </c>
      <c r="C83" s="112">
        <v>0</v>
      </c>
      <c r="D83" s="36">
        <f>+'[1]SEPTIEMBRE 2021 SI CAPITAL'!$D$82</f>
        <v>9024659945</v>
      </c>
      <c r="E83" s="36">
        <f>+D83+'[2]AGOSTO 2021 SI CAPITAL'!E82</f>
        <v>44463704179</v>
      </c>
      <c r="F83" s="36">
        <f>+C83+E83</f>
        <v>44463704179</v>
      </c>
      <c r="G83" s="36">
        <f>+'[1]SEPTIEMBRE 2021 SI CAPITAL'!$F$82</f>
        <v>9024659945</v>
      </c>
      <c r="H83" s="36">
        <f>+G83+'[2]AGOSTO 2021 SI CAPITAL'!H82</f>
        <v>44463704179</v>
      </c>
      <c r="I83" s="113">
        <f t="shared" si="30"/>
        <v>1</v>
      </c>
      <c r="J83" s="112">
        <f t="shared" si="31"/>
        <v>0</v>
      </c>
      <c r="K83" s="82"/>
    </row>
    <row r="84" spans="1:11" s="20" customFormat="1" ht="12.75">
      <c r="A84" s="74" t="s">
        <v>152</v>
      </c>
      <c r="B84" s="75" t="s">
        <v>153</v>
      </c>
      <c r="C84" s="76">
        <f>+C85</f>
        <v>3952244000</v>
      </c>
      <c r="D84" s="76">
        <f aca="true" t="shared" si="33" ref="D84:H84">+D85</f>
        <v>0</v>
      </c>
      <c r="E84" s="76">
        <f t="shared" si="33"/>
        <v>0</v>
      </c>
      <c r="F84" s="76">
        <f t="shared" si="33"/>
        <v>3952244000</v>
      </c>
      <c r="G84" s="76">
        <f t="shared" si="33"/>
        <v>0</v>
      </c>
      <c r="H84" s="76">
        <f t="shared" si="33"/>
        <v>2933127876</v>
      </c>
      <c r="I84" s="77">
        <f t="shared" si="30"/>
        <v>0.7421424071995555</v>
      </c>
      <c r="J84" s="76">
        <f t="shared" si="31"/>
        <v>1019116124</v>
      </c>
      <c r="K84" s="82"/>
    </row>
    <row r="85" spans="1:11" s="20" customFormat="1" ht="12.75">
      <c r="A85" s="70" t="s">
        <v>154</v>
      </c>
      <c r="B85" s="71" t="s">
        <v>155</v>
      </c>
      <c r="C85" s="72">
        <v>3952244000</v>
      </c>
      <c r="D85" s="36">
        <f>+'[1]SEPTIEMBRE 2021 SI CAPITAL'!$D$84</f>
        <v>0</v>
      </c>
      <c r="E85" s="36">
        <f>+D85+'[2]AGOSTO 2021 SI CAPITAL'!E84</f>
        <v>0</v>
      </c>
      <c r="F85" s="36">
        <f>+C85+E85</f>
        <v>3952244000</v>
      </c>
      <c r="G85" s="36">
        <f>+'[1]SEPTIEMBRE 2021 SI CAPITAL'!$F$84</f>
        <v>0</v>
      </c>
      <c r="H85" s="36">
        <f>+G85+'[2]AGOSTO 2021 SI CAPITAL'!H84</f>
        <v>2933127876</v>
      </c>
      <c r="I85" s="73">
        <f t="shared" si="30"/>
        <v>0.7421424071995555</v>
      </c>
      <c r="J85" s="72">
        <f t="shared" si="31"/>
        <v>1019116124</v>
      </c>
      <c r="K85" s="82"/>
    </row>
    <row r="86" spans="1:11" s="20" customFormat="1" ht="12.75">
      <c r="A86" s="21" t="s">
        <v>156</v>
      </c>
      <c r="B86" s="22" t="s">
        <v>157</v>
      </c>
      <c r="C86" s="23">
        <f aca="true" t="shared" si="34" ref="C86:H88">+C87</f>
        <v>261570771000</v>
      </c>
      <c r="D86" s="23">
        <f t="shared" si="34"/>
        <v>0</v>
      </c>
      <c r="E86" s="23">
        <f t="shared" si="34"/>
        <v>0</v>
      </c>
      <c r="F86" s="23">
        <f t="shared" si="34"/>
        <v>261570771000</v>
      </c>
      <c r="G86" s="23">
        <f t="shared" si="34"/>
        <v>19374724558</v>
      </c>
      <c r="H86" s="23">
        <f t="shared" si="34"/>
        <v>140251383402</v>
      </c>
      <c r="I86" s="24">
        <f t="shared" si="30"/>
        <v>0.5361890507330423</v>
      </c>
      <c r="J86" s="23">
        <f t="shared" si="31"/>
        <v>121319387598</v>
      </c>
      <c r="K86" s="82"/>
    </row>
    <row r="87" spans="1:11" s="20" customFormat="1" ht="15.75" customHeight="1">
      <c r="A87" s="74" t="s">
        <v>158</v>
      </c>
      <c r="B87" s="75" t="s">
        <v>159</v>
      </c>
      <c r="C87" s="76">
        <f t="shared" si="34"/>
        <v>261570771000</v>
      </c>
      <c r="D87" s="76">
        <f t="shared" si="34"/>
        <v>0</v>
      </c>
      <c r="E87" s="76">
        <f t="shared" si="34"/>
        <v>0</v>
      </c>
      <c r="F87" s="76">
        <f t="shared" si="34"/>
        <v>261570771000</v>
      </c>
      <c r="G87" s="76">
        <f t="shared" si="34"/>
        <v>19374724558</v>
      </c>
      <c r="H87" s="76">
        <f t="shared" si="34"/>
        <v>140251383402</v>
      </c>
      <c r="I87" s="77">
        <f t="shared" si="30"/>
        <v>0.5361890507330423</v>
      </c>
      <c r="J87" s="76">
        <f t="shared" si="31"/>
        <v>121319387598</v>
      </c>
      <c r="K87" s="82"/>
    </row>
    <row r="88" spans="1:11" s="20" customFormat="1" ht="15.75" customHeight="1">
      <c r="A88" s="47" t="s">
        <v>160</v>
      </c>
      <c r="B88" s="48" t="s">
        <v>161</v>
      </c>
      <c r="C88" s="49">
        <f t="shared" si="34"/>
        <v>261570771000</v>
      </c>
      <c r="D88" s="49">
        <f t="shared" si="34"/>
        <v>0</v>
      </c>
      <c r="E88" s="49">
        <f t="shared" si="34"/>
        <v>0</v>
      </c>
      <c r="F88" s="49">
        <f t="shared" si="34"/>
        <v>261570771000</v>
      </c>
      <c r="G88" s="49">
        <f t="shared" si="34"/>
        <v>19374724558</v>
      </c>
      <c r="H88" s="49">
        <f t="shared" si="34"/>
        <v>140251383402</v>
      </c>
      <c r="I88" s="50">
        <f t="shared" si="30"/>
        <v>0.5361890507330423</v>
      </c>
      <c r="J88" s="49">
        <f t="shared" si="31"/>
        <v>121319387598</v>
      </c>
      <c r="K88" s="82"/>
    </row>
    <row r="89" spans="1:11" s="20" customFormat="1" ht="12.75">
      <c r="A89" s="118" t="s">
        <v>162</v>
      </c>
      <c r="B89" s="118" t="s">
        <v>163</v>
      </c>
      <c r="C89" s="119">
        <v>261570771000</v>
      </c>
      <c r="D89" s="36">
        <f>+'[1]SEPTIEMBRE 2021 SI CAPITAL'!$D$88</f>
        <v>0</v>
      </c>
      <c r="E89" s="36">
        <f>+D89+'[2]AGOSTO 2021 SI CAPITAL'!E88</f>
        <v>0</v>
      </c>
      <c r="F89" s="36">
        <f>+C89+E89</f>
        <v>261570771000</v>
      </c>
      <c r="G89" s="36">
        <f>+'[1]SEPTIEMBRE 2021 SI CAPITAL'!$F$87</f>
        <v>19374724558</v>
      </c>
      <c r="H89" s="36">
        <f>+G89+'[2]AGOSTO 2021 SI CAPITAL'!H88</f>
        <v>140251383402</v>
      </c>
      <c r="I89" s="120">
        <f t="shared" si="30"/>
        <v>0.5361890507330423</v>
      </c>
      <c r="J89" s="119">
        <f t="shared" si="31"/>
        <v>121319387598</v>
      </c>
      <c r="K89" s="82"/>
    </row>
    <row r="90" ht="15">
      <c r="B90" s="121"/>
    </row>
    <row r="91" spans="1:10" ht="15">
      <c r="A91" s="123" t="s">
        <v>164</v>
      </c>
      <c r="B91" s="124"/>
      <c r="C91" s="124"/>
      <c r="D91" s="124"/>
      <c r="E91" s="124"/>
      <c r="F91" s="125"/>
      <c r="G91" s="126"/>
      <c r="H91" s="125"/>
      <c r="J91" s="127"/>
    </row>
    <row r="92" spans="1:11" s="14" customFormat="1" ht="15">
      <c r="A92" s="123" t="s">
        <v>165</v>
      </c>
      <c r="B92" s="124"/>
      <c r="C92" s="124"/>
      <c r="D92" s="124"/>
      <c r="E92" s="128"/>
      <c r="F92" s="125"/>
      <c r="G92" s="125"/>
      <c r="H92" s="125"/>
      <c r="I92" s="122"/>
      <c r="J92" s="129"/>
      <c r="K92" s="33"/>
    </row>
    <row r="93" spans="1:11" s="14" customFormat="1" ht="15">
      <c r="A93" s="123"/>
      <c r="B93" s="124"/>
      <c r="C93" s="124"/>
      <c r="D93" s="124"/>
      <c r="E93" s="128"/>
      <c r="F93" s="125"/>
      <c r="G93" s="125"/>
      <c r="H93" s="125"/>
      <c r="I93" s="122"/>
      <c r="J93" s="129"/>
      <c r="K93" s="33"/>
    </row>
    <row r="94" spans="1:11" s="14" customFormat="1" ht="15">
      <c r="A94" s="123"/>
      <c r="B94" s="124"/>
      <c r="C94" s="124"/>
      <c r="D94" s="124"/>
      <c r="E94" s="128"/>
      <c r="F94" s="125"/>
      <c r="G94" s="125"/>
      <c r="H94" s="125"/>
      <c r="I94" s="122"/>
      <c r="J94" s="129"/>
      <c r="K94" s="33"/>
    </row>
    <row r="95" spans="1:11" s="14" customFormat="1" ht="15">
      <c r="A95" s="123"/>
      <c r="B95" s="124"/>
      <c r="C95" s="124"/>
      <c r="D95" s="124"/>
      <c r="E95" s="124"/>
      <c r="F95" s="125"/>
      <c r="G95" s="125"/>
      <c r="H95" s="125"/>
      <c r="I95" s="122"/>
      <c r="J95" s="33"/>
      <c r="K95" s="33"/>
    </row>
    <row r="96" spans="1:11" s="14" customFormat="1" ht="15">
      <c r="A96" s="123"/>
      <c r="B96" s="123" t="s">
        <v>166</v>
      </c>
      <c r="C96" s="123"/>
      <c r="D96" s="123"/>
      <c r="E96" s="123"/>
      <c r="F96" s="130" t="s">
        <v>167</v>
      </c>
      <c r="G96" s="131"/>
      <c r="H96" s="130"/>
      <c r="I96" s="122"/>
      <c r="J96" s="33"/>
      <c r="K96" s="33"/>
    </row>
    <row r="97" spans="1:11" s="14" customFormat="1" ht="15">
      <c r="A97" s="123"/>
      <c r="B97" s="123" t="s">
        <v>168</v>
      </c>
      <c r="C97" s="123"/>
      <c r="D97" s="123"/>
      <c r="E97" s="123"/>
      <c r="F97" s="130" t="s">
        <v>169</v>
      </c>
      <c r="G97" s="130"/>
      <c r="H97" s="130"/>
      <c r="I97" s="122"/>
      <c r="J97" s="33"/>
      <c r="K97" s="33"/>
    </row>
  </sheetData>
  <sheetProtection selectLockedCells="1"/>
  <mergeCells count="11">
    <mergeCell ref="B6:J6"/>
    <mergeCell ref="B7:J7"/>
    <mergeCell ref="B8:J8"/>
    <mergeCell ref="B2:G2"/>
    <mergeCell ref="B3:G3"/>
    <mergeCell ref="B4:G4"/>
    <mergeCell ref="H2:I2"/>
    <mergeCell ref="H3:I3"/>
    <mergeCell ref="H4:I4"/>
    <mergeCell ref="A2:A4"/>
    <mergeCell ref="J2:J4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scale="59" r:id="rId4"/>
  <drawing r:id="rId3"/>
  <legacyDrawing r:id="rId2"/>
  <oleObjects>
    <mc:AlternateContent xmlns:mc="http://schemas.openxmlformats.org/markup-compatibility/2006">
      <mc:Choice Requires="x14">
        <oleObject progId="Visio.Drawing.11" shapeId="1025" r:id="rId1">
          <objectPr r:id="rId5">
            <anchor>
              <from>
                <xdr:col>9</xdr:col>
                <xdr:colOff>95250</xdr:colOff>
                <xdr:row>1</xdr:row>
                <xdr:rowOff>295275</xdr:rowOff>
              </from>
              <to>
                <xdr:col>9</xdr:col>
                <xdr:colOff>2266950</xdr:colOff>
                <xdr:row>3</xdr:row>
                <xdr:rowOff>142875</xdr:rowOff>
              </to>
            </anchor>
          </objectPr>
        </oleObject>
      </mc:Choice>
      <mc:Fallback>
        <oleObject progId="Visio.Drawing.11" shapeId="1025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Holvey Ramirez Bermudez</dc:creator>
  <cp:keywords/>
  <dc:description/>
  <cp:lastModifiedBy>Holvey Ramirez Bermudez</cp:lastModifiedBy>
  <cp:lastPrinted>2021-10-05T19:37:44Z</cp:lastPrinted>
  <dcterms:created xsi:type="dcterms:W3CDTF">2021-10-05T19:24:39Z</dcterms:created>
  <dcterms:modified xsi:type="dcterms:W3CDTF">2021-10-05T19:40:53Z</dcterms:modified>
  <cp:category/>
  <cp:version/>
  <cp:contentType/>
  <cp:contentStatus/>
</cp:coreProperties>
</file>