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730" windowHeight="10530" activeTab="0"/>
  </bookViews>
  <sheets>
    <sheet name="EJECUCIÓN UD" sheetId="2" r:id="rId1"/>
    <sheet name="EJECUCIÓN PREDIS" sheetId="1" r:id="rId2"/>
  </sheets>
  <definedNames>
    <definedName name="_xlnm._FilterDatabase" localSheetId="1" hidden="1">'EJECUCIÓN PREDIS'!$A$13:$S$230</definedName>
    <definedName name="_xlnm._FilterDatabase" localSheetId="0" hidden="1">'EJECUCIÓN UD'!$A$10:$XEZ$615</definedName>
    <definedName name="_xlnm.Print_Area" localSheetId="0">'EJECUCIÓN UD'!$A$1:$B$615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<sst xmlns="http://schemas.openxmlformats.org/spreadsheetml/2006/main" count="1477" uniqueCount="1142">
  <si>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</si>
  <si>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</si>
  <si>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</si>
  <si>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</si>
  <si>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</si>
  <si>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</si>
  <si>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</si>
  <si>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</si>
  <si>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</si>
  <si>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</si>
  <si>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</si>
  <si>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</si>
  <si>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</si>
  <si>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</si>
  <si>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</si>
  <si>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3-1</t>
  </si>
  <si>
    <t>GASTOS DE FUNCIONAMIENTO</t>
  </si>
  <si>
    <t>3-1-1</t>
  </si>
  <si>
    <t>Gastos de personal</t>
  </si>
  <si>
    <t>3-1-1-01</t>
  </si>
  <si>
    <t>Planta de personal permanente</t>
  </si>
  <si>
    <t>3-1-1-01-01</t>
  </si>
  <si>
    <t>Factores constitutivos de salario</t>
  </si>
  <si>
    <t>3-1-1-01-01-01</t>
  </si>
  <si>
    <t>Factores salariales comunes</t>
  </si>
  <si>
    <t>Sueldo básico</t>
  </si>
  <si>
    <t>Gastos de representación</t>
  </si>
  <si>
    <t>Bonificación por servicios prestados</t>
  </si>
  <si>
    <t>Prima de navidad</t>
  </si>
  <si>
    <t>Prima de vacaciones</t>
  </si>
  <si>
    <t>3-1-1-01-01-02</t>
  </si>
  <si>
    <t>Factores salariales especiales</t>
  </si>
  <si>
    <t>Prima de antigüedad</t>
  </si>
  <si>
    <t>Prima Técnica</t>
  </si>
  <si>
    <t>Prima Semestral</t>
  </si>
  <si>
    <t>3-1-1-01-02</t>
  </si>
  <si>
    <t>3-1-1-01-02-01</t>
  </si>
  <si>
    <t>3-1-1-01-02-02</t>
  </si>
  <si>
    <t>Aportes a la seguridad social en salud</t>
  </si>
  <si>
    <t>3-1-1-01-02-03</t>
  </si>
  <si>
    <t>Aportes de cesantías</t>
  </si>
  <si>
    <t>3-1-1-01-02-04</t>
  </si>
  <si>
    <t>Compensar</t>
  </si>
  <si>
    <t>3-1-1-01-02-05</t>
  </si>
  <si>
    <t>3-1-1-01-02-06</t>
  </si>
  <si>
    <t>Aportes al ICBF</t>
  </si>
  <si>
    <t>Aportes al ICBF de funcionarios</t>
  </si>
  <si>
    <t>3-1-1-01-03</t>
  </si>
  <si>
    <t>Bonificación por recreación</t>
  </si>
  <si>
    <t>Prima Secretarial</t>
  </si>
  <si>
    <t>3-1-1-02</t>
  </si>
  <si>
    <t>Personal supernumerario y temporal</t>
  </si>
  <si>
    <t>3-1-1-02-01</t>
  </si>
  <si>
    <t>3-1-1-02-01-01</t>
  </si>
  <si>
    <t>Prima de servicios</t>
  </si>
  <si>
    <t>3-1-1-02-02</t>
  </si>
  <si>
    <t>3-1-1-02-02-01</t>
  </si>
  <si>
    <t>3-1-1-02-02-02</t>
  </si>
  <si>
    <t>3-1-1-02-02-03</t>
  </si>
  <si>
    <t>3-1-1-02-02-04</t>
  </si>
  <si>
    <t>3-1-1-02-02-05</t>
  </si>
  <si>
    <t>3-1-1-02-02-06</t>
  </si>
  <si>
    <t>3-1-1-03</t>
  </si>
  <si>
    <t>Trabajadores Oficiales</t>
  </si>
  <si>
    <t>3-1-1-03-01</t>
  </si>
  <si>
    <t>3-1-1-03-01-01</t>
  </si>
  <si>
    <t>Sueldo Trabajadores Oficiales</t>
  </si>
  <si>
    <t>Auxilio de transporte</t>
  </si>
  <si>
    <t>Subsidio de alimentación</t>
  </si>
  <si>
    <t>3-1-1-03-01-02</t>
  </si>
  <si>
    <t>3-1-1-03-02</t>
  </si>
  <si>
    <t>3-1-1-03-02-01</t>
  </si>
  <si>
    <t>3-1-1-03-02-02</t>
  </si>
  <si>
    <t>3-1-1-03-02-03</t>
  </si>
  <si>
    <t>3-1-1-03-02-04</t>
  </si>
  <si>
    <t>3-1-1-03-02-05</t>
  </si>
  <si>
    <t>3-1-1-03-02-06</t>
  </si>
  <si>
    <t>3-1-1-03-03</t>
  </si>
  <si>
    <t>Beneficios convencionales</t>
  </si>
  <si>
    <t>3-1-2</t>
  </si>
  <si>
    <t>Adquisición de bienes y servicios</t>
  </si>
  <si>
    <t>3-1-2-01</t>
  </si>
  <si>
    <t>Adquisición de activos no financieros</t>
  </si>
  <si>
    <t>3-1-2-01-01</t>
  </si>
  <si>
    <t>Activos fijos</t>
  </si>
  <si>
    <t>3-1-2-01-01-01</t>
  </si>
  <si>
    <t>Maquinaria y equipo</t>
  </si>
  <si>
    <t>3-1-2-02</t>
  </si>
  <si>
    <t>3-1-2-02-01</t>
  </si>
  <si>
    <t>Materiales y suministros</t>
  </si>
  <si>
    <t>3-1-2-02-01-01</t>
  </si>
  <si>
    <t>Dotación (prendas de vestir y calzado)</t>
  </si>
  <si>
    <t>3-1-2-02-01-02</t>
  </si>
  <si>
    <t>3-1-2-02-02</t>
  </si>
  <si>
    <t>Adquisición de servicios</t>
  </si>
  <si>
    <t>3-1-2-02-02-01</t>
  </si>
  <si>
    <t>Servicios de transporte de pasajeros</t>
  </si>
  <si>
    <t>3-1-2-02-02-01-0006</t>
  </si>
  <si>
    <t>Servicios postales y de mensajería</t>
  </si>
  <si>
    <t>3-1-2-02-02-01-0006-001</t>
  </si>
  <si>
    <t>Servicios de mensajería</t>
  </si>
  <si>
    <t>3-1-2-02-02-02</t>
  </si>
  <si>
    <t>3-1-2-02-02-02-0001</t>
  </si>
  <si>
    <t>3-1-2-02-02-02-0001-007</t>
  </si>
  <si>
    <t>3-1-2-02-02-02-0001-008</t>
  </si>
  <si>
    <t>3-1-2-02-02-02-0001-009</t>
  </si>
  <si>
    <t>3-1-2-02-02-02-0001-010</t>
  </si>
  <si>
    <t>3-1-2-02-02-02-0001-012</t>
  </si>
  <si>
    <t>3-1-2-02-02-02-0002</t>
  </si>
  <si>
    <t>Servicios inmobiliarios</t>
  </si>
  <si>
    <t>3-1-2-02-02-02-0002-001</t>
  </si>
  <si>
    <t>3-1-2-02-02-02-0003</t>
  </si>
  <si>
    <t>3-1-2-02-02-02-0003-005</t>
  </si>
  <si>
    <t>3-1-2-02-02-03</t>
  </si>
  <si>
    <t>Servicios de investigación y desarrollo</t>
  </si>
  <si>
    <t>3-1-2-02-02-03-0002</t>
  </si>
  <si>
    <t>Servicios jurídicos y contables</t>
  </si>
  <si>
    <t>3-1-2-02-02-03-0002-001</t>
  </si>
  <si>
    <t>3-1-2-02-02-03-0002-003</t>
  </si>
  <si>
    <t>Otros servicios jurídicos n.c.p.</t>
  </si>
  <si>
    <t>3-1-2-02-02-03-0003</t>
  </si>
  <si>
    <t>3-1-2-02-02-03-0003-001</t>
  </si>
  <si>
    <t>3-1-2-02-02-03-0003-002</t>
  </si>
  <si>
    <t>3-1-2-02-02-03-0003-003</t>
  </si>
  <si>
    <t>3-1-2-02-02-03-0003-010</t>
  </si>
  <si>
    <t>3-1-2-02-02-03-0003-012</t>
  </si>
  <si>
    <t>3-1-2-02-02-03-0004</t>
  </si>
  <si>
    <t>3-1-2-02-02-03-0004-001</t>
  </si>
  <si>
    <t>Servicios de telefonía fija</t>
  </si>
  <si>
    <t>3-1-2-02-02-03-0004-002</t>
  </si>
  <si>
    <t>3-1-2-02-02-03-0004-004</t>
  </si>
  <si>
    <t>3-1-2-02-02-03-0004-005</t>
  </si>
  <si>
    <t>Servicios de agencias de noticias</t>
  </si>
  <si>
    <t>3-1-2-02-02-03-0004-007</t>
  </si>
  <si>
    <t>3-1-2-02-02-03-0005</t>
  </si>
  <si>
    <t>Servicios de soporte</t>
  </si>
  <si>
    <t>3-1-2-02-02-03-0005-001</t>
  </si>
  <si>
    <t>3-1-2-02-02-03-0005-002</t>
  </si>
  <si>
    <t>Servicios de limpieza general</t>
  </si>
  <si>
    <t>3-1-2-02-02-03-0005-003</t>
  </si>
  <si>
    <t>Servicios de copia y reproducción</t>
  </si>
  <si>
    <t>3-1-2-02-02-03-0005-006</t>
  </si>
  <si>
    <t>3-1-2-02-02-03-0006</t>
  </si>
  <si>
    <t>3-1-2-02-02-03-0006-001</t>
  </si>
  <si>
    <t>3-1-2-02-02-03-0006-002</t>
  </si>
  <si>
    <t>3-1-2-02-02-03-0006-003</t>
  </si>
  <si>
    <t>3-1-2-02-02-03-0006-004</t>
  </si>
  <si>
    <t>3-1-2-02-02-03-0006-005</t>
  </si>
  <si>
    <t>3-1-2-02-02-03-0006-008</t>
  </si>
  <si>
    <t>3-1-2-02-02-03-0006-011</t>
  </si>
  <si>
    <t>3-1-2-02-02-03-0006-012</t>
  </si>
  <si>
    <t>3-1-2-02-02-03-0007</t>
  </si>
  <si>
    <t>3-1-2-02-02-03-0007-001</t>
  </si>
  <si>
    <t>3-1-2-02-02-03-0007-002</t>
  </si>
  <si>
    <t>Servicios de impresión</t>
  </si>
  <si>
    <t>3-1-2-02-02-03-0007-003</t>
  </si>
  <si>
    <t>3-1-2-02-02-04</t>
  </si>
  <si>
    <t>Servicios administrativos del Gobierno</t>
  </si>
  <si>
    <t>3-1-2-02-02-04-0001</t>
  </si>
  <si>
    <t>3-1-2-02-02-04-0001-001</t>
  </si>
  <si>
    <t>Energía</t>
  </si>
  <si>
    <t>3-1-2-02-02-04-0001-002</t>
  </si>
  <si>
    <t>Acueducto y alcantarillado</t>
  </si>
  <si>
    <t>3-1-2-02-02-04-0001-003</t>
  </si>
  <si>
    <t>Aseo</t>
  </si>
  <si>
    <t>3-1-2-02-02-04-0001-004</t>
  </si>
  <si>
    <t>Gas</t>
  </si>
  <si>
    <t>Viáticos y gastos de viaje</t>
  </si>
  <si>
    <t>Capacitación</t>
  </si>
  <si>
    <t>Bienestar e incentivos</t>
  </si>
  <si>
    <t>3-1-3</t>
  </si>
  <si>
    <t>Gastos diversos</t>
  </si>
  <si>
    <t>3-1-3-01</t>
  </si>
  <si>
    <t>Impuestos</t>
  </si>
  <si>
    <t>Impuesto predial</t>
  </si>
  <si>
    <t>Impuesto de vehículos</t>
  </si>
  <si>
    <t>Multas y sanciones</t>
  </si>
  <si>
    <t>3-1-4</t>
  </si>
  <si>
    <t>Disminución de pasivos</t>
  </si>
  <si>
    <t>Pago de Cesantías</t>
  </si>
  <si>
    <t>Pago pensiones</t>
  </si>
  <si>
    <t>3-1-5</t>
  </si>
  <si>
    <t>3-1-5-07</t>
  </si>
  <si>
    <t>Sentencias y conciliaciones</t>
  </si>
  <si>
    <t>Sentencias</t>
  </si>
  <si>
    <t>3-3</t>
  </si>
  <si>
    <t>INVERSIÓN</t>
  </si>
  <si>
    <t>3-3-1</t>
  </si>
  <si>
    <t>DIRECTA</t>
  </si>
  <si>
    <t>3-3-1-15</t>
  </si>
  <si>
    <t>Bogotá Mejor Para Todos</t>
  </si>
  <si>
    <t>3-3-1-15-01</t>
  </si>
  <si>
    <t>Pilar Igualdad de calidad de vida</t>
  </si>
  <si>
    <t>3-3-1-15-01-08</t>
  </si>
  <si>
    <t>3-3-1-15-01-08-0378-119</t>
  </si>
  <si>
    <t>3-3-1-15-01-08-0379-119</t>
  </si>
  <si>
    <t>3-3-1-15-01-08-0380-119</t>
  </si>
  <si>
    <t>3-3-1-15-01-08-0389-119</t>
  </si>
  <si>
    <t>3-3-1-15-01-08-4149-119</t>
  </si>
  <si>
    <t>Dotación y actualización biblioteca</t>
  </si>
  <si>
    <t>3-3-1-15-01-08-4150-119</t>
  </si>
  <si>
    <t>3-3-1-15-01-08-7535-119</t>
  </si>
  <si>
    <t>3-3-1-15-01-08-7539-119</t>
  </si>
  <si>
    <t>3-3-1-15-07</t>
  </si>
  <si>
    <t>3-3-1-15-07-43</t>
  </si>
  <si>
    <t>Modernización institucional</t>
  </si>
  <si>
    <t>3-3-1-15-07-43-0388-189</t>
  </si>
  <si>
    <t>Modernización administrativa</t>
  </si>
  <si>
    <t>3-3-2</t>
  </si>
  <si>
    <t>Transferencias inversión</t>
  </si>
  <si>
    <t>3-3-2-05</t>
  </si>
  <si>
    <t>´3</t>
  </si>
  <si>
    <t>Horas Extras, Dominicales, Festivos, Recargo Nocturno y Trabajo Suplementario</t>
  </si>
  <si>
    <t>Contribuciones inherentes a la nómina</t>
  </si>
  <si>
    <t>Aportes a la seguridad social en pensiones</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</si>
  <si>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</si>
  <si>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</si>
  <si>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</si>
  <si>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</si>
  <si>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</si>
  <si>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a cajas de compensación familiar</t>
  </si>
  <si>
    <t>Aportes generales al sistema de riesgos laborales</t>
  </si>
  <si>
    <t>Aportes generales al sistema de riesgos laborales públicos</t>
  </si>
  <si>
    <t>Remuneraciones no constitutivas de factor salarial</t>
  </si>
  <si>
    <t>Reconocimiento por permanencia en el servicio público - Bogotá D.C.</t>
  </si>
  <si>
    <t>Equipos de información, computación y telecomunicaciones TIC</t>
  </si>
  <si>
    <t>Equipo y aparatos de radio, televisión y comunicaciones</t>
  </si>
  <si>
    <t>Equipo de transporte (partes, piezas y accesorios)</t>
  </si>
  <si>
    <t>Adquisiciones diferentes de activos no financieros</t>
  </si>
  <si>
    <t>Productos alimenticios, bebidas y tabaco; textiles, prendas de vestir y productos de cuero</t>
  </si>
  <si>
    <t>Otros bienes transportables (excepto productos metálicos, maquinaria y equipo</t>
  </si>
  <si>
    <t>Pasta o pulpa, papel y productos de papel; impresos y artículos relacionados</t>
  </si>
  <si>
    <t>Otros productos químicos; fibras artificiales (o fibras industriales hechas por el hombre)</t>
  </si>
  <si>
    <t>Servicios de venta y de distribución; alojamiento; servicios de suministro de comidas y bebidas; servicios de transporte; y servicios de distribución de electricidad, gas y agua</t>
  </si>
  <si>
    <t>Alojamiento; servicios de suministros de comidas y bebidas</t>
  </si>
  <si>
    <t>Servicios financieros y servicios conexos, servicios inmobiliarios y servicios de leasing</t>
  </si>
  <si>
    <t>Servicios financieros y servicios conexos</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</si>
  <si>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</si>
  <si>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</si>
  <si>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</si>
  <si>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</si>
  <si>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</si>
  <si>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</si>
  <si>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</si>
  <si>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</si>
  <si>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prestados a las empresas y servicios de producción</t>
  </si>
  <si>
    <t>Servicios de documentación y certificación jurídica</t>
  </si>
  <si>
    <t>Otros servicios profesionales, científicos y técnicos</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</si>
  <si>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</si>
  <si>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</si>
  <si>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</si>
  <si>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</si>
  <si>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</si>
  <si>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transmisión y suministro de información</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</si>
  <si>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</si>
  <si>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</si>
  <si>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</si>
  <si>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</si>
  <si>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</si>
  <si>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reparación e instalación (excepto servicios de construcción)</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</si>
  <si>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</si>
  <si>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</si>
  <si>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</si>
  <si>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</si>
  <si>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</si>
  <si>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</si>
  <si>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</si>
  <si>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</si>
  <si>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</si>
  <si>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</si>
  <si>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</si>
  <si>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Otros servicios públicos generales del Gobierno n.c.p.</t>
  </si>
  <si>
    <t>Transferencias corrientes de funcionamiento</t>
  </si>
  <si>
    <t>Acceso con calidad a la educación superior</t>
  </si>
  <si>
    <t>Promoción de la investigación y desarrollo científico</t>
  </si>
  <si>
    <t>Construcción nueva sede universitaria Ciudadela El Porvenir - Bosa</t>
  </si>
  <si>
    <t>Mejoramiento y ampliación de la infraestructura física de la Universidad</t>
  </si>
  <si>
    <t>Desarrollo y fortalecimiento doctorados y maestrías</t>
  </si>
  <si>
    <t>Dotación de laboratorios Universidad Distrital</t>
  </si>
  <si>
    <t>Atención y Promoción para la Excelencia Académica APEA</t>
  </si>
  <si>
    <t>Fomento y desarrollo de entornos virtuales en la UD</t>
  </si>
  <si>
    <t>Eje transversal Gobierno legítimo, fortalecimiento local y eficiencia</t>
  </si>
  <si>
    <t>Modernización y fortalecimiento institucional</t>
  </si>
  <si>
    <t>Transferencias corrientes no clasificadas en otra partida</t>
  </si>
  <si>
    <t>Fondo prestamos de empleados (Universidad Distrital)</t>
  </si>
  <si>
    <t>Vivienda Administrativos</t>
  </si>
  <si>
    <t>PRÉSTAMOS DE VIVIENDA</t>
  </si>
  <si>
    <t>Préstamos Ordinarios Administrativos</t>
  </si>
  <si>
    <t>TRANSFERENCIA INVERSIÓN</t>
  </si>
  <si>
    <t>Modernización y Fortalecimiento Institucional</t>
  </si>
  <si>
    <t>MODERNIZACION INSTITUCIONAL</t>
  </si>
  <si>
    <t>EJE TRANSVERSAL GOBIERNO LEGÍTIMO, FORTALECIMIENTO LOCAL Y EFICIENTE</t>
  </si>
  <si>
    <t>Fomento y desarrollo de entornos virtu</t>
  </si>
  <si>
    <t>Atención y promoción para la excelencia Académica APEA</t>
  </si>
  <si>
    <t>Dotación de laboratorios Universidad D</t>
  </si>
  <si>
    <t>Desarrollo y fortalecimiento doctorados</t>
  </si>
  <si>
    <t>Promoción de la investigación y desarrollo</t>
  </si>
  <si>
    <t>ACCESO CON CALIDAD A LA EDUCACIÓN SUPERIOR</t>
  </si>
  <si>
    <t>PILAR IGUALDAD DE CALIDAD DE VIDA</t>
  </si>
  <si>
    <t>BOGOTÁ MEJOR PARA TODOS</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</si>
  <si>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</si>
  <si>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</si>
  <si>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</si>
  <si>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</si>
  <si>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</si>
  <si>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</si>
  <si>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</si>
  <si>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</si>
  <si>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</si>
  <si>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</si>
  <si>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3-1-3-02</t>
  </si>
  <si>
    <t>Impuesto de Vehículos</t>
  </si>
  <si>
    <t>GASTOS DIVERSOS</t>
  </si>
  <si>
    <t>Salud Ocupacional</t>
  </si>
  <si>
    <t>Mesa de Diálogo para la Construcción de Acuerdos</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</si>
  <si>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</si>
  <si>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</si>
  <si>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</si>
  <si>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</si>
  <si>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</si>
  <si>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</si>
  <si>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</si>
  <si>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</si>
  <si>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</si>
  <si>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</si>
  <si>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</si>
  <si>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</si>
  <si>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</si>
  <si>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</si>
  <si>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</si>
  <si>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Educación Libros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</si>
  <si>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</si>
  <si>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</si>
  <si>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</si>
  <si>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</si>
  <si>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</si>
  <si>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</si>
  <si>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</si>
  <si>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</si>
  <si>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</si>
  <si>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</si>
  <si>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</si>
  <si>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</si>
  <si>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</si>
  <si>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</si>
  <si>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</si>
  <si>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</si>
  <si>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</si>
  <si>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</si>
  <si>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</si>
  <si>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</si>
  <si>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</si>
  <si>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</si>
  <si>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</si>
  <si>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</si>
  <si>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</si>
  <si>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</si>
  <si>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</si>
  <si>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</si>
  <si>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</si>
  <si>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</si>
  <si>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Servicios editoriales, a comisión o por contrato Contratistas Publicaciones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</si>
  <si>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</si>
  <si>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</si>
  <si>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</si>
  <si>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</si>
  <si>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</si>
  <si>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</si>
  <si>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</si>
  <si>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</si>
  <si>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</si>
  <si>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</si>
  <si>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</si>
  <si>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</si>
  <si>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</si>
  <si>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</si>
  <si>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</si>
  <si>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</si>
  <si>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</si>
  <si>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</si>
  <si>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</si>
  <si>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</si>
  <si>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</si>
  <si>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</si>
  <si>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</si>
  <si>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</si>
  <si>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</si>
  <si>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Contratistas Doctorado Ingeniería</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</si>
  <si>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</si>
  <si>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</si>
  <si>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</si>
  <si>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</si>
  <si>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</si>
  <si>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</si>
  <si>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</si>
  <si>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</si>
  <si>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</si>
  <si>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</si>
  <si>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</si>
  <si>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</si>
  <si>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</si>
  <si>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</si>
  <si>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</si>
  <si>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</si>
  <si>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</si>
  <si>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</si>
  <si>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</si>
  <si>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</si>
  <si>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</si>
  <si>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</si>
  <si>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</si>
  <si>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</si>
  <si>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</si>
  <si>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</si>
  <si>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</si>
  <si>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</si>
  <si>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</si>
  <si>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</si>
  <si>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</si>
  <si>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</si>
  <si>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</si>
  <si>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</si>
  <si>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de documentación y certificación jurídica diferentes a contratistas</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</si>
  <si>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</si>
  <si>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</si>
  <si>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</si>
  <si>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</si>
  <si>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</si>
  <si>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</si>
  <si>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</si>
  <si>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</si>
  <si>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</si>
  <si>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</si>
  <si>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</si>
  <si>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</si>
  <si>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SG-SST</t>
  </si>
  <si>
    <t>Afiliación ARL Estudiantes en pasantía</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</si>
  <si>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</si>
  <si>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</si>
  <si>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</si>
  <si>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</si>
  <si>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</si>
  <si>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</si>
  <si>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</si>
  <si>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</si>
  <si>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</si>
  <si>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</si>
  <si>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MUEBLES; OTROS BIENES TRANSPORTABLES N.C.P. Rectoria</t>
  </si>
  <si>
    <t>OTROS PRODUCTOS QUÍMICOS; FIBRAS ARTIFICIALES (O FIBRAS INDUSTRIALES HECHAS POR EL HOMBRE) (Materiales para mantenimiento y reparaciones)</t>
  </si>
  <si>
    <t>OTROS PRODUCTOS QUÍMICOS; FIBRAS ARTIFICIALES (O FIBRAS INDUSTRIALES HECHAS POR EL HOMBRE) (materiales laboratorios Universidad)</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</si>
  <si>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</si>
  <si>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</si>
  <si>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</si>
  <si>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</si>
  <si>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</si>
  <si>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PASTA O PULPA, PAPEL Y PRODUCTOS DE PAPEL;IMPRESOS Y ARTÍCULOS RELACIONADOS</t>
  </si>
  <si>
    <t>OTROS BIENES TRANSPORTABLES (EXCEPTO PRODUCTOS METÁLICOS,MAQUINARIA Y EQUIPO)</t>
  </si>
  <si>
    <t>DOTACIÓN (PRENDAS DE VESTIR Y CALZADO)</t>
  </si>
  <si>
    <t>MATERIALES Y SUMINISTROS</t>
  </si>
  <si>
    <t>ADQUISICIONES DIFERENTES DE ACTIVOS NO FINANCIEROS</t>
  </si>
  <si>
    <t>COMBUSTIBLES, LUBRICANTES, LLANTAS</t>
  </si>
  <si>
    <t>EQUIPO DE TRANSPORTE (PARTES, PIEZAS Y ACCESORIOS)</t>
  </si>
  <si>
    <t>EQUIPO Y APARATOS DE RADIO, TELEVISIÓN Y COMUNICACIONES</t>
  </si>
  <si>
    <t>COMPRA DE EQUIPO</t>
  </si>
  <si>
    <t>EQUIPOS DE INFORMACION, COMPUTACIÓN Y TELECOMUNICACIONS TIC</t>
  </si>
  <si>
    <t>MAQUINARIA Y EQUIPO</t>
  </si>
  <si>
    <t>ACTIVOS FIJOS</t>
  </si>
  <si>
    <t>ADQUISICIÓN DE ACTIVOS NO FINANCIEROS</t>
  </si>
  <si>
    <t>ADQUISICIÓN DE BIENES Y SERVICIOS</t>
  </si>
  <si>
    <t>Plan de Salud Trabajadores Oficiales</t>
  </si>
  <si>
    <t>Subsidio Familiar</t>
  </si>
  <si>
    <t>Cumplimiento de Compromisos Sindicales</t>
  </si>
  <si>
    <t>Organizaciones Gremiales</t>
  </si>
  <si>
    <t>Quinquenios</t>
  </si>
  <si>
    <t>Beneficios Convencionales</t>
  </si>
  <si>
    <t>Reconocimiento por permanencia en el servicio público - Bogotá D. C.</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</si>
  <si>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</si>
  <si>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</si>
  <si>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</si>
  <si>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</si>
  <si>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</si>
  <si>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</si>
  <si>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</si>
  <si>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</si>
  <si>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</si>
  <si>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</si>
  <si>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</si>
  <si>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</si>
  <si>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Salud Pública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</si>
  <si>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</si>
  <si>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</si>
  <si>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</si>
  <si>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</si>
  <si>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</si>
  <si>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</si>
  <si>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</si>
  <si>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</si>
  <si>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</si>
  <si>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</si>
  <si>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</si>
  <si>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</si>
  <si>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</si>
  <si>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</si>
  <si>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</si>
  <si>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</si>
  <si>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</si>
  <si>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</si>
  <si>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</si>
  <si>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</si>
  <si>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</si>
  <si>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</si>
  <si>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</si>
  <si>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</si>
  <si>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</si>
  <si>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</si>
  <si>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</si>
  <si>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</si>
  <si>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</si>
  <si>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</si>
  <si>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</si>
  <si>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</si>
  <si>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</si>
  <si>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</si>
  <si>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</si>
  <si>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</si>
  <si>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</si>
  <si>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</si>
  <si>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</si>
  <si>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</si>
  <si>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</si>
  <si>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</si>
  <si>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</si>
  <si>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</si>
  <si>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</si>
  <si>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</si>
  <si>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</si>
  <si>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</si>
  <si>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</si>
  <si>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</si>
  <si>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</si>
  <si>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</si>
  <si>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</si>
  <si>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</si>
  <si>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</si>
  <si>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</si>
  <si>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</si>
  <si>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</si>
  <si>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</si>
  <si>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</si>
  <si>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</si>
  <si>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</si>
  <si>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</si>
  <si>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</si>
  <si>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</si>
  <si>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</si>
  <si>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</si>
  <si>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</si>
  <si>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</si>
  <si>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</si>
  <si>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</si>
  <si>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</si>
  <si>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</si>
  <si>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</si>
  <si>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</si>
  <si>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</si>
  <si>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</si>
  <si>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</si>
  <si>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</si>
  <si>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</si>
  <si>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</si>
  <si>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</si>
  <si>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</si>
  <si>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</si>
  <si>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</si>
  <si>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</si>
  <si>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</si>
  <si>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</si>
  <si>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</si>
  <si>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</si>
  <si>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</si>
  <si>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</si>
  <si>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</si>
  <si>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</si>
  <si>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</si>
  <si>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</si>
  <si>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</si>
  <si>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</si>
  <si>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</si>
  <si>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</si>
  <si>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</si>
  <si>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</si>
  <si>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</si>
  <si>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</si>
  <si>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</si>
  <si>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</si>
  <si>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</si>
  <si>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</si>
  <si>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</si>
  <si>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</si>
  <si>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</si>
  <si>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</si>
  <si>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</si>
  <si>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</si>
  <si>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</si>
  <si>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</si>
  <si>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</si>
  <si>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</si>
  <si>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</si>
  <si>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</si>
  <si>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</si>
  <si>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</si>
  <si>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Salud Pública Docentes</t>
  </si>
  <si>
    <t>Salud Pública Administrativos</t>
  </si>
  <si>
    <t>APORTES A LA SEGURIDAD SOCIAL EN SALUD PÚBLICA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</si>
  <si>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</si>
  <si>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</si>
  <si>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</si>
  <si>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</si>
  <si>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</si>
  <si>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</si>
  <si>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</si>
  <si>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</si>
  <si>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</si>
  <si>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</si>
  <si>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</si>
  <si>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</si>
  <si>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</si>
  <si>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</si>
  <si>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</si>
  <si>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</si>
  <si>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</si>
  <si>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</si>
  <si>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</si>
  <si>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</si>
  <si>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</si>
  <si>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</si>
  <si>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</si>
  <si>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Horas Extras, Dominicales, Festivos, Administrativos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</si>
  <si>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</si>
  <si>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</si>
  <si>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</si>
  <si>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</si>
  <si>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</si>
  <si>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</si>
  <si>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</si>
  <si>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</si>
  <si>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</si>
  <si>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</si>
  <si>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</si>
  <si>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</si>
  <si>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</si>
  <si>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</si>
  <si>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</si>
  <si>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</si>
  <si>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</si>
  <si>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</si>
  <si>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</si>
  <si>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</si>
  <si>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</si>
  <si>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</si>
  <si>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</si>
  <si>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</si>
  <si>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</si>
  <si>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</si>
  <si>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</si>
  <si>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</si>
  <si>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</si>
  <si>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</si>
  <si>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</si>
  <si>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</si>
  <si>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</si>
  <si>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</si>
  <si>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</si>
  <si>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</si>
  <si>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</si>
  <si>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</si>
  <si>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</si>
  <si>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</si>
  <si>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</si>
  <si>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</si>
  <si>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</si>
  <si>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</si>
  <si>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</si>
  <si>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</si>
  <si>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</si>
  <si>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</si>
  <si>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</si>
  <si>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</si>
  <si>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</si>
  <si>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</si>
  <si>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</si>
  <si>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</si>
  <si>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3-01-001-01-02-02-0001</t>
  </si>
  <si>
    <t>3-01-001-01-02-02-0001-01</t>
  </si>
  <si>
    <t>3-01-001-01-02-02-0001-02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</si>
  <si>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</si>
  <si>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</si>
  <si>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</si>
  <si>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</si>
  <si>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</si>
  <si>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</si>
  <si>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</si>
  <si>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</si>
  <si>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</si>
  <si>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</si>
  <si>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</si>
  <si>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</si>
  <si>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</si>
  <si>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</si>
  <si>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</si>
  <si>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</si>
  <si>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</si>
  <si>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</si>
  <si>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</si>
  <si>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</si>
  <si>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</si>
  <si>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</si>
  <si>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</si>
  <si>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</si>
  <si>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</si>
  <si>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</si>
  <si>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</si>
  <si>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</si>
  <si>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</si>
  <si>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</si>
  <si>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</si>
  <si>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</si>
  <si>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</si>
  <si>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</si>
  <si>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</si>
  <si>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</si>
  <si>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</si>
  <si>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</si>
  <si>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</si>
  <si>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</si>
  <si>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</si>
  <si>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</si>
  <si>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</si>
  <si>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</si>
  <si>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</si>
  <si>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</si>
  <si>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</si>
  <si>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</si>
  <si>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</si>
  <si>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</si>
  <si>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</si>
  <si>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</si>
  <si>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</si>
  <si>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</si>
  <si>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</si>
  <si>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</si>
  <si>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</si>
  <si>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</si>
  <si>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</si>
  <si>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</si>
  <si>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</si>
  <si>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</si>
  <si>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</si>
  <si>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</si>
  <si>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</si>
  <si>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</si>
  <si>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</si>
  <si>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</si>
  <si>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</si>
  <si>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</si>
  <si>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</si>
  <si>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</si>
  <si>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</si>
  <si>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</si>
  <si>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</si>
  <si>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</si>
  <si>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</si>
  <si>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</si>
  <si>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</si>
  <si>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</si>
  <si>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</si>
  <si>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</si>
  <si>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</si>
  <si>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</si>
  <si>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</si>
  <si>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</si>
  <si>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</si>
  <si>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</si>
  <si>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</si>
  <si>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</si>
  <si>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</si>
  <si>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</si>
  <si>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</si>
  <si>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</si>
  <si>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</si>
  <si>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</si>
  <si>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</si>
  <si>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</si>
  <si>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</si>
  <si>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</si>
  <si>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</si>
  <si>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</si>
  <si>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</si>
  <si>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</si>
  <si>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</si>
  <si>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</si>
  <si>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</si>
  <si>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</si>
  <si>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</si>
  <si>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</si>
  <si>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</si>
  <si>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</si>
  <si>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</si>
  <si>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</si>
  <si>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</si>
  <si>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</si>
  <si>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</si>
  <si>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</si>
  <si>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</si>
  <si>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</si>
  <si>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</si>
  <si>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</si>
  <si>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</si>
  <si>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</si>
  <si>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</si>
  <si>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</si>
  <si>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</si>
  <si>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</si>
  <si>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</si>
  <si>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</si>
  <si>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</si>
  <si>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</si>
  <si>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</si>
  <si>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</si>
  <si>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</si>
  <si>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</si>
  <si>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</si>
  <si>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</si>
  <si>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3-01-001-03-02-02-0001-00</t>
  </si>
  <si>
    <t>3-01-001-03-02-03</t>
  </si>
  <si>
    <t>3-01-001-03-02-03-0001-00</t>
  </si>
  <si>
    <t>3-01-001-03-02-03-0002-00</t>
  </si>
  <si>
    <t>3-01-001-03-02-04</t>
  </si>
  <si>
    <t>3-01-001-03-02-04-0001-00</t>
  </si>
  <si>
    <t>3-01-001-03-02-05</t>
  </si>
  <si>
    <t>3-01-001-03-02-05-0001-00</t>
  </si>
  <si>
    <t>3-01-001-03-02-06</t>
  </si>
  <si>
    <t>3-01-001-03-02-06-0001-00</t>
  </si>
  <si>
    <t>3-01-001-03-03</t>
  </si>
  <si>
    <t>3-01-001-03-03-03-0000-00</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</si>
  <si>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</si>
  <si>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</si>
  <si>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</si>
  <si>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</si>
  <si>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</si>
  <si>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</si>
  <si>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</si>
  <si>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</si>
  <si>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</si>
  <si>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</si>
  <si>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</si>
  <si>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</si>
  <si>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</si>
  <si>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</si>
  <si>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</si>
  <si>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</si>
  <si>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</si>
  <si>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</si>
  <si>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</si>
  <si>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</si>
  <si>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</si>
  <si>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</si>
  <si>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3-01-002-02-01-02-0005-02</t>
  </si>
  <si>
    <t>3-01-002-02-01-02-0005-03</t>
  </si>
  <si>
    <t>3-01-002-02-01-02-0008</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</si>
  <si>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</si>
  <si>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</si>
  <si>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</si>
  <si>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</si>
  <si>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</si>
  <si>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</si>
  <si>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</si>
  <si>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</si>
  <si>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</si>
  <si>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</si>
  <si>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</si>
  <si>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</si>
  <si>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</si>
  <si>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</si>
  <si>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3-01-002-02-02-02-0001-1202</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</si>
  <si>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</si>
  <si>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</si>
  <si>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</si>
  <si>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</si>
  <si>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</si>
  <si>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</si>
  <si>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</si>
  <si>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</si>
  <si>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</si>
  <si>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</si>
  <si>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</si>
  <si>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</si>
  <si>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</si>
  <si>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</si>
  <si>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</si>
  <si>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</si>
  <si>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</si>
  <si>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</si>
  <si>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</si>
  <si>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</si>
  <si>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</si>
  <si>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</si>
  <si>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</si>
  <si>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</si>
  <si>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</si>
  <si>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</si>
  <si>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</si>
  <si>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</si>
  <si>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</si>
  <si>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</si>
  <si>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</si>
  <si>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</si>
  <si>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</si>
  <si>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</si>
  <si>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</si>
  <si>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</si>
  <si>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</si>
  <si>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</si>
  <si>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</si>
  <si>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</si>
  <si>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</si>
  <si>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</si>
  <si>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</si>
  <si>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</si>
  <si>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</si>
  <si>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</si>
  <si>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</si>
  <si>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</si>
  <si>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</si>
  <si>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</si>
  <si>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</si>
  <si>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</si>
  <si>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</si>
  <si>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</si>
  <si>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3-01-002-02-02-03-0007-012</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</si>
  <si>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</si>
  <si>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</si>
  <si>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</si>
  <si>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</si>
  <si>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</si>
  <si>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</si>
  <si>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</si>
  <si>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</si>
  <si>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</si>
  <si>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</si>
  <si>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</si>
  <si>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</si>
  <si>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</si>
  <si>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</si>
  <si>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</si>
  <si>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</si>
  <si>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</si>
  <si>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</si>
  <si>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</si>
  <si>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</si>
  <si>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</si>
  <si>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</si>
  <si>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</si>
  <si>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</si>
  <si>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</si>
  <si>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</si>
  <si>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</si>
  <si>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</si>
  <si>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</si>
  <si>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</si>
  <si>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</si>
  <si>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</si>
  <si>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</si>
  <si>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</si>
  <si>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3-01-002-02-02-07-0016-00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</si>
  <si>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</si>
  <si>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</si>
  <si>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</si>
  <si>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</si>
  <si>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</si>
  <si>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</si>
  <si>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</si>
  <si>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</si>
  <si>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</si>
  <si>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</si>
  <si>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</si>
  <si>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</si>
  <si>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</si>
  <si>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</si>
  <si>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</si>
  <si>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</si>
  <si>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</si>
  <si>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</si>
  <si>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</si>
  <si>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</si>
  <si>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</si>
  <si>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</si>
  <si>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3-03-001-15-01</t>
  </si>
  <si>
    <t>3-03-001-15</t>
  </si>
  <si>
    <t>3-03-001-15-01-08</t>
  </si>
  <si>
    <t>3-03-001-15-01-08-0119</t>
  </si>
  <si>
    <t>3-03-001-15-01-08-0119-378</t>
  </si>
  <si>
    <t>3-03-001-15-01-08-0119-379</t>
  </si>
  <si>
    <t>3-03-001-15-01-08-0119-380</t>
  </si>
  <si>
    <t>3-03-001-15-01-08-0119-389</t>
  </si>
  <si>
    <t>3-03-001-15-01-08-0119-4149</t>
  </si>
  <si>
    <t>3-03-001-15-01-08-0119-4150</t>
  </si>
  <si>
    <t>3-03-001-15-01-08-0119-7535</t>
  </si>
  <si>
    <t>3-03-001-15-01-08-0119-7539</t>
  </si>
  <si>
    <t>3-03-001-15-07</t>
  </si>
  <si>
    <t>3-03-001-15-07-43</t>
  </si>
  <si>
    <t>3-03-001-15-07-43-0189-388</t>
  </si>
  <si>
    <t>3-03-002</t>
  </si>
  <si>
    <t>3-03-002-26</t>
  </si>
  <si>
    <t>3-03-002-26-03-00-0000-00</t>
  </si>
  <si>
    <t>3-03-002-27</t>
  </si>
  <si>
    <t>3-03-002-27-02-00-0000-00</t>
  </si>
  <si>
    <t>3-01-002-02-01-02-0002-00</t>
  </si>
  <si>
    <t>3-01-002-02-02-01-0002-00</t>
  </si>
  <si>
    <t>3-01-002-02-02-01-0006-01</t>
  </si>
  <si>
    <t>3-1-1-01-01-01-0001-000</t>
  </si>
  <si>
    <t>3-1-1-01-01-01-0004-000</t>
  </si>
  <si>
    <t>3-1-1-01-01-01-0005-000</t>
  </si>
  <si>
    <t>3-1-1-01-01-01-0008-000</t>
  </si>
  <si>
    <t>3-1-1-01-01-01-0010-000</t>
  </si>
  <si>
    <t>3-1-1-01-01-01-0011-000</t>
  </si>
  <si>
    <t>3-1-1-01-01-02-0001-000</t>
  </si>
  <si>
    <t>3-1-1-01-01-02-0002-000</t>
  </si>
  <si>
    <t>3-1-1-01-01-02-0003-000</t>
  </si>
  <si>
    <t>3-1-1-01-02-01-0001-000</t>
  </si>
  <si>
    <t>3-1-1-01-02-01-0002-000</t>
  </si>
  <si>
    <t>3-1-1-01-02-02-0002-000</t>
  </si>
  <si>
    <t>3-1-1-01-02-03-0001-000</t>
  </si>
  <si>
    <t>3-1-1-01-02-03-0002-000</t>
  </si>
  <si>
    <t>3-1-1-01-02-04-0001-000</t>
  </si>
  <si>
    <t>3-1-1-01-02-05-0001-000</t>
  </si>
  <si>
    <t>3-1-1-01-02-06-0001-000</t>
  </si>
  <si>
    <t>3-1-1-01-03-02-0000-000</t>
  </si>
  <si>
    <t>3-1-1-01-03-05-0000-000</t>
  </si>
  <si>
    <t>3-1-1-01-03-06-0000-000</t>
  </si>
  <si>
    <t>3-1-1-02-01-01-0001-000</t>
  </si>
  <si>
    <t>3-1-1-02-01-01-0009-000</t>
  </si>
  <si>
    <t>3-1-1-02-01-01-0010-000</t>
  </si>
  <si>
    <t>3-1-1-02-01-01-0011-000</t>
  </si>
  <si>
    <t>3-1-1-02-02-01-0001-000</t>
  </si>
  <si>
    <t>3-1-1-02-02-01-0002-000</t>
  </si>
  <si>
    <t>3-1-1-02-02-02-0002-000</t>
  </si>
  <si>
    <t>3-1-1-02-02-03-0001-000</t>
  </si>
  <si>
    <t>3-1-1-02-02-03-0002-000</t>
  </si>
  <si>
    <t>3-1-1-02-02-04-0001-000</t>
  </si>
  <si>
    <t>3-1-1-02-02-05-0001-000</t>
  </si>
  <si>
    <t>3-1-1-02-02-06-0001-000</t>
  </si>
  <si>
    <t>3-1-1-03-01-01-0001-000</t>
  </si>
  <si>
    <t>3-1-1-03-01-01-0005-000</t>
  </si>
  <si>
    <t>3-1-1-03-01-01-0006-000</t>
  </si>
  <si>
    <t>3-1-1-03-01-01-0007-000</t>
  </si>
  <si>
    <t>3-1-1-03-01-01-0008-000</t>
  </si>
  <si>
    <t>3-1-1-03-01-02-0001-000</t>
  </si>
  <si>
    <t>3-1-1-03-01-02-0002-000</t>
  </si>
  <si>
    <t>3-1-1-03-02-01-0001-000</t>
  </si>
  <si>
    <t>3-1-1-03-02-01-0002-000</t>
  </si>
  <si>
    <t>3-1-1-03-02-02-0002-000</t>
  </si>
  <si>
    <t>3-1-1-03-02-03-0001-000</t>
  </si>
  <si>
    <t>3-1-1-03-02-03-0002-000</t>
  </si>
  <si>
    <t>3-1-1-03-02-04-0001-000</t>
  </si>
  <si>
    <t>3-1-1-03-02-05-0001-000</t>
  </si>
  <si>
    <t>3-1-1-03-02-06-0001-000</t>
  </si>
  <si>
    <t>3-1-1-03-03-03-0000-000</t>
  </si>
  <si>
    <t>3-1-1-03-03-04-0000-000</t>
  </si>
  <si>
    <t>3-1-2-01-01-01-0002-000</t>
  </si>
  <si>
    <t>3-1-2-01-01-01-0007-000</t>
  </si>
  <si>
    <t>3-1-2-01-01-01-0009-000</t>
  </si>
  <si>
    <t>3-1-2-02-01-01-0006-000</t>
  </si>
  <si>
    <t>3-1-2-02-01-02-0002-000</t>
  </si>
  <si>
    <t>3-1-2-02-01-02-0005-000</t>
  </si>
  <si>
    <t>3-1-2-02-02-01-0001-000</t>
  </si>
  <si>
    <t>3-1-2-02-02-01-0002-000</t>
  </si>
  <si>
    <t>3-1-2-02-02-05-0000-000</t>
  </si>
  <si>
    <t>3-1-2-02-02-06-0000-000</t>
  </si>
  <si>
    <t>3-1-2-02-02-07-0000-000</t>
  </si>
  <si>
    <t>3-1-3-01-01-00-0000-000</t>
  </si>
  <si>
    <t>3-1-3-01-03-00-0000-000</t>
  </si>
  <si>
    <t>3-1-3-02-01-00-0000-000</t>
  </si>
  <si>
    <t>3-1-4-01-00-00-0000-000</t>
  </si>
  <si>
    <t>3-1-4-02-00-00-0000-000</t>
  </si>
  <si>
    <t>3-1-5-07-01-00-0000-000</t>
  </si>
  <si>
    <t>3-3-1-15-07-43-0388-119</t>
  </si>
  <si>
    <t>3-3-2-05-07-00-0000-000</t>
  </si>
  <si>
    <t>3-1-2-02-02-03-0001-000</t>
  </si>
  <si>
    <t>3-1-3-04-00-00-0000-000</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</si>
  <si>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</si>
  <si>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</si>
  <si>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</si>
  <si>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</si>
  <si>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</si>
  <si>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</si>
  <si>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</si>
  <si>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</si>
  <si>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</si>
  <si>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</si>
  <si>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</si>
  <si>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</si>
  <si>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</si>
  <si>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</si>
  <si>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</si>
  <si>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CENTRO DE RELACIONES INTERINSTITUCIONALES-CERI</t>
  </si>
  <si>
    <t>3-3-001-16</t>
  </si>
  <si>
    <t>3-3-001-16-01</t>
  </si>
  <si>
    <t>3-3-001-16-01-17</t>
  </si>
  <si>
    <t>3-3-1-16-01-17-7821-000</t>
  </si>
  <si>
    <t>Fortalecimiento y Dotación de Laboratorios, Talleres, Centros y Aulas de la Universidad Distrital
Francisco José de Caldas Bogotá</t>
  </si>
  <si>
    <t>3-3-1-16-01-17-7866-000</t>
  </si>
  <si>
    <t>Fortalecimiento a la Promoción para la Excelencia Académica.</t>
  </si>
  <si>
    <t>3-3-1-16-01-17-7875-000</t>
  </si>
  <si>
    <t>Fortalecimiento y promoción de la investigación y desarrollo científico de la Universidad Distrital</t>
  </si>
  <si>
    <t>3-3-1-16-01-17-7878-000</t>
  </si>
  <si>
    <t>Fortalecimiento, fomento y desarrollo de entornos virtuales en la UD</t>
  </si>
  <si>
    <t>3-3-1-16-01-17-7889-000</t>
  </si>
  <si>
    <t>Consolidación del modelo de servicios Centro de Recursos para el Aprendizaje y la Investigación- CRAI de la Universidad Distrital Francisco</t>
  </si>
  <si>
    <t>3-3-1-16-01-17-7892-000</t>
  </si>
  <si>
    <t>Desarrollo y Fortalecimiento de los Doctorados de la Universidad Distrital Francisco José de Caldas</t>
  </si>
  <si>
    <t>3-3-1-16-01-17-7894-000</t>
  </si>
  <si>
    <t>Dotación de los laboratorios del proyecto Ensueño de la Universidad Distrital Francisco José de Caldas</t>
  </si>
  <si>
    <t>3-3-1-16-01-17-7896-000</t>
  </si>
  <si>
    <t>Fortalecimiento y Ampliación de la infraestructura física de la Universidad Distrital Francisco José
de Caldas</t>
  </si>
  <si>
    <t>3-3-1-16-01-17-7897-000</t>
  </si>
  <si>
    <t>Fortalecimiento y Modernización de la Gestión Institucional de la Universidad Distrital Francisco  José de Caldas</t>
  </si>
  <si>
    <t>3-3-1-16-01-17-7898-000</t>
  </si>
  <si>
    <t>Actualización y Modernización de la Gestión Documental en la Universidad Distrital Francisco  José de Caldas</t>
  </si>
  <si>
    <t>3-3-1-16-01-17-7899-000</t>
  </si>
  <si>
    <t>Fortalecimiento y Modernización de la Infraestructura tecnológica de la Universidad Distrital Francisco José
de Caldas</t>
  </si>
  <si>
    <t>3-3-1-16-01-17-7900-000</t>
  </si>
  <si>
    <t>Implementación y establecimiento de la gobernanza entre los diferentes servicios de Tecnología de la
información</t>
  </si>
  <si>
    <t>UN NUEVO CONTRATO SOCIAL Y AMBIENTAL PARA LA BOGOTÁ DEL SIGLO XXI</t>
  </si>
  <si>
    <t>Hacer un nuevo contrato social con igualdad de oportunidades para la inclusión social, productiva y Politica</t>
  </si>
  <si>
    <t>Programa 17. Jóvenes con capacidades: Proyecto de vida para la ciudadanía, la innovación y el
trabajo del siglo XXI.</t>
  </si>
  <si>
    <t>Ciencias y Educación Guajira</t>
  </si>
  <si>
    <t>3-3-1-16</t>
  </si>
  <si>
    <t>3-3-1-16-01</t>
  </si>
  <si>
    <t>3-3-1-16-01-17</t>
  </si>
  <si>
    <t>SEPTIEMBRE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</si>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</sst>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 #,##0_);_(* \(#,##0\);_(* &quot;-&quot;??_);_(@_)"/>
    <numFmt numFmtId="168" formatCode="_-&quot;$&quot;* #,##0_-;\-&quot;$&quot;* #,##0_-;_-&quot;$&quot;* &quot;-&quot;_-;_-@_-"/>
    <numFmt numFmtId="169" formatCode="_(* #,##0.00_);_(* \(#,##0.00\);_(* &quot;-&quot;_);_(@_)"/>
  </numFmts>
  <fonts count="33">
    <font>
      <sz val="11"/>
      <color theme="1"/>
      <name val="Calibri"/>
      <family val="2"/>
      <scheme val="minor"/>
    </font>
    <font>
      <sz val="10"/>
      <name val="Arial"/>
      <family val="2"/>
    </font>
    <font>
      <sz val="8"/>
      <color rgb="FF000000"/>
      <name val="Arial Bold"/>
      <family val="2"/>
    </font>
    <font>
      <sz val="8"/>
      <color rgb="FF000000"/>
      <name val="Arial"/>
      <family val="2"/>
    </font>
    <font>
      <b/>
      <sz val="11"/>
      <color theme="1"/>
      <name val="Calibri"/>
      <family val="2"/>
      <scheme val="minor"/>
    </font>
    <font>
      <b/>
      <sz val="8"/>
      <color rgb="FF000000"/>
      <name val="Arial"/>
      <family val="2"/>
    </font>
    <font>
      <sz val="8"/>
      <color theme="8" tint="-0.24997000396251678"/>
      <name val="Arial"/>
      <family val="2"/>
    </font>
    <font>
      <sz val="11"/>
      <color theme="8" tint="-0.24997000396251678"/>
      <name val="Calibri"/>
      <family val="2"/>
      <scheme val="minor"/>
    </font>
    <font>
      <b/>
      <sz val="8"/>
      <color theme="8" tint="-0.24997000396251678"/>
      <name val="Arial"/>
      <family val="2"/>
    </font>
    <font>
      <b/>
      <sz val="11"/>
      <color theme="8" tint="-0.24997000396251678"/>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val="single"/>
      <sz val="11"/>
      <name val="Arial"/>
      <family val="2"/>
    </font>
    <font>
      <b/>
      <sz val="11"/>
      <color indexed="9"/>
      <name val="Arial"/>
      <family val="2"/>
    </font>
    <font>
      <b/>
      <sz val="11"/>
      <color rgb="FF000000"/>
      <name val="Arial"/>
      <family val="2"/>
    </font>
    <font>
      <b/>
      <sz val="9"/>
      <color theme="8" tint="-0.24997000396251678"/>
      <name val="Arial"/>
      <family val="2"/>
    </font>
    <font>
      <b/>
      <sz val="12"/>
      <name val="Arial"/>
      <family val="2"/>
    </font>
    <font>
      <sz val="12"/>
      <name val="Arial"/>
      <family val="2"/>
    </font>
    <font>
      <b/>
      <u val="single"/>
      <sz val="12"/>
      <name val="Arial"/>
      <family val="2"/>
    </font>
    <font>
      <b/>
      <i/>
      <u val="single"/>
      <sz val="24"/>
      <name val="Arial"/>
      <family val="2"/>
    </font>
    <font>
      <sz val="10"/>
      <color indexed="9"/>
      <name val="Arial"/>
      <family val="2"/>
    </font>
    <font>
      <b/>
      <sz val="16"/>
      <name val="Arial"/>
      <family val="2"/>
    </font>
    <font>
      <sz val="9"/>
      <color theme="8" tint="-0.24997000396251678"/>
      <name val="Arial"/>
      <family val="2"/>
    </font>
    <font>
      <sz val="10"/>
      <color theme="1"/>
      <name val="Calibri"/>
      <family val="2"/>
      <scheme val="minor"/>
    </font>
  </fonts>
  <fills count="34">
    <fill>
      <patternFill/>
    </fill>
    <fill>
      <patternFill patternType="gray125"/>
    </fill>
    <fill>
      <patternFill patternType="solid">
        <fgColor theme="5" tint="0.5999900102615356"/>
        <bgColor indexed="64"/>
      </patternFill>
    </fill>
    <fill>
      <patternFill patternType="solid">
        <fgColor rgb="FFCCFFCC"/>
        <bgColor indexed="64"/>
      </patternFill>
    </fill>
    <fill>
      <patternFill patternType="solid">
        <fgColor rgb="FF00FF00"/>
        <bgColor indexed="64"/>
      </patternFill>
    </fill>
    <fill>
      <patternFill patternType="solid">
        <fgColor rgb="FFFF9900"/>
        <bgColor indexed="64"/>
      </patternFill>
    </fill>
    <fill>
      <patternFill patternType="solid">
        <fgColor theme="7" tint="0.39998000860214233"/>
        <bgColor indexed="64"/>
      </patternFill>
    </fill>
    <fill>
      <patternFill patternType="solid">
        <fgColor rgb="FFCCCCFF"/>
        <bgColor indexed="64"/>
      </patternFill>
    </fill>
    <fill>
      <patternFill patternType="solid">
        <fgColor rgb="FFFFFF66"/>
        <bgColor indexed="64"/>
      </patternFill>
    </fill>
    <fill>
      <patternFill patternType="solid">
        <fgColor rgb="FFCCFF99"/>
        <bgColor indexed="64"/>
      </patternFill>
    </fill>
    <fill>
      <patternFill patternType="solid">
        <fgColor rgb="FFFFFF99"/>
        <bgColor indexed="64"/>
      </patternFill>
    </fill>
    <fill>
      <patternFill patternType="solid">
        <fgColor rgb="FF99FFCC"/>
        <bgColor indexed="64"/>
      </patternFill>
    </fill>
    <fill>
      <patternFill patternType="solid">
        <fgColor rgb="FF33CC33"/>
        <bgColor indexed="64"/>
      </patternFill>
    </fill>
    <fill>
      <patternFill patternType="solid">
        <fgColor rgb="FF66FF99"/>
        <bgColor indexed="64"/>
      </patternFill>
    </fill>
    <fill>
      <patternFill patternType="solid">
        <fgColor rgb="FFCCFF33"/>
        <bgColor indexed="64"/>
      </patternFill>
    </fill>
    <fill>
      <patternFill patternType="solid">
        <fgColor rgb="FF669900"/>
        <bgColor indexed="64"/>
      </patternFill>
    </fill>
    <fill>
      <patternFill patternType="solid">
        <fgColor rgb="FF00FFFF"/>
        <bgColor indexed="64"/>
      </patternFill>
    </fill>
    <fill>
      <patternFill patternType="solid">
        <fgColor theme="4" tint="0.39998000860214233"/>
        <bgColor indexed="64"/>
      </patternFill>
    </fill>
    <fill>
      <patternFill patternType="solid">
        <fgColor theme="7" tint="0.5999900102615356"/>
        <bgColor indexed="64"/>
      </patternFill>
    </fill>
    <fill>
      <patternFill patternType="solid">
        <fgColor indexed="65"/>
        <bgColor indexed="64"/>
      </patternFill>
    </fill>
    <fill>
      <patternFill patternType="solid">
        <fgColor theme="7" tint="0.7999799847602844"/>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FFC000"/>
        <bgColor indexed="64"/>
      </patternFill>
    </fill>
    <fill>
      <patternFill patternType="solid">
        <fgColor theme="5" tint="0.39998000860214233"/>
        <bgColor indexed="64"/>
      </patternFill>
    </fill>
    <fill>
      <patternFill patternType="solid">
        <fgColor rgb="FFCCFFFF"/>
        <bgColor indexed="64"/>
      </patternFill>
    </fill>
    <fill>
      <patternFill patternType="solid">
        <fgColor rgb="FF99FF99"/>
        <bgColor indexed="64"/>
      </patternFill>
    </fill>
    <fill>
      <patternFill patternType="solid">
        <fgColor theme="1"/>
        <bgColor indexed="64"/>
      </patternFill>
    </fill>
    <fill>
      <patternFill patternType="solid">
        <fgColor rgb="FFFFFF00"/>
        <bgColor indexed="64"/>
      </patternFill>
    </fill>
    <fill>
      <patternFill patternType="solid">
        <fgColor indexed="47"/>
        <bgColor indexed="64"/>
      </patternFill>
    </fill>
    <fill>
      <patternFill patternType="solid">
        <fgColor indexed="50"/>
        <bgColor indexed="64"/>
      </patternFill>
    </fill>
    <fill>
      <patternFill patternType="solid">
        <fgColor rgb="FF0000FF"/>
        <bgColor indexed="64"/>
      </patternFill>
    </fill>
    <fill>
      <patternFill patternType="solid">
        <fgColor indexed="22"/>
        <bgColor indexed="64"/>
      </patternFill>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bottom style="thin"/>
    </border>
    <border>
      <left style="medium"/>
      <right style="medium"/>
      <top style="medium"/>
      <bottom style="medium"/>
    </border>
    <border>
      <left/>
      <right style="thin"/>
      <top style="thin"/>
      <bottom style="thin"/>
    </border>
    <border>
      <left style="medium"/>
      <right style="thin"/>
      <top/>
      <bottom style="thin"/>
    </border>
    <border>
      <left style="thin"/>
      <right style="thin"/>
      <top/>
      <bottom/>
    </border>
    <border>
      <left style="thin"/>
      <right style="thin"/>
      <top style="thin"/>
      <bottom/>
    </border>
    <border>
      <left style="medium"/>
      <right style="medium"/>
      <top style="medium"/>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right style="thin"/>
      <top/>
      <bottom/>
    </border>
    <border>
      <left/>
      <right style="thin"/>
      <top/>
      <bottom style="thin"/>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23">
    <xf numFmtId="0" fontId="0" fillId="0" borderId="0" xfId="0"/>
    <xf numFmtId="0" fontId="0" fillId="0" borderId="0" xfId="0" applyAlignment="1">
      <alignment/>
    </xf>
    <xf numFmtId="49" fontId="3" fillId="0" borderId="0" xfId="0" applyNumberFormat="1" applyFont="1" applyAlignment="1">
      <alignment/>
    </xf>
    <xf numFmtId="41" fontId="0" fillId="0" borderId="0" xfId="20" applyFont="1"/>
    <xf numFmtId="49" fontId="3" fillId="0" borderId="1" xfId="0" applyNumberFormat="1" applyFont="1" applyBorder="1" applyAlignment="1">
      <alignment/>
    </xf>
    <xf numFmtId="41" fontId="3" fillId="0" borderId="1" xfId="20" applyFont="1" applyBorder="1"/>
    <xf numFmtId="49" fontId="5" fillId="2" borderId="2" xfId="0" applyNumberFormat="1" applyFont="1" applyFill="1" applyBorder="1"/>
    <xf numFmtId="49" fontId="5" fillId="2" borderId="3" xfId="0" applyNumberFormat="1" applyFont="1" applyFill="1" applyBorder="1" applyAlignment="1">
      <alignment/>
    </xf>
    <xf numFmtId="167" fontId="4" fillId="0" borderId="0" xfId="21" applyNumberFormat="1" applyFont="1"/>
    <xf numFmtId="0" fontId="4" fillId="0" borderId="0" xfId="0" applyFont="1"/>
    <xf numFmtId="49" fontId="5" fillId="3" borderId="4" xfId="0" applyNumberFormat="1" applyFont="1" applyFill="1" applyBorder="1"/>
    <xf numFmtId="49" fontId="5" fillId="3" borderId="1" xfId="0" applyNumberFormat="1" applyFont="1" applyFill="1" applyBorder="1" applyAlignment="1">
      <alignment/>
    </xf>
    <xf numFmtId="49" fontId="5" fillId="4" borderId="4" xfId="0" applyNumberFormat="1" applyFont="1" applyFill="1" applyBorder="1"/>
    <xf numFmtId="49" fontId="5" fillId="4" borderId="1" xfId="0" applyNumberFormat="1" applyFont="1" applyFill="1" applyBorder="1" applyAlignment="1">
      <alignment/>
    </xf>
    <xf numFmtId="49" fontId="5" fillId="5" borderId="4" xfId="0" applyNumberFormat="1" applyFont="1" applyFill="1" applyBorder="1"/>
    <xf numFmtId="49" fontId="5" fillId="5" borderId="1" xfId="0" applyNumberFormat="1" applyFont="1" applyFill="1" applyBorder="1" applyAlignment="1">
      <alignment/>
    </xf>
    <xf numFmtId="49" fontId="5" fillId="6" borderId="4" xfId="0" applyNumberFormat="1" applyFont="1" applyFill="1" applyBorder="1"/>
    <xf numFmtId="49" fontId="5" fillId="6" borderId="1" xfId="0" applyNumberFormat="1" applyFont="1" applyFill="1" applyBorder="1" applyAlignment="1">
      <alignment/>
    </xf>
    <xf numFmtId="49" fontId="5" fillId="7" borderId="4" xfId="0" applyNumberFormat="1" applyFont="1" applyFill="1" applyBorder="1"/>
    <xf numFmtId="49" fontId="5" fillId="7" borderId="1" xfId="0" applyNumberFormat="1" applyFont="1" applyFill="1" applyBorder="1" applyAlignment="1">
      <alignment/>
    </xf>
    <xf numFmtId="49" fontId="5" fillId="8" borderId="4" xfId="0" applyNumberFormat="1" applyFont="1" applyFill="1" applyBorder="1"/>
    <xf numFmtId="49" fontId="5" fillId="8" borderId="1" xfId="0" applyNumberFormat="1" applyFont="1" applyFill="1" applyBorder="1" applyAlignment="1">
      <alignment/>
    </xf>
    <xf numFmtId="49" fontId="3" fillId="9" borderId="4" xfId="0" applyNumberFormat="1" applyFont="1" applyFill="1" applyBorder="1"/>
    <xf numFmtId="49" fontId="3" fillId="9" borderId="1" xfId="0" applyNumberFormat="1" applyFont="1" applyFill="1" applyBorder="1" applyAlignment="1">
      <alignment/>
    </xf>
    <xf numFmtId="49" fontId="5" fillId="10" borderId="4" xfId="0" applyNumberFormat="1" applyFont="1" applyFill="1" applyBorder="1"/>
    <xf numFmtId="49" fontId="5" fillId="10" borderId="1" xfId="0" applyNumberFormat="1" applyFont="1" applyFill="1" applyBorder="1" applyAlignment="1">
      <alignment/>
    </xf>
    <xf numFmtId="49" fontId="3" fillId="10" borderId="1" xfId="0" applyNumberFormat="1" applyFont="1" applyFill="1" applyBorder="1" applyAlignment="1">
      <alignment/>
    </xf>
    <xf numFmtId="41" fontId="3" fillId="10" borderId="1" xfId="20" applyFont="1" applyFill="1" applyBorder="1"/>
    <xf numFmtId="49" fontId="3" fillId="11" borderId="1" xfId="0" applyNumberFormat="1" applyFont="1" applyFill="1" applyBorder="1" applyAlignment="1">
      <alignment/>
    </xf>
    <xf numFmtId="41" fontId="3" fillId="11" borderId="1" xfId="20" applyFont="1" applyFill="1" applyBorder="1"/>
    <xf numFmtId="49" fontId="3" fillId="3" borderId="1" xfId="0" applyNumberFormat="1" applyFont="1" applyFill="1" applyBorder="1" applyAlignment="1">
      <alignment/>
    </xf>
    <xf numFmtId="41" fontId="3" fillId="3" borderId="1" xfId="20" applyFont="1" applyFill="1" applyBorder="1"/>
    <xf numFmtId="49" fontId="3" fillId="12" borderId="1" xfId="0" applyNumberFormat="1" applyFont="1" applyFill="1" applyBorder="1" applyAlignment="1">
      <alignment/>
    </xf>
    <xf numFmtId="41" fontId="3" fillId="12" borderId="1" xfId="20" applyFont="1" applyFill="1" applyBorder="1"/>
    <xf numFmtId="49" fontId="5" fillId="13" borderId="4" xfId="0" applyNumberFormat="1" applyFont="1" applyFill="1" applyBorder="1"/>
    <xf numFmtId="49" fontId="5" fillId="13" borderId="1" xfId="0" applyNumberFormat="1" applyFont="1" applyFill="1" applyBorder="1" applyAlignment="1">
      <alignment/>
    </xf>
    <xf numFmtId="49" fontId="3" fillId="14" borderId="1" xfId="0" applyNumberFormat="1" applyFont="1" applyFill="1" applyBorder="1" applyAlignment="1">
      <alignment/>
    </xf>
    <xf numFmtId="41" fontId="3" fillId="14" borderId="1" xfId="20" applyFont="1" applyFill="1" applyBorder="1"/>
    <xf numFmtId="49" fontId="3" fillId="15" borderId="1" xfId="0" applyNumberFormat="1" applyFont="1" applyFill="1" applyBorder="1" applyAlignment="1">
      <alignment/>
    </xf>
    <xf numFmtId="41" fontId="3" fillId="15" borderId="1" xfId="20" applyFont="1" applyFill="1" applyBorder="1"/>
    <xf numFmtId="0" fontId="11" fillId="0" borderId="0" xfId="0" applyFont="1"/>
    <xf numFmtId="0" fontId="16" fillId="0" borderId="0" xfId="0" applyFont="1"/>
    <xf numFmtId="49" fontId="10" fillId="2" borderId="5" xfId="0" applyNumberFormat="1" applyFont="1" applyFill="1" applyBorder="1" applyAlignment="1">
      <alignment vertical="center" wrapText="1"/>
    </xf>
    <xf numFmtId="49" fontId="10" fillId="3" borderId="1" xfId="0" applyNumberFormat="1" applyFont="1" applyFill="1" applyBorder="1" applyAlignment="1">
      <alignment vertical="center" wrapText="1"/>
    </xf>
    <xf numFmtId="49" fontId="10" fillId="16" borderId="1" xfId="0" applyNumberFormat="1" applyFont="1" applyFill="1" applyBorder="1" applyAlignment="1">
      <alignment vertical="center" wrapText="1"/>
    </xf>
    <xf numFmtId="49" fontId="10" fillId="10" borderId="1" xfId="0" applyNumberFormat="1" applyFont="1" applyFill="1" applyBorder="1" applyAlignment="1">
      <alignment vertical="center" wrapText="1"/>
    </xf>
    <xf numFmtId="49" fontId="10" fillId="17" borderId="1" xfId="0" applyNumberFormat="1" applyFont="1" applyFill="1" applyBorder="1" applyAlignment="1">
      <alignment vertical="center" wrapText="1"/>
    </xf>
    <xf numFmtId="49" fontId="10" fillId="6" borderId="1" xfId="0" applyNumberFormat="1" applyFont="1" applyFill="1" applyBorder="1" applyAlignment="1">
      <alignment vertical="center" wrapText="1"/>
    </xf>
    <xf numFmtId="49" fontId="10" fillId="18"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19" borderId="0" xfId="0" applyFont="1" applyFill="1" applyAlignment="1">
      <alignment vertical="center" wrapText="1"/>
    </xf>
    <xf numFmtId="0" fontId="18" fillId="0" borderId="0" xfId="0" applyFont="1"/>
    <xf numFmtId="166" fontId="18" fillId="0" borderId="0" xfId="22" applyFont="1"/>
    <xf numFmtId="0" fontId="19" fillId="19" borderId="0" xfId="0" applyFont="1" applyFill="1" applyAlignment="1">
      <alignment vertical="center" wrapText="1"/>
    </xf>
    <xf numFmtId="167" fontId="18" fillId="0" borderId="0" xfId="0" applyNumberFormat="1" applyFont="1"/>
    <xf numFmtId="0" fontId="21" fillId="19" borderId="0" xfId="0" applyFont="1" applyFill="1" applyAlignment="1">
      <alignment horizontal="left" vertical="center" wrapText="1"/>
    </xf>
    <xf numFmtId="4" fontId="21" fillId="19" borderId="0" xfId="22" applyNumberFormat="1" applyFont="1" applyFill="1" applyAlignment="1">
      <alignment horizontal="left" vertical="center" wrapText="1"/>
    </xf>
    <xf numFmtId="166" fontId="22" fillId="0" borderId="0" xfId="22" applyFont="1" applyFill="1" applyBorder="1" applyAlignment="1" applyProtection="1">
      <alignment horizontal="center" vertical="center"/>
      <protection/>
    </xf>
    <xf numFmtId="49" fontId="10" fillId="20" borderId="1" xfId="0" applyNumberFormat="1" applyFont="1" applyFill="1" applyBorder="1" applyAlignment="1">
      <alignment vertical="center" wrapText="1"/>
    </xf>
    <xf numFmtId="49" fontId="15" fillId="7" borderId="4" xfId="0" applyNumberFormat="1" applyFont="1" applyFill="1" applyBorder="1"/>
    <xf numFmtId="49" fontId="10" fillId="7" borderId="1" xfId="0" applyNumberFormat="1" applyFont="1" applyFill="1" applyBorder="1" applyAlignment="1">
      <alignment vertical="center" wrapText="1"/>
    </xf>
    <xf numFmtId="167" fontId="15" fillId="7" borderId="1" xfId="22" applyNumberFormat="1" applyFont="1" applyFill="1" applyBorder="1" applyAlignment="1">
      <alignment/>
    </xf>
    <xf numFmtId="169" fontId="15" fillId="7" borderId="1" xfId="22" applyNumberFormat="1" applyFont="1" applyFill="1" applyBorder="1" applyAlignment="1">
      <alignment/>
    </xf>
    <xf numFmtId="166" fontId="15" fillId="7" borderId="1" xfId="22" applyFont="1" applyFill="1" applyBorder="1" applyAlignment="1">
      <alignment/>
    </xf>
    <xf numFmtId="0" fontId="12" fillId="18" borderId="1" xfId="26" applyFont="1" applyFill="1" applyBorder="1" applyAlignment="1" applyProtection="1">
      <alignment horizontal="left" vertical="center" wrapText="1"/>
      <protection/>
    </xf>
    <xf numFmtId="0" fontId="12" fillId="0" borderId="1" xfId="26" applyFont="1" applyFill="1" applyBorder="1" applyAlignment="1" applyProtection="1">
      <alignment horizontal="left" vertical="center" wrapText="1"/>
      <protection/>
    </xf>
    <xf numFmtId="0" fontId="11" fillId="0" borderId="0" xfId="0" applyFont="1" applyFill="1"/>
    <xf numFmtId="0" fontId="16" fillId="0" borderId="0" xfId="0" applyFont="1" applyFill="1"/>
    <xf numFmtId="49" fontId="24" fillId="9" borderId="1" xfId="0" applyNumberFormat="1" applyFont="1" applyFill="1" applyBorder="1" applyAlignment="1">
      <alignment vertical="center" wrapText="1"/>
    </xf>
    <xf numFmtId="0" fontId="24" fillId="0" borderId="0" xfId="0" applyFont="1" applyFill="1"/>
    <xf numFmtId="0" fontId="16" fillId="0" borderId="0" xfId="0" applyFont="1" applyAlignment="1">
      <alignment vertical="center"/>
    </xf>
    <xf numFmtId="49" fontId="15" fillId="6" borderId="1" xfId="0" applyNumberFormat="1" applyFont="1" applyFill="1" applyBorder="1" applyAlignment="1">
      <alignment vertical="center"/>
    </xf>
    <xf numFmtId="49" fontId="15" fillId="6" borderId="1" xfId="0" applyNumberFormat="1" applyFont="1" applyFill="1" applyBorder="1" applyAlignment="1">
      <alignment vertical="center" wrapText="1"/>
    </xf>
    <xf numFmtId="41" fontId="15" fillId="6" borderId="1" xfId="20"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41" fontId="11" fillId="0" borderId="1" xfId="20" applyFont="1" applyBorder="1" applyAlignment="1">
      <alignment vertical="center"/>
    </xf>
    <xf numFmtId="49" fontId="15" fillId="16" borderId="1" xfId="0" applyNumberFormat="1" applyFont="1" applyFill="1" applyBorder="1" applyAlignment="1">
      <alignment vertical="center"/>
    </xf>
    <xf numFmtId="49" fontId="15" fillId="16" borderId="1" xfId="0" applyNumberFormat="1" applyFont="1" applyFill="1" applyBorder="1" applyAlignment="1">
      <alignment vertical="center" wrapText="1"/>
    </xf>
    <xf numFmtId="41" fontId="15" fillId="16" borderId="1" xfId="20"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41" fontId="15" fillId="3" borderId="1" xfId="20" applyFont="1" applyFill="1" applyBorder="1" applyAlignment="1">
      <alignment vertical="center"/>
    </xf>
    <xf numFmtId="49" fontId="15" fillId="21" borderId="1" xfId="0" applyNumberFormat="1" applyFont="1" applyFill="1" applyBorder="1" applyAlignment="1">
      <alignment vertical="center"/>
    </xf>
    <xf numFmtId="49" fontId="15" fillId="21" borderId="1" xfId="0" applyNumberFormat="1" applyFont="1" applyFill="1" applyBorder="1" applyAlignment="1">
      <alignment vertical="center" wrapText="1"/>
    </xf>
    <xf numFmtId="49" fontId="15" fillId="22" borderId="1" xfId="0" applyNumberFormat="1" applyFont="1" applyFill="1" applyBorder="1" applyAlignment="1">
      <alignment vertical="center"/>
    </xf>
    <xf numFmtId="49" fontId="15" fillId="22" borderId="1" xfId="0" applyNumberFormat="1" applyFont="1" applyFill="1" applyBorder="1" applyAlignment="1">
      <alignment vertical="center" wrapText="1"/>
    </xf>
    <xf numFmtId="41" fontId="15" fillId="22" borderId="1" xfId="20" applyFont="1" applyFill="1" applyBorder="1" applyAlignment="1">
      <alignment vertical="center"/>
    </xf>
    <xf numFmtId="0" fontId="11" fillId="0" borderId="0" xfId="0" applyFont="1" applyAlignment="1">
      <alignment vertical="center" wrapText="1"/>
    </xf>
    <xf numFmtId="41" fontId="11" fillId="0" borderId="0" xfId="20" applyFont="1" applyAlignment="1">
      <alignment vertical="center"/>
    </xf>
    <xf numFmtId="41" fontId="18" fillId="0" borderId="0" xfId="20" applyFont="1"/>
    <xf numFmtId="41" fontId="20" fillId="0" borderId="0" xfId="20" applyFont="1" applyAlignment="1">
      <alignment/>
    </xf>
    <xf numFmtId="41" fontId="17" fillId="23" borderId="6" xfId="20" applyFont="1" applyFill="1" applyBorder="1" applyAlignment="1">
      <alignment horizontal="center" vertical="center" wrapText="1"/>
    </xf>
    <xf numFmtId="41" fontId="15" fillId="2" borderId="5" xfId="20" applyFont="1" applyFill="1" applyBorder="1" applyAlignment="1">
      <alignment/>
    </xf>
    <xf numFmtId="41" fontId="15" fillId="3" borderId="1" xfId="20" applyFont="1" applyFill="1" applyBorder="1" applyAlignment="1">
      <alignment/>
    </xf>
    <xf numFmtId="41" fontId="15" fillId="16" borderId="1" xfId="20" applyFont="1" applyFill="1" applyBorder="1" applyAlignment="1">
      <alignment/>
    </xf>
    <xf numFmtId="41" fontId="15" fillId="10" borderId="1" xfId="20" applyFont="1" applyFill="1" applyBorder="1" applyAlignment="1">
      <alignment/>
    </xf>
    <xf numFmtId="41" fontId="15" fillId="17" borderId="1" xfId="20" applyFont="1" applyFill="1" applyBorder="1" applyAlignment="1">
      <alignment/>
    </xf>
    <xf numFmtId="41" fontId="15" fillId="6" borderId="1" xfId="20" applyFont="1" applyFill="1" applyBorder="1" applyAlignment="1">
      <alignment/>
    </xf>
    <xf numFmtId="41" fontId="15" fillId="18" borderId="1" xfId="20" applyFont="1" applyFill="1" applyBorder="1" applyAlignment="1">
      <alignment/>
    </xf>
    <xf numFmtId="41" fontId="13" fillId="0" borderId="1" xfId="20" applyFont="1" applyBorder="1" applyAlignment="1">
      <alignment/>
    </xf>
    <xf numFmtId="41" fontId="15" fillId="20" borderId="1" xfId="20" applyFont="1" applyFill="1" applyBorder="1" applyAlignment="1">
      <alignment/>
    </xf>
    <xf numFmtId="41" fontId="15" fillId="7" borderId="1" xfId="20" applyFont="1" applyFill="1" applyBorder="1" applyAlignment="1">
      <alignment/>
    </xf>
    <xf numFmtId="41" fontId="12" fillId="18" borderId="1" xfId="20" applyFont="1" applyFill="1" applyBorder="1" applyAlignment="1" applyProtection="1">
      <alignment horizontal="left" vertical="top" wrapText="1"/>
      <protection/>
    </xf>
    <xf numFmtId="41" fontId="12" fillId="0" borderId="1" xfId="20" applyFont="1" applyFill="1" applyBorder="1" applyAlignment="1" applyProtection="1">
      <alignment horizontal="left" vertical="top" wrapText="1"/>
      <protection/>
    </xf>
    <xf numFmtId="41" fontId="24" fillId="9" borderId="1" xfId="20" applyFont="1" applyFill="1" applyBorder="1" applyAlignment="1">
      <alignment/>
    </xf>
    <xf numFmtId="49" fontId="15" fillId="24" borderId="1" xfId="0" applyNumberFormat="1" applyFont="1" applyFill="1" applyBorder="1" applyAlignment="1">
      <alignment vertical="center"/>
    </xf>
    <xf numFmtId="49" fontId="15" fillId="24" borderId="1" xfId="0" applyNumberFormat="1" applyFont="1" applyFill="1" applyBorder="1" applyAlignment="1">
      <alignment vertical="center" wrapText="1"/>
    </xf>
    <xf numFmtId="41" fontId="15" fillId="24" borderId="1" xfId="20" applyFont="1" applyFill="1" applyBorder="1" applyAlignment="1">
      <alignment vertical="center"/>
    </xf>
    <xf numFmtId="167" fontId="12" fillId="25" borderId="1" xfId="22" applyNumberFormat="1" applyFont="1" applyFill="1" applyBorder="1" applyAlignment="1" applyProtection="1">
      <alignment horizontal="left" vertical="center" wrapText="1"/>
      <protection/>
    </xf>
    <xf numFmtId="49" fontId="3" fillId="0" borderId="7" xfId="0" applyNumberFormat="1" applyFont="1" applyBorder="1" applyAlignment="1">
      <alignment/>
    </xf>
    <xf numFmtId="41" fontId="12" fillId="25" borderId="1" xfId="20" applyFont="1" applyFill="1" applyBorder="1" applyAlignment="1" applyProtection="1">
      <alignment horizontal="left" vertical="top" wrapText="1"/>
      <protection/>
    </xf>
    <xf numFmtId="49" fontId="6" fillId="0" borderId="1" xfId="0" applyNumberFormat="1" applyFont="1" applyFill="1" applyBorder="1" applyAlignment="1">
      <alignment/>
    </xf>
    <xf numFmtId="41" fontId="6" fillId="0" borderId="1" xfId="20" applyFont="1" applyFill="1" applyBorder="1"/>
    <xf numFmtId="0" fontId="7" fillId="0" borderId="0" xfId="0" applyFont="1" applyFill="1"/>
    <xf numFmtId="49" fontId="8" fillId="0" borderId="4" xfId="0" applyNumberFormat="1" applyFont="1" applyFill="1" applyBorder="1"/>
    <xf numFmtId="49" fontId="8" fillId="0" borderId="1" xfId="0" applyNumberFormat="1" applyFont="1" applyFill="1" applyBorder="1" applyAlignment="1">
      <alignment/>
    </xf>
    <xf numFmtId="0" fontId="9" fillId="0" borderId="0" xfId="0" applyFont="1" applyFill="1"/>
    <xf numFmtId="49" fontId="6" fillId="0" borderId="4" xfId="0" applyNumberFormat="1" applyFont="1" applyFill="1" applyBorder="1"/>
    <xf numFmtId="49" fontId="15" fillId="7" borderId="4" xfId="0" applyNumberFormat="1" applyFont="1" applyFill="1" applyBorder="1" applyAlignment="1">
      <alignment vertical="center"/>
    </xf>
    <xf numFmtId="169" fontId="15" fillId="18" borderId="1" xfId="25" applyNumberFormat="1" applyFont="1" applyFill="1" applyBorder="1" applyAlignment="1">
      <alignment/>
    </xf>
    <xf numFmtId="0" fontId="17" fillId="19" borderId="0" xfId="0" applyFont="1" applyFill="1" applyAlignment="1">
      <alignment vertical="center"/>
    </xf>
    <xf numFmtId="0" fontId="19" fillId="19" borderId="0" xfId="0" applyFont="1" applyFill="1" applyAlignment="1">
      <alignment vertical="center"/>
    </xf>
    <xf numFmtId="49" fontId="15" fillId="2" borderId="8" xfId="0" applyNumberFormat="1" applyFont="1" applyFill="1" applyBorder="1" applyAlignment="1">
      <alignment vertical="center"/>
    </xf>
    <xf numFmtId="49" fontId="15" fillId="3" borderId="4" xfId="0" applyNumberFormat="1" applyFont="1" applyFill="1" applyBorder="1" applyAlignment="1">
      <alignment vertical="center"/>
    </xf>
    <xf numFmtId="49" fontId="15" fillId="16" borderId="4" xfId="0" applyNumberFormat="1" applyFont="1" applyFill="1" applyBorder="1" applyAlignment="1">
      <alignment vertical="center"/>
    </xf>
    <xf numFmtId="49" fontId="15" fillId="10" borderId="4" xfId="0" applyNumberFormat="1" applyFont="1" applyFill="1" applyBorder="1" applyAlignment="1">
      <alignment vertical="center"/>
    </xf>
    <xf numFmtId="49" fontId="15" fillId="17" borderId="4" xfId="0" applyNumberFormat="1" applyFont="1" applyFill="1" applyBorder="1" applyAlignment="1">
      <alignment vertical="center"/>
    </xf>
    <xf numFmtId="49" fontId="15" fillId="6" borderId="4" xfId="0" applyNumberFormat="1" applyFont="1" applyFill="1" applyBorder="1" applyAlignment="1">
      <alignment vertical="center"/>
    </xf>
    <xf numFmtId="49" fontId="15" fillId="18" borderId="4" xfId="0" applyNumberFormat="1" applyFont="1" applyFill="1" applyBorder="1" applyAlignment="1">
      <alignment vertical="center"/>
    </xf>
    <xf numFmtId="49" fontId="13" fillId="0" borderId="4" xfId="0" applyNumberFormat="1" applyFont="1" applyBorder="1" applyAlignment="1">
      <alignment vertical="center"/>
    </xf>
    <xf numFmtId="49" fontId="15" fillId="20" borderId="4" xfId="0" applyNumberFormat="1" applyFont="1" applyFill="1" applyBorder="1" applyAlignment="1">
      <alignment vertical="center"/>
    </xf>
    <xf numFmtId="49" fontId="24" fillId="9" borderId="4" xfId="0" applyNumberFormat="1" applyFont="1" applyFill="1" applyBorder="1" applyAlignment="1">
      <alignment vertical="center"/>
    </xf>
    <xf numFmtId="49" fontId="15" fillId="26" borderId="1" xfId="0" applyNumberFormat="1" applyFont="1" applyFill="1" applyBorder="1" applyAlignment="1">
      <alignment vertical="center"/>
    </xf>
    <xf numFmtId="49" fontId="15" fillId="26" borderId="1" xfId="0" applyNumberFormat="1" applyFont="1" applyFill="1" applyBorder="1" applyAlignment="1">
      <alignment vertical="center" wrapText="1"/>
    </xf>
    <xf numFmtId="41" fontId="15" fillId="26" borderId="1" xfId="20" applyFont="1" applyFill="1" applyBorder="1" applyAlignment="1">
      <alignment vertical="center" wrapText="1"/>
    </xf>
    <xf numFmtId="49" fontId="15" fillId="11" borderId="1" xfId="0" applyNumberFormat="1" applyFont="1" applyFill="1" applyBorder="1" applyAlignment="1">
      <alignment vertical="center"/>
    </xf>
    <xf numFmtId="49" fontId="15" fillId="11" borderId="1" xfId="0" applyNumberFormat="1" applyFont="1" applyFill="1" applyBorder="1" applyAlignment="1">
      <alignment vertical="center" wrapText="1"/>
    </xf>
    <xf numFmtId="41" fontId="15" fillId="11" borderId="1" xfId="20" applyFont="1" applyFill="1" applyBorder="1" applyAlignment="1">
      <alignment vertical="center"/>
    </xf>
    <xf numFmtId="49" fontId="15" fillId="27" borderId="1" xfId="0" applyNumberFormat="1" applyFont="1" applyFill="1" applyBorder="1" applyAlignment="1">
      <alignment vertical="center"/>
    </xf>
    <xf numFmtId="49" fontId="15" fillId="27" borderId="1" xfId="0" applyNumberFormat="1" applyFont="1" applyFill="1" applyBorder="1" applyAlignment="1">
      <alignment vertical="center" wrapText="1"/>
    </xf>
    <xf numFmtId="41" fontId="15" fillId="27" borderId="1" xfId="20" applyFont="1" applyFill="1" applyBorder="1" applyAlignment="1">
      <alignment vertical="center"/>
    </xf>
    <xf numFmtId="41" fontId="10" fillId="21" borderId="1" xfId="20" applyFont="1" applyFill="1" applyBorder="1" applyAlignment="1">
      <alignment vertical="center"/>
    </xf>
    <xf numFmtId="49" fontId="13" fillId="28" borderId="1" xfId="0" applyNumberFormat="1" applyFont="1" applyFill="1" applyBorder="1" applyAlignment="1">
      <alignment vertical="center"/>
    </xf>
    <xf numFmtId="49" fontId="13" fillId="28" borderId="1" xfId="0" applyNumberFormat="1" applyFont="1" applyFill="1" applyBorder="1" applyAlignment="1">
      <alignment vertical="center" wrapText="1"/>
    </xf>
    <xf numFmtId="41" fontId="11" fillId="28" borderId="1" xfId="20" applyFont="1" applyFill="1" applyBorder="1" applyAlignment="1">
      <alignment vertical="center"/>
    </xf>
    <xf numFmtId="167" fontId="0" fillId="0" borderId="0" xfId="22" applyNumberFormat="1" applyFont="1"/>
    <xf numFmtId="0" fontId="26" fillId="19" borderId="0" xfId="0" applyFont="1" applyFill="1"/>
    <xf numFmtId="0" fontId="25" fillId="19" borderId="0" xfId="0" applyFont="1" applyFill="1"/>
    <xf numFmtId="0" fontId="27" fillId="19" borderId="0" xfId="0" applyFont="1" applyFill="1" applyAlignment="1">
      <alignment horizontal="left"/>
    </xf>
    <xf numFmtId="4" fontId="27" fillId="19" borderId="0" xfId="22" applyNumberFormat="1" applyFont="1" applyFill="1" applyAlignment="1">
      <alignment horizontal="left"/>
    </xf>
    <xf numFmtId="167" fontId="2" fillId="0" borderId="0" xfId="22" applyNumberFormat="1" applyFont="1"/>
    <xf numFmtId="41" fontId="16" fillId="11" borderId="6" xfId="20" applyFont="1" applyFill="1" applyBorder="1"/>
    <xf numFmtId="41" fontId="15" fillId="11" borderId="6" xfId="20" applyFont="1" applyFill="1" applyBorder="1" applyAlignment="1">
      <alignment horizontal="center" vertical="center" wrapText="1"/>
    </xf>
    <xf numFmtId="41" fontId="15" fillId="11" borderId="6" xfId="20" applyFont="1" applyFill="1" applyBorder="1" applyAlignment="1">
      <alignment horizontal="center" vertical="center"/>
    </xf>
    <xf numFmtId="41" fontId="20" fillId="0" borderId="0" xfId="20" applyFont="1"/>
    <xf numFmtId="41" fontId="17" fillId="29" borderId="1" xfId="20" applyFont="1" applyFill="1" applyBorder="1" applyAlignment="1" applyProtection="1">
      <alignment horizontal="right" vertical="center"/>
      <protection/>
    </xf>
    <xf numFmtId="41" fontId="13" fillId="0" borderId="1" xfId="20" applyFont="1" applyBorder="1"/>
    <xf numFmtId="41" fontId="13" fillId="18" borderId="1" xfId="20" applyFont="1" applyFill="1" applyBorder="1" applyAlignment="1">
      <alignment/>
    </xf>
    <xf numFmtId="41" fontId="13" fillId="0" borderId="1" xfId="20" applyFont="1" applyFill="1" applyBorder="1" applyAlignment="1">
      <alignment/>
    </xf>
    <xf numFmtId="41" fontId="16" fillId="24" borderId="1" xfId="20" applyFont="1" applyFill="1" applyBorder="1" applyAlignment="1">
      <alignment vertical="center"/>
    </xf>
    <xf numFmtId="41" fontId="13" fillId="25" borderId="1" xfId="20" applyFont="1" applyFill="1" applyBorder="1"/>
    <xf numFmtId="41" fontId="16" fillId="11" borderId="1" xfId="20" applyFont="1" applyFill="1" applyBorder="1" applyAlignment="1">
      <alignment vertical="center"/>
    </xf>
    <xf numFmtId="41" fontId="16" fillId="27" borderId="1" xfId="20" applyFont="1" applyFill="1" applyBorder="1" applyAlignment="1">
      <alignment vertical="center"/>
    </xf>
    <xf numFmtId="166" fontId="17" fillId="0" borderId="9" xfId="22" applyFont="1" applyFill="1" applyBorder="1" applyAlignment="1">
      <alignment vertical="center" wrapText="1"/>
    </xf>
    <xf numFmtId="41" fontId="23" fillId="0" borderId="9" xfId="20" applyFont="1" applyFill="1" applyBorder="1" applyAlignment="1">
      <alignment/>
    </xf>
    <xf numFmtId="41" fontId="17" fillId="30" borderId="10" xfId="20" applyFont="1" applyFill="1" applyBorder="1" applyAlignment="1" applyProtection="1">
      <alignment horizontal="right" vertical="center"/>
      <protection/>
    </xf>
    <xf numFmtId="49" fontId="15" fillId="17" borderId="6" xfId="0" applyNumberFormat="1" applyFont="1" applyFill="1" applyBorder="1" applyAlignment="1">
      <alignment horizontal="center" vertical="center"/>
    </xf>
    <xf numFmtId="49" fontId="10" fillId="17" borderId="6" xfId="0" applyNumberFormat="1" applyFont="1" applyFill="1" applyBorder="1" applyAlignment="1">
      <alignment horizontal="center" vertical="center" wrapText="1"/>
    </xf>
    <xf numFmtId="41" fontId="15" fillId="17" borderId="6" xfId="20" applyFont="1" applyFill="1" applyBorder="1" applyAlignment="1">
      <alignment horizontal="center" vertical="center"/>
    </xf>
    <xf numFmtId="9" fontId="11" fillId="0" borderId="1" xfId="27" applyFont="1" applyBorder="1" applyAlignment="1">
      <alignment vertical="center"/>
    </xf>
    <xf numFmtId="9" fontId="15" fillId="2" borderId="5" xfId="27" applyFont="1" applyFill="1" applyBorder="1" applyAlignment="1">
      <alignment/>
    </xf>
    <xf numFmtId="9" fontId="15" fillId="3" borderId="1" xfId="27" applyFont="1" applyFill="1" applyBorder="1" applyAlignment="1">
      <alignment/>
    </xf>
    <xf numFmtId="9" fontId="15" fillId="16" borderId="1" xfId="27" applyFont="1" applyFill="1" applyBorder="1" applyAlignment="1">
      <alignment/>
    </xf>
    <xf numFmtId="9" fontId="15" fillId="10" borderId="1" xfId="27" applyFont="1" applyFill="1" applyBorder="1" applyAlignment="1">
      <alignment/>
    </xf>
    <xf numFmtId="9" fontId="15" fillId="17" borderId="1" xfId="27" applyFont="1" applyFill="1" applyBorder="1" applyAlignment="1">
      <alignment/>
    </xf>
    <xf numFmtId="9" fontId="15" fillId="6" borderId="1" xfId="27" applyFont="1" applyFill="1" applyBorder="1" applyAlignment="1">
      <alignment/>
    </xf>
    <xf numFmtId="9" fontId="15" fillId="18" borderId="1" xfId="27" applyFont="1" applyFill="1" applyBorder="1" applyAlignment="1">
      <alignment/>
    </xf>
    <xf numFmtId="9" fontId="13" fillId="0" borderId="1" xfId="27" applyFont="1" applyBorder="1"/>
    <xf numFmtId="9" fontId="15" fillId="20" borderId="1" xfId="27" applyFont="1" applyFill="1" applyBorder="1" applyAlignment="1">
      <alignment/>
    </xf>
    <xf numFmtId="9" fontId="15" fillId="7" borderId="1" xfId="27" applyFont="1" applyFill="1" applyBorder="1" applyAlignment="1">
      <alignment/>
    </xf>
    <xf numFmtId="9" fontId="13" fillId="18" borderId="1" xfId="27" applyFont="1" applyFill="1" applyBorder="1" applyAlignment="1">
      <alignment/>
    </xf>
    <xf numFmtId="9" fontId="13" fillId="0" borderId="1" xfId="27" applyFont="1" applyFill="1" applyBorder="1" applyAlignment="1">
      <alignment/>
    </xf>
    <xf numFmtId="9" fontId="24" fillId="9" borderId="1" xfId="27" applyFont="1" applyFill="1" applyBorder="1" applyAlignment="1">
      <alignment/>
    </xf>
    <xf numFmtId="9" fontId="16" fillId="24" borderId="1" xfId="27" applyFont="1" applyFill="1" applyBorder="1" applyAlignment="1">
      <alignment vertical="center"/>
    </xf>
    <xf numFmtId="9" fontId="13" fillId="25" borderId="1" xfId="27" applyFont="1" applyFill="1" applyBorder="1"/>
    <xf numFmtId="9" fontId="15" fillId="6" borderId="1" xfId="27" applyFont="1" applyFill="1" applyBorder="1" applyAlignment="1">
      <alignment vertical="center"/>
    </xf>
    <xf numFmtId="9" fontId="15" fillId="16" borderId="1" xfId="27" applyFont="1" applyFill="1" applyBorder="1" applyAlignment="1">
      <alignment vertical="center" wrapText="1"/>
    </xf>
    <xf numFmtId="9" fontId="15" fillId="26" borderId="1" xfId="27" applyFont="1" applyFill="1" applyBorder="1" applyAlignment="1">
      <alignment vertical="center" wrapText="1"/>
    </xf>
    <xf numFmtId="9" fontId="11" fillId="28" borderId="1" xfId="27" applyFont="1" applyFill="1" applyBorder="1" applyAlignment="1">
      <alignment vertical="center"/>
    </xf>
    <xf numFmtId="9" fontId="15" fillId="3" borderId="1" xfId="27" applyFont="1" applyFill="1" applyBorder="1" applyAlignment="1">
      <alignment vertical="center"/>
    </xf>
    <xf numFmtId="9" fontId="10" fillId="21" borderId="1" xfId="27" applyFont="1" applyFill="1" applyBorder="1" applyAlignment="1">
      <alignment vertical="center"/>
    </xf>
    <xf numFmtId="9" fontId="15" fillId="22" borderId="1" xfId="27" applyFont="1" applyFill="1" applyBorder="1" applyAlignment="1">
      <alignment vertical="center"/>
    </xf>
    <xf numFmtId="41" fontId="15" fillId="14" borderId="1" xfId="20" applyFont="1" applyFill="1" applyBorder="1" applyAlignment="1">
      <alignment vertical="center"/>
    </xf>
    <xf numFmtId="9" fontId="15" fillId="14" borderId="1" xfId="27" applyFont="1" applyFill="1" applyBorder="1" applyAlignment="1">
      <alignment vertical="center"/>
    </xf>
    <xf numFmtId="49" fontId="13" fillId="14" borderId="4" xfId="0" applyNumberFormat="1" applyFont="1" applyFill="1" applyBorder="1" applyAlignment="1">
      <alignment vertical="center"/>
    </xf>
    <xf numFmtId="49" fontId="12" fillId="14" borderId="1" xfId="0" applyNumberFormat="1" applyFont="1" applyFill="1" applyBorder="1" applyAlignment="1">
      <alignment vertical="center" wrapText="1"/>
    </xf>
    <xf numFmtId="41" fontId="13" fillId="14" borderId="1" xfId="20" applyFont="1" applyFill="1" applyBorder="1" applyAlignment="1">
      <alignment/>
    </xf>
    <xf numFmtId="49" fontId="15" fillId="14" borderId="1" xfId="0" applyNumberFormat="1" applyFont="1" applyFill="1" applyBorder="1" applyAlignment="1">
      <alignment vertical="center" wrapText="1"/>
    </xf>
    <xf numFmtId="9" fontId="15" fillId="27" borderId="1" xfId="27" applyFont="1" applyFill="1" applyBorder="1" applyAlignment="1">
      <alignment vertical="center"/>
    </xf>
    <xf numFmtId="9" fontId="13" fillId="14" borderId="1" xfId="27" applyFont="1" applyFill="1" applyBorder="1" applyAlignment="1">
      <alignment/>
    </xf>
    <xf numFmtId="49" fontId="10" fillId="14" borderId="1" xfId="0" applyNumberFormat="1" applyFont="1" applyFill="1" applyBorder="1" applyAlignment="1">
      <alignment vertical="center" wrapText="1"/>
    </xf>
    <xf numFmtId="41" fontId="15" fillId="14" borderId="1" xfId="20" applyFont="1" applyFill="1" applyBorder="1" applyAlignment="1">
      <alignment/>
    </xf>
    <xf numFmtId="9" fontId="15" fillId="14" borderId="1" xfId="27" applyFont="1" applyFill="1" applyBorder="1" applyAlignment="1">
      <alignment/>
    </xf>
    <xf numFmtId="49" fontId="31" fillId="9" borderId="4" xfId="0" applyNumberFormat="1" applyFont="1" applyFill="1" applyBorder="1" applyAlignment="1">
      <alignment vertical="center"/>
    </xf>
    <xf numFmtId="49" fontId="31" fillId="9" borderId="1" xfId="0" applyNumberFormat="1" applyFont="1" applyFill="1" applyBorder="1" applyAlignment="1">
      <alignment vertical="center" wrapText="1"/>
    </xf>
    <xf numFmtId="41" fontId="31" fillId="9" borderId="1" xfId="20" applyFont="1" applyFill="1" applyBorder="1" applyAlignment="1">
      <alignment/>
    </xf>
    <xf numFmtId="9" fontId="31" fillId="9" borderId="1" xfId="27" applyFont="1" applyFill="1" applyBorder="1" applyAlignment="1">
      <alignment/>
    </xf>
    <xf numFmtId="49" fontId="15" fillId="14" borderId="4" xfId="0" applyNumberFormat="1" applyFont="1" applyFill="1" applyBorder="1" applyAlignment="1">
      <alignment vertical="center"/>
    </xf>
    <xf numFmtId="49" fontId="15" fillId="14" borderId="1" xfId="0" applyNumberFormat="1" applyFont="1" applyFill="1" applyBorder="1" applyAlignment="1">
      <alignment vertical="center"/>
    </xf>
    <xf numFmtId="41" fontId="18" fillId="0" borderId="0" xfId="20" applyFont="1" applyAlignment="1">
      <alignment horizontal="right"/>
    </xf>
    <xf numFmtId="41" fontId="20" fillId="0" borderId="0" xfId="20" applyFont="1" applyAlignment="1">
      <alignment horizontal="right"/>
    </xf>
    <xf numFmtId="41" fontId="15" fillId="2" borderId="5" xfId="20" applyFont="1" applyFill="1" applyBorder="1" applyAlignment="1">
      <alignment horizontal="right"/>
    </xf>
    <xf numFmtId="41" fontId="15" fillId="3" borderId="1" xfId="20" applyFont="1" applyFill="1" applyBorder="1" applyAlignment="1">
      <alignment horizontal="right"/>
    </xf>
    <xf numFmtId="41" fontId="15" fillId="16" borderId="1" xfId="20" applyFont="1" applyFill="1" applyBorder="1" applyAlignment="1">
      <alignment horizontal="right"/>
    </xf>
    <xf numFmtId="41" fontId="15" fillId="10" borderId="1" xfId="20" applyFont="1" applyFill="1" applyBorder="1" applyAlignment="1">
      <alignment horizontal="right"/>
    </xf>
    <xf numFmtId="41" fontId="15" fillId="17" borderId="1" xfId="20" applyFont="1" applyFill="1" applyBorder="1" applyAlignment="1">
      <alignment horizontal="right"/>
    </xf>
    <xf numFmtId="41" fontId="15" fillId="6" borderId="1" xfId="20" applyFont="1" applyFill="1" applyBorder="1" applyAlignment="1">
      <alignment horizontal="right"/>
    </xf>
    <xf numFmtId="41" fontId="15" fillId="18" borderId="1" xfId="20" applyFont="1" applyFill="1" applyBorder="1" applyAlignment="1">
      <alignment horizontal="right"/>
    </xf>
    <xf numFmtId="41" fontId="13" fillId="0" borderId="1" xfId="20" applyFont="1" applyBorder="1" applyAlignment="1">
      <alignment horizontal="right"/>
    </xf>
    <xf numFmtId="41" fontId="15" fillId="20" borderId="1" xfId="20" applyFont="1" applyFill="1" applyBorder="1" applyAlignment="1">
      <alignment horizontal="right"/>
    </xf>
    <xf numFmtId="41" fontId="15" fillId="7" borderId="1" xfId="20" applyFont="1" applyFill="1" applyBorder="1" applyAlignment="1">
      <alignment horizontal="right"/>
    </xf>
    <xf numFmtId="41" fontId="13" fillId="14" borderId="1" xfId="20" applyFont="1" applyFill="1" applyBorder="1" applyAlignment="1">
      <alignment horizontal="right"/>
    </xf>
    <xf numFmtId="41" fontId="12" fillId="18" borderId="1" xfId="20" applyFont="1" applyFill="1" applyBorder="1" applyAlignment="1" applyProtection="1">
      <alignment horizontal="right" vertical="top" wrapText="1"/>
      <protection/>
    </xf>
    <xf numFmtId="41" fontId="15" fillId="14" borderId="1" xfId="20" applyFont="1" applyFill="1" applyBorder="1" applyAlignment="1">
      <alignment horizontal="right"/>
    </xf>
    <xf numFmtId="41" fontId="24" fillId="9" borderId="1" xfId="20" applyFont="1" applyFill="1" applyBorder="1" applyAlignment="1">
      <alignment horizontal="right"/>
    </xf>
    <xf numFmtId="41" fontId="15" fillId="24" borderId="1" xfId="20" applyFont="1" applyFill="1" applyBorder="1" applyAlignment="1">
      <alignment horizontal="right" vertical="center"/>
    </xf>
    <xf numFmtId="41" fontId="12" fillId="25" borderId="1" xfId="20" applyFont="1" applyFill="1" applyBorder="1" applyAlignment="1" applyProtection="1">
      <alignment horizontal="right" vertical="top" wrapText="1"/>
      <protection/>
    </xf>
    <xf numFmtId="41" fontId="16" fillId="24" borderId="1" xfId="20" applyFont="1" applyFill="1" applyBorder="1" applyAlignment="1">
      <alignment horizontal="right" vertical="center"/>
    </xf>
    <xf numFmtId="169" fontId="15" fillId="18" borderId="1" xfId="25" applyNumberFormat="1" applyFont="1" applyFill="1" applyBorder="1" applyAlignment="1">
      <alignment horizontal="right"/>
    </xf>
    <xf numFmtId="41" fontId="31" fillId="9" borderId="1" xfId="20" applyFont="1" applyFill="1" applyBorder="1" applyAlignment="1">
      <alignment horizontal="right"/>
    </xf>
    <xf numFmtId="41" fontId="15" fillId="6" borderId="1" xfId="20" applyFont="1" applyFill="1" applyBorder="1" applyAlignment="1">
      <alignment horizontal="right" vertical="center"/>
    </xf>
    <xf numFmtId="41" fontId="15" fillId="16" borderId="1" xfId="20" applyFont="1" applyFill="1" applyBorder="1" applyAlignment="1">
      <alignment horizontal="right" vertical="center" wrapText="1"/>
    </xf>
    <xf numFmtId="41" fontId="15" fillId="26" borderId="1" xfId="20" applyFont="1" applyFill="1" applyBorder="1" applyAlignment="1">
      <alignment horizontal="right" vertical="center" wrapText="1"/>
    </xf>
    <xf numFmtId="41" fontId="15" fillId="11" borderId="1" xfId="20" applyFont="1" applyFill="1" applyBorder="1" applyAlignment="1">
      <alignment horizontal="right" vertical="center"/>
    </xf>
    <xf numFmtId="41" fontId="15" fillId="27" borderId="1" xfId="20" applyFont="1" applyFill="1" applyBorder="1" applyAlignment="1">
      <alignment horizontal="right" vertical="center"/>
    </xf>
    <xf numFmtId="41" fontId="11" fillId="28" borderId="1" xfId="20" applyFont="1" applyFill="1" applyBorder="1" applyAlignment="1">
      <alignment horizontal="right" vertical="center"/>
    </xf>
    <xf numFmtId="41" fontId="10" fillId="21" borderId="1" xfId="20" applyFont="1" applyFill="1" applyBorder="1" applyAlignment="1">
      <alignment horizontal="right" vertical="center"/>
    </xf>
    <xf numFmtId="41" fontId="15" fillId="22" borderId="1" xfId="20" applyFont="1" applyFill="1" applyBorder="1" applyAlignment="1">
      <alignment horizontal="right" vertical="center"/>
    </xf>
    <xf numFmtId="41" fontId="15" fillId="14" borderId="1" xfId="20" applyFont="1" applyFill="1" applyBorder="1" applyAlignment="1">
      <alignment horizontal="right" vertical="center"/>
    </xf>
    <xf numFmtId="41" fontId="11" fillId="0" borderId="0" xfId="20" applyFont="1" applyAlignment="1">
      <alignment horizontal="right" vertical="center"/>
    </xf>
    <xf numFmtId="0" fontId="12" fillId="14" borderId="1" xfId="26" applyFont="1" applyFill="1" applyBorder="1" applyAlignment="1" applyProtection="1">
      <alignment horizontal="left" vertical="center" wrapText="1"/>
      <protection/>
    </xf>
    <xf numFmtId="41" fontId="12" fillId="14" borderId="1" xfId="20" applyFont="1" applyFill="1" applyBorder="1" applyAlignment="1" applyProtection="1">
      <alignment horizontal="center" vertical="center" wrapText="1"/>
      <protection/>
    </xf>
    <xf numFmtId="41" fontId="26" fillId="0" borderId="0" xfId="20" applyFont="1" applyFill="1" applyAlignment="1">
      <alignment/>
    </xf>
    <xf numFmtId="41" fontId="12" fillId="0" borderId="0" xfId="20" applyFont="1" applyFill="1" applyAlignment="1">
      <alignment/>
    </xf>
    <xf numFmtId="41" fontId="0" fillId="10" borderId="11" xfId="20" applyFont="1" applyFill="1" applyBorder="1"/>
    <xf numFmtId="41" fontId="5" fillId="2" borderId="3" xfId="20" applyFont="1" applyFill="1" applyBorder="1"/>
    <xf numFmtId="41" fontId="5" fillId="3" borderId="1" xfId="20" applyFont="1" applyFill="1" applyBorder="1"/>
    <xf numFmtId="41" fontId="5" fillId="4" borderId="1" xfId="20" applyFont="1" applyFill="1" applyBorder="1"/>
    <xf numFmtId="41" fontId="5" fillId="5" borderId="1" xfId="20" applyFont="1" applyFill="1" applyBorder="1"/>
    <xf numFmtId="41" fontId="5" fillId="6" borderId="1" xfId="20" applyFont="1" applyFill="1" applyBorder="1"/>
    <xf numFmtId="41" fontId="5" fillId="7" borderId="1" xfId="20" applyFont="1" applyFill="1" applyBorder="1"/>
    <xf numFmtId="41" fontId="5" fillId="10" borderId="1" xfId="20" applyFont="1" applyFill="1" applyBorder="1"/>
    <xf numFmtId="41" fontId="5" fillId="8" borderId="1" xfId="20" applyFont="1" applyFill="1" applyBorder="1"/>
    <xf numFmtId="41" fontId="8" fillId="0" borderId="1" xfId="20" applyFont="1" applyFill="1" applyBorder="1"/>
    <xf numFmtId="41" fontId="3" fillId="9" borderId="1" xfId="20" applyFont="1" applyFill="1" applyBorder="1"/>
    <xf numFmtId="41" fontId="5" fillId="13" borderId="1" xfId="20" applyFont="1" applyFill="1" applyBorder="1"/>
    <xf numFmtId="41" fontId="19" fillId="0" borderId="0" xfId="20" applyFont="1" applyFill="1" applyAlignment="1">
      <alignment/>
    </xf>
    <xf numFmtId="41" fontId="29" fillId="0" borderId="2" xfId="20" applyFont="1" applyFill="1" applyBorder="1" applyAlignment="1" applyProtection="1">
      <alignment horizontal="right" vertical="center"/>
      <protection/>
    </xf>
    <xf numFmtId="41" fontId="29" fillId="0" borderId="12" xfId="20" applyFont="1" applyFill="1" applyBorder="1" applyAlignment="1" applyProtection="1">
      <alignment horizontal="right" vertical="center"/>
      <protection/>
    </xf>
    <xf numFmtId="41" fontId="29" fillId="0" borderId="13" xfId="20" applyFont="1" applyFill="1" applyBorder="1" applyAlignment="1" applyProtection="1">
      <alignment horizontal="right" vertical="center"/>
      <protection/>
    </xf>
    <xf numFmtId="41" fontId="30" fillId="31" borderId="4" xfId="20" applyFont="1" applyFill="1" applyBorder="1" applyAlignment="1" applyProtection="1">
      <alignment horizontal="center"/>
      <protection/>
    </xf>
    <xf numFmtId="41" fontId="30" fillId="31" borderId="14" xfId="20" applyFont="1" applyFill="1" applyBorder="1" applyAlignment="1" applyProtection="1">
      <alignment horizontal="center"/>
      <protection/>
    </xf>
    <xf numFmtId="41" fontId="30" fillId="31" borderId="15" xfId="20" applyFont="1" applyFill="1" applyBorder="1" applyAlignment="1" applyProtection="1">
      <alignment horizontal="center"/>
      <protection/>
    </xf>
    <xf numFmtId="9" fontId="5" fillId="2" borderId="3" xfId="27" applyFont="1" applyFill="1" applyBorder="1"/>
    <xf numFmtId="9" fontId="0" fillId="0" borderId="0" xfId="27" applyFont="1"/>
    <xf numFmtId="9" fontId="5" fillId="3" borderId="1" xfId="27" applyFont="1" applyFill="1" applyBorder="1"/>
    <xf numFmtId="9" fontId="5" fillId="4" borderId="1" xfId="27" applyFont="1" applyFill="1" applyBorder="1"/>
    <xf numFmtId="9" fontId="5" fillId="5" borderId="1" xfId="27" applyFont="1" applyFill="1" applyBorder="1"/>
    <xf numFmtId="9" fontId="5" fillId="6" borderId="1" xfId="27" applyFont="1" applyFill="1" applyBorder="1"/>
    <xf numFmtId="9" fontId="5" fillId="7" borderId="1" xfId="27" applyFont="1" applyFill="1" applyBorder="1"/>
    <xf numFmtId="9" fontId="3" fillId="0" borderId="1" xfId="27" applyFont="1" applyBorder="1"/>
    <xf numFmtId="9" fontId="3" fillId="3" borderId="1" xfId="27" applyFont="1" applyFill="1" applyBorder="1"/>
    <xf numFmtId="9" fontId="5" fillId="10" borderId="1" xfId="27" applyFont="1" applyFill="1" applyBorder="1"/>
    <xf numFmtId="9" fontId="5" fillId="8" borderId="1" xfId="27" applyFont="1" applyFill="1" applyBorder="1"/>
    <xf numFmtId="9" fontId="6" fillId="0" borderId="1" xfId="27" applyFont="1" applyFill="1" applyBorder="1"/>
    <xf numFmtId="9" fontId="8" fillId="0" borderId="1" xfId="27" applyFont="1" applyFill="1" applyBorder="1"/>
    <xf numFmtId="9" fontId="3" fillId="9" borderId="1" xfId="27" applyFont="1" applyFill="1" applyBorder="1"/>
    <xf numFmtId="9" fontId="5" fillId="13" borderId="1" xfId="27" applyFont="1" applyFill="1" applyBorder="1"/>
    <xf numFmtId="9" fontId="3" fillId="12" borderId="1" xfId="27" applyFont="1" applyFill="1" applyBorder="1"/>
    <xf numFmtId="9" fontId="3" fillId="14" borderId="1" xfId="27" applyFont="1" applyFill="1" applyBorder="1"/>
    <xf numFmtId="9" fontId="3" fillId="11" borderId="1" xfId="27" applyFont="1" applyFill="1" applyBorder="1"/>
    <xf numFmtId="9" fontId="3" fillId="15" borderId="1" xfId="27" applyFont="1" applyFill="1" applyBorder="1"/>
    <xf numFmtId="9" fontId="3" fillId="10" borderId="1" xfId="27" applyFont="1" applyFill="1" applyBorder="1"/>
    <xf numFmtId="9" fontId="18" fillId="0" borderId="0" xfId="27" applyFont="1"/>
    <xf numFmtId="9" fontId="17" fillId="29" borderId="1" xfId="27" applyFont="1" applyFill="1" applyBorder="1" applyAlignment="1" applyProtection="1">
      <alignment horizontal="right" vertical="center"/>
      <protection/>
    </xf>
    <xf numFmtId="9" fontId="17" fillId="30" borderId="10" xfId="27" applyFont="1" applyFill="1" applyBorder="1" applyAlignment="1" applyProtection="1">
      <alignment horizontal="right" vertical="center"/>
      <protection/>
    </xf>
    <xf numFmtId="9" fontId="15" fillId="24" borderId="1" xfId="27" applyFont="1" applyFill="1" applyBorder="1" applyAlignment="1">
      <alignment vertical="center"/>
    </xf>
    <xf numFmtId="9" fontId="12" fillId="14" borderId="1" xfId="27" applyFont="1" applyFill="1" applyBorder="1" applyAlignment="1" applyProtection="1">
      <alignment horizontal="center" vertical="center" wrapText="1"/>
      <protection/>
    </xf>
    <xf numFmtId="9" fontId="15" fillId="11" borderId="1" xfId="27" applyFont="1" applyFill="1" applyBorder="1" applyAlignment="1">
      <alignment vertical="center"/>
    </xf>
    <xf numFmtId="9" fontId="11" fillId="0" borderId="0" xfId="27" applyFont="1" applyAlignment="1">
      <alignment vertical="center"/>
    </xf>
    <xf numFmtId="0" fontId="32" fillId="25" borderId="1" xfId="0" applyFont="1" applyFill="1" applyBorder="1" applyAlignment="1">
      <alignment vertical="center" wrapText="1"/>
    </xf>
    <xf numFmtId="0" fontId="0" fillId="0" borderId="0" xfId="0" applyFill="1"/>
    <xf numFmtId="49" fontId="3" fillId="26" borderId="1" xfId="0" applyNumberFormat="1" applyFont="1" applyFill="1" applyBorder="1" applyAlignment="1">
      <alignment/>
    </xf>
    <xf numFmtId="41" fontId="3" fillId="26" borderId="1" xfId="20" applyFont="1" applyFill="1" applyBorder="1"/>
    <xf numFmtId="9" fontId="3" fillId="26" borderId="1" xfId="27" applyFont="1" applyFill="1" applyBorder="1"/>
    <xf numFmtId="49" fontId="3" fillId="0" borderId="1" xfId="0" applyNumberFormat="1" applyFont="1" applyFill="1" applyBorder="1" applyAlignment="1">
      <alignment/>
    </xf>
    <xf numFmtId="41" fontId="3" fillId="0" borderId="1" xfId="20" applyFont="1" applyFill="1" applyBorder="1"/>
    <xf numFmtId="9" fontId="3" fillId="0" borderId="1" xfId="27" applyFont="1" applyFill="1" applyBorder="1"/>
    <xf numFmtId="167" fontId="14" fillId="32" borderId="10" xfId="22" applyNumberFormat="1" applyFont="1" applyFill="1" applyBorder="1" applyAlignment="1">
      <alignment horizontal="center" vertical="center" wrapText="1"/>
    </xf>
    <xf numFmtId="167" fontId="14" fillId="32" borderId="9" xfId="22" applyNumberFormat="1" applyFont="1" applyFill="1" applyBorder="1" applyAlignment="1">
      <alignment horizontal="center" vertical="center" wrapText="1"/>
    </xf>
    <xf numFmtId="167" fontId="14" fillId="32" borderId="16" xfId="22" applyNumberFormat="1" applyFont="1" applyFill="1" applyBorder="1" applyAlignment="1">
      <alignment horizontal="center" vertical="center" wrapText="1"/>
    </xf>
    <xf numFmtId="167" fontId="14" fillId="32" borderId="17" xfId="22" applyNumberFormat="1" applyFont="1" applyFill="1" applyBorder="1" applyAlignment="1">
      <alignment horizontal="center" vertical="center" wrapText="1"/>
    </xf>
    <xf numFmtId="49" fontId="15" fillId="17" borderId="6" xfId="0" applyNumberFormat="1" applyFont="1" applyFill="1" applyBorder="1" applyAlignment="1">
      <alignment horizontal="center" vertical="center" wrapText="1"/>
    </xf>
    <xf numFmtId="167" fontId="15" fillId="17" borderId="6" xfId="22" applyNumberFormat="1" applyFont="1" applyFill="1" applyBorder="1" applyAlignment="1">
      <alignment horizontal="center" vertical="center" wrapText="1"/>
    </xf>
    <xf numFmtId="41" fontId="15" fillId="17" borderId="6" xfId="20" applyFont="1" applyFill="1" applyBorder="1" applyAlignment="1">
      <alignment horizontal="center" vertical="center" wrapText="1"/>
    </xf>
    <xf numFmtId="41" fontId="16" fillId="17" borderId="6" xfId="20" applyFont="1" applyFill="1" applyBorder="1" applyAlignment="1">
      <alignment horizontal="center" vertical="center" wrapText="1"/>
    </xf>
    <xf numFmtId="9" fontId="15" fillId="17" borderId="11" xfId="27" applyFont="1" applyFill="1" applyBorder="1" applyAlignment="1">
      <alignment horizontal="center" vertical="center" wrapText="1"/>
    </xf>
    <xf numFmtId="9" fontId="15" fillId="17" borderId="18" xfId="27" applyFont="1" applyFill="1" applyBorder="1" applyAlignment="1">
      <alignment horizontal="center" vertical="center" wrapText="1"/>
    </xf>
    <xf numFmtId="9" fontId="15" fillId="17" borderId="19" xfId="27" applyFont="1" applyFill="1" applyBorder="1" applyAlignment="1">
      <alignment horizontal="center" vertical="center" wrapText="1"/>
    </xf>
    <xf numFmtId="9" fontId="15" fillId="11" borderId="6" xfId="27" applyFont="1" applyFill="1" applyBorder="1" applyAlignment="1">
      <alignment horizontal="center" vertical="center" wrapText="1"/>
    </xf>
    <xf numFmtId="0" fontId="25" fillId="19" borderId="0" xfId="0" applyFont="1" applyFill="1" applyAlignment="1">
      <alignment horizontal="left"/>
    </xf>
    <xf numFmtId="41" fontId="28" fillId="33" borderId="20" xfId="20" applyFont="1" applyFill="1" applyBorder="1" applyAlignment="1" applyProtection="1">
      <alignment horizontal="center" vertical="center"/>
      <protection/>
    </xf>
    <xf numFmtId="41" fontId="28" fillId="33" borderId="21" xfId="20" applyFont="1" applyFill="1" applyBorder="1" applyAlignment="1" applyProtection="1">
      <alignment horizontal="center" vertical="center"/>
      <protection/>
    </xf>
    <xf numFmtId="41" fontId="28" fillId="33" borderId="22" xfId="20" applyFont="1" applyFill="1" applyBorder="1" applyAlignment="1" applyProtection="1">
      <alignment horizontal="center" vertical="center"/>
      <protection/>
    </xf>
    <xf numFmtId="41" fontId="28" fillId="33" borderId="23" xfId="20" applyFont="1" applyFill="1" applyBorder="1" applyAlignment="1" applyProtection="1">
      <alignment horizontal="center" vertical="center"/>
      <protection/>
    </xf>
    <xf numFmtId="41" fontId="28" fillId="33" borderId="24" xfId="20" applyFont="1" applyFill="1" applyBorder="1" applyAlignment="1" applyProtection="1">
      <alignment horizontal="center" vertical="center"/>
      <protection/>
    </xf>
    <xf numFmtId="41" fontId="28" fillId="33" borderId="25" xfId="20" applyFont="1" applyFill="1" applyBorder="1" applyAlignment="1" applyProtection="1">
      <alignment horizontal="center" vertical="center"/>
      <protection/>
    </xf>
    <xf numFmtId="41" fontId="15" fillId="11" borderId="6" xfId="20" applyFont="1" applyFill="1" applyBorder="1" applyAlignment="1">
      <alignment horizontal="center" vertical="center" wrapText="1"/>
    </xf>
    <xf numFmtId="49" fontId="15" fillId="11" borderId="6" xfId="0" applyNumberFormat="1" applyFont="1" applyFill="1" applyBorder="1" applyAlignment="1">
      <alignment horizontal="center" vertical="center" wrapText="1"/>
    </xf>
    <xf numFmtId="0" fontId="16" fillId="11" borderId="6" xfId="0" applyFont="1" applyFill="1" applyBorder="1" applyAlignment="1">
      <alignment horizontal="center" vertical="center" wrapText="1"/>
    </xf>
    <xf numFmtId="41" fontId="16" fillId="11" borderId="6" xfId="20"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Millares [0]" xfId="20"/>
    <cellStyle name="Millares" xfId="21"/>
    <cellStyle name="Millares 2" xfId="22"/>
    <cellStyle name="Moneda [0] 2" xfId="23"/>
    <cellStyle name="Moneda 2" xfId="24"/>
    <cellStyle name="Millares [0] 2" xfId="25"/>
    <cellStyle name="Normal 2 2" xfId="26"/>
    <cellStyle name="Porcentaje" xfId="27"/>
  </cellStyles>
  <dxfs count="9">
    <dxf>
      <font>
        <color rgb="FF9C0006"/>
      </font>
      <fill>
        <patternFill>
          <bgColor rgb="FFFFC7CE"/>
        </patternFill>
      </fill>
      <border/>
    </dxf>
    <dxf>
      <font>
        <color rgb="FFFF0000"/>
      </font>
      <fill>
        <patternFill>
          <bgColor rgb="FF0000FF"/>
        </patternFill>
      </fill>
      <border/>
    </dxf>
    <dxf>
      <font>
        <color rgb="FFFF0000"/>
      </font>
      <fill>
        <patternFill>
          <bgColor rgb="FF0000FF"/>
        </patternFill>
      </fill>
      <border/>
    </dxf>
    <dxf>
      <font>
        <color rgb="FF9C0006"/>
      </font>
      <fill>
        <patternFill>
          <bgColor rgb="FFFFC7CE"/>
        </patternFill>
      </fill>
      <border/>
    </dxf>
    <dxf>
      <font>
        <color rgb="FFFF0000"/>
      </font>
      <fill>
        <patternFill>
          <bgColor rgb="FF0000FF"/>
        </patternFill>
      </fill>
      <border/>
    </dxf>
    <dxf>
      <font>
        <color rgb="FFFF0000"/>
      </font>
      <fill>
        <patternFill>
          <bgColor rgb="FF0000FF"/>
        </patternFill>
      </fill>
      <border/>
    </dxf>
    <dxf>
      <font>
        <color rgb="FFFF0000"/>
      </font>
      <fill>
        <patternFill>
          <bgColor rgb="FF0000FF"/>
        </patternFill>
      </fill>
      <border/>
    </dxf>
    <dxf>
      <font>
        <color rgb="FF9C0006"/>
      </font>
      <fill>
        <patternFill>
          <bgColor rgb="FFFFC7CE"/>
        </patternFill>
      </fill>
      <border/>
    </dxf>
    <dxf>
      <font>
        <color rgb="FFFF0000"/>
      </font>
      <fill>
        <patternFill>
          <bgColor rgb="FF00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EZ616"/>
  <sheetViews>
    <sheetView tabSelected="1" zoomScale="106" zoomScaleNormal="106" workbookViewId="0" topLeftCell="A1">
      <pane xSplit="2" ySplit="10" topLeftCell="G11" activePane="bottomRight" state="frozen"/>
      <selection pane="topRight" activeCell="C1" sqref="C1"/>
      <selection pane="bottomLeft" activeCell="A11" sqref="A11"/>
      <selection pane="bottomRight" activeCell="E3" sqref="E3"/>
    </sheetView>
  </sheetViews>
  <sheetFormatPr defaultColWidth="11.421875" defaultRowHeight="15"/>
  <cols>
    <col min="1" max="1" width="27.421875" style="76" customWidth="1"/>
    <col min="2" max="2" width="45.57421875" style="89" customWidth="1"/>
    <col min="3" max="3" width="24.8515625" style="90" bestFit="1" customWidth="1"/>
    <col min="4" max="4" width="17.7109375" style="90" bestFit="1" customWidth="1"/>
    <col min="5" max="5" width="17.57421875" style="90" bestFit="1" customWidth="1"/>
    <col min="6" max="6" width="18.7109375" style="241" customWidth="1"/>
    <col min="7" max="7" width="18.8515625" style="90" bestFit="1" customWidth="1"/>
    <col min="8" max="8" width="19.57421875" style="90" customWidth="1"/>
    <col min="9" max="9" width="22.421875" style="90" customWidth="1"/>
    <col min="10" max="11" width="19.28125" style="90" customWidth="1"/>
    <col min="12" max="12" width="14.8515625" style="291" customWidth="1"/>
    <col min="13" max="13" width="16.7109375" style="76" customWidth="1"/>
    <col min="14" max="16384" width="11.421875" style="76" customWidth="1"/>
  </cols>
  <sheetData>
    <row r="1" spans="1:12" s="51" customFormat="1" ht="15">
      <c r="A1" s="122" t="s">
        <v>648</v>
      </c>
      <c r="B1" s="50"/>
      <c r="C1" s="91"/>
      <c r="D1" s="91"/>
      <c r="E1" s="91"/>
      <c r="F1" s="211"/>
      <c r="G1" s="91"/>
      <c r="H1" s="91"/>
      <c r="I1" s="91"/>
      <c r="J1" s="91"/>
      <c r="K1" s="91"/>
      <c r="L1" s="285"/>
    </row>
    <row r="2" spans="1:12" s="51" customFormat="1" ht="15" customHeight="1">
      <c r="A2" s="123"/>
      <c r="B2" s="53"/>
      <c r="C2" s="91"/>
      <c r="D2" s="91"/>
      <c r="E2" s="91"/>
      <c r="F2" s="212"/>
      <c r="G2" s="91"/>
      <c r="H2" s="91"/>
      <c r="I2" s="91"/>
      <c r="J2" s="91"/>
      <c r="K2" s="91"/>
      <c r="L2" s="285"/>
    </row>
    <row r="3" spans="1:12" s="51" customFormat="1" ht="26.25" customHeight="1">
      <c r="A3" s="122" t="s">
        <v>0</v>
      </c>
      <c r="B3" s="55" t="s">
        <v>649</v>
      </c>
      <c r="C3" s="91"/>
      <c r="D3" s="91"/>
      <c r="E3" s="91"/>
      <c r="F3" s="212"/>
      <c r="G3" s="91"/>
      <c r="H3" s="91"/>
      <c r="I3" s="91"/>
      <c r="J3" s="91"/>
      <c r="K3" s="91"/>
      <c r="L3" s="285"/>
    </row>
    <row r="4" spans="1:13" s="51" customFormat="1" ht="15" customHeight="1">
      <c r="A4" s="122" t="s">
        <v>650</v>
      </c>
      <c r="B4" s="55" t="s">
        <v>651</v>
      </c>
      <c r="C4" s="91"/>
      <c r="D4" s="91"/>
      <c r="E4" s="91"/>
      <c r="F4" s="212"/>
      <c r="G4" s="91"/>
      <c r="H4" s="91"/>
      <c r="I4" s="91"/>
      <c r="J4" s="91"/>
      <c r="K4" s="91"/>
      <c r="L4" s="285"/>
      <c r="M4" s="54"/>
    </row>
    <row r="5" spans="1:12" s="51" customFormat="1" ht="15.75" thickBot="1">
      <c r="A5" s="122" t="s">
        <v>652</v>
      </c>
      <c r="B5" s="55">
        <v>2020</v>
      </c>
      <c r="C5" s="92">
        <f>+C7-C11</f>
        <v>0</v>
      </c>
      <c r="D5" s="91"/>
      <c r="E5" s="91"/>
      <c r="F5" s="211"/>
      <c r="G5" s="156"/>
      <c r="H5" s="91"/>
      <c r="I5" s="156"/>
      <c r="J5" s="91"/>
      <c r="K5" s="91"/>
      <c r="L5" s="285"/>
    </row>
    <row r="6" spans="1:13" s="51" customFormat="1" ht="15.75" customHeight="1" thickBot="1">
      <c r="A6" s="122" t="s">
        <v>1</v>
      </c>
      <c r="B6" s="56" t="s">
        <v>1140</v>
      </c>
      <c r="C6" s="93">
        <v>9</v>
      </c>
      <c r="D6" s="157">
        <f>+D7-D11</f>
        <v>0</v>
      </c>
      <c r="E6" s="157">
        <f aca="true" t="shared" si="0" ref="E6:F6">+E7-E11</f>
        <v>0</v>
      </c>
      <c r="F6" s="157">
        <f t="shared" si="0"/>
        <v>0</v>
      </c>
      <c r="G6" s="157"/>
      <c r="H6" s="157">
        <f aca="true" t="shared" si="1" ref="H6:K6">+H7-H11</f>
        <v>0</v>
      </c>
      <c r="I6" s="157">
        <f t="shared" si="1"/>
        <v>0</v>
      </c>
      <c r="J6" s="157">
        <f t="shared" si="1"/>
        <v>0</v>
      </c>
      <c r="K6" s="157">
        <f t="shared" si="1"/>
        <v>0</v>
      </c>
      <c r="L6" s="286"/>
      <c r="M6" s="300" t="s">
        <v>653</v>
      </c>
    </row>
    <row r="7" spans="1:13" s="52" customFormat="1" ht="15.75" thickBot="1">
      <c r="A7" s="57"/>
      <c r="B7" s="165"/>
      <c r="C7" s="166">
        <v>346079192000</v>
      </c>
      <c r="D7" s="167">
        <v>9617994635</v>
      </c>
      <c r="E7" s="167">
        <v>44383771319</v>
      </c>
      <c r="F7" s="167">
        <v>390462963319</v>
      </c>
      <c r="G7" s="167"/>
      <c r="H7" s="167">
        <v>29067682357</v>
      </c>
      <c r="I7" s="167">
        <v>248269381470</v>
      </c>
      <c r="J7" s="167">
        <v>20149378806</v>
      </c>
      <c r="K7" s="167">
        <v>199253444736</v>
      </c>
      <c r="L7" s="287"/>
      <c r="M7" s="301"/>
    </row>
    <row r="8" spans="1:13" s="41" customFormat="1" ht="27.75" customHeight="1" thickBot="1">
      <c r="A8" s="304" t="s">
        <v>2</v>
      </c>
      <c r="B8" s="304"/>
      <c r="C8" s="305" t="s">
        <v>3</v>
      </c>
      <c r="D8" s="305"/>
      <c r="E8" s="305"/>
      <c r="F8" s="305"/>
      <c r="G8" s="305"/>
      <c r="H8" s="306" t="s">
        <v>4</v>
      </c>
      <c r="I8" s="306"/>
      <c r="J8" s="306" t="s">
        <v>5</v>
      </c>
      <c r="K8" s="306"/>
      <c r="L8" s="308" t="s">
        <v>1096</v>
      </c>
      <c r="M8" s="302"/>
    </row>
    <row r="9" spans="1:13" s="41" customFormat="1" ht="11.25" customHeight="1" thickBot="1">
      <c r="A9" s="304"/>
      <c r="B9" s="304"/>
      <c r="C9" s="306" t="s">
        <v>645</v>
      </c>
      <c r="D9" s="306" t="s">
        <v>6</v>
      </c>
      <c r="E9" s="306"/>
      <c r="F9" s="306" t="s">
        <v>646</v>
      </c>
      <c r="G9" s="306" t="s">
        <v>647</v>
      </c>
      <c r="H9" s="306" t="s">
        <v>9</v>
      </c>
      <c r="I9" s="306" t="s">
        <v>10</v>
      </c>
      <c r="J9" s="306" t="s">
        <v>9</v>
      </c>
      <c r="K9" s="306" t="s">
        <v>10</v>
      </c>
      <c r="L9" s="309"/>
      <c r="M9" s="302"/>
    </row>
    <row r="10" spans="1:13" s="41" customFormat="1" ht="26.25" customHeight="1" thickBot="1">
      <c r="A10" s="168" t="s">
        <v>11</v>
      </c>
      <c r="B10" s="169" t="s">
        <v>12</v>
      </c>
      <c r="C10" s="306"/>
      <c r="D10" s="170" t="s">
        <v>9</v>
      </c>
      <c r="E10" s="170" t="s">
        <v>10</v>
      </c>
      <c r="F10" s="306"/>
      <c r="G10" s="307"/>
      <c r="H10" s="307"/>
      <c r="I10" s="307"/>
      <c r="J10" s="307"/>
      <c r="K10" s="307"/>
      <c r="L10" s="310"/>
      <c r="M10" s="303"/>
    </row>
    <row r="11" spans="1:13" s="41" customFormat="1" ht="15">
      <c r="A11" s="124">
        <v>3</v>
      </c>
      <c r="B11" s="42" t="s">
        <v>14</v>
      </c>
      <c r="C11" s="94">
        <f aca="true" t="shared" si="2" ref="C11:K11">+C12+C579</f>
        <v>346079192000</v>
      </c>
      <c r="D11" s="94">
        <f t="shared" si="2"/>
        <v>9617994635</v>
      </c>
      <c r="E11" s="94">
        <f t="shared" si="2"/>
        <v>44383771319</v>
      </c>
      <c r="F11" s="213">
        <f t="shared" si="2"/>
        <v>390462963319</v>
      </c>
      <c r="G11" s="94">
        <f t="shared" si="2"/>
        <v>258111802540</v>
      </c>
      <c r="H11" s="94">
        <f t="shared" si="2"/>
        <v>29067682357</v>
      </c>
      <c r="I11" s="94">
        <f t="shared" si="2"/>
        <v>248269381470</v>
      </c>
      <c r="J11" s="94">
        <f t="shared" si="2"/>
        <v>20149378806</v>
      </c>
      <c r="K11" s="94">
        <f t="shared" si="2"/>
        <v>199253444736</v>
      </c>
      <c r="L11" s="172">
        <f>+_xlfn.IFERROR(I11/F11,0)</f>
        <v>0.6358333690849166</v>
      </c>
      <c r="M11" s="94">
        <f>+F11-G11</f>
        <v>132351160779</v>
      </c>
    </row>
    <row r="12" spans="1:13" s="41" customFormat="1" ht="15">
      <c r="A12" s="125" t="s">
        <v>661</v>
      </c>
      <c r="B12" s="43" t="s">
        <v>16</v>
      </c>
      <c r="C12" s="95">
        <f aca="true" t="shared" si="3" ref="C12:K12">+C13+C211+C559+C566+C571</f>
        <v>317190347000</v>
      </c>
      <c r="D12" s="95">
        <f t="shared" si="3"/>
        <v>8502444635</v>
      </c>
      <c r="E12" s="95">
        <f t="shared" si="3"/>
        <v>24775355393</v>
      </c>
      <c r="F12" s="214">
        <f t="shared" si="3"/>
        <v>341965702393</v>
      </c>
      <c r="G12" s="95">
        <f t="shared" si="3"/>
        <v>244570845349</v>
      </c>
      <c r="H12" s="95">
        <f t="shared" si="3"/>
        <v>27162815816</v>
      </c>
      <c r="I12" s="95">
        <f t="shared" si="3"/>
        <v>235827587243</v>
      </c>
      <c r="J12" s="95">
        <f t="shared" si="3"/>
        <v>19877113231</v>
      </c>
      <c r="K12" s="95">
        <f t="shared" si="3"/>
        <v>197524848398</v>
      </c>
      <c r="L12" s="173">
        <f aca="true" t="shared" si="4" ref="L12:L75">+_xlfn.IFERROR(I12/F12,0)</f>
        <v>0.6896235078334785</v>
      </c>
      <c r="M12" s="95">
        <f aca="true" t="shared" si="5" ref="M12:M74">+F12-G12</f>
        <v>97394857044</v>
      </c>
    </row>
    <row r="13" spans="1:13" s="41" customFormat="1" ht="15">
      <c r="A13" s="126" t="s">
        <v>660</v>
      </c>
      <c r="B13" s="44" t="s">
        <v>644</v>
      </c>
      <c r="C13" s="96">
        <f>+C14+C80+C175</f>
        <v>181076264000</v>
      </c>
      <c r="D13" s="96">
        <f aca="true" t="shared" si="6" ref="D13:K13">+D14+D80+D175</f>
        <v>-7346824593</v>
      </c>
      <c r="E13" s="96">
        <f t="shared" si="6"/>
        <v>6253492541</v>
      </c>
      <c r="F13" s="215">
        <f t="shared" si="6"/>
        <v>187329756541</v>
      </c>
      <c r="G13" s="96">
        <f t="shared" si="6"/>
        <v>131430538259</v>
      </c>
      <c r="H13" s="96">
        <f>+H14+H80+H175</f>
        <v>19625499355</v>
      </c>
      <c r="I13" s="96">
        <f t="shared" si="6"/>
        <v>126660792262</v>
      </c>
      <c r="J13" s="96">
        <f>+J14+J80+J175</f>
        <v>9768268801</v>
      </c>
      <c r="K13" s="96">
        <f t="shared" si="6"/>
        <v>113141526840</v>
      </c>
      <c r="L13" s="174">
        <f t="shared" si="4"/>
        <v>0.6761381352368241</v>
      </c>
      <c r="M13" s="96">
        <f t="shared" si="5"/>
        <v>55899218282</v>
      </c>
    </row>
    <row r="14" spans="1:13" s="41" customFormat="1" ht="15">
      <c r="A14" s="127" t="s">
        <v>659</v>
      </c>
      <c r="B14" s="45" t="s">
        <v>643</v>
      </c>
      <c r="C14" s="97">
        <f>+C15+C41+C75</f>
        <v>138616851000</v>
      </c>
      <c r="D14" s="97">
        <f aca="true" t="shared" si="7" ref="D14:K14">+D15+D41+D75</f>
        <v>-7215556593</v>
      </c>
      <c r="E14" s="97">
        <f t="shared" si="7"/>
        <v>-6503319302</v>
      </c>
      <c r="F14" s="216">
        <f t="shared" si="7"/>
        <v>132113531698</v>
      </c>
      <c r="G14" s="97">
        <f t="shared" si="7"/>
        <v>80917768154</v>
      </c>
      <c r="H14" s="97">
        <f t="shared" si="7"/>
        <v>8181763858</v>
      </c>
      <c r="I14" s="97">
        <f t="shared" si="7"/>
        <v>80827486816</v>
      </c>
      <c r="J14" s="97">
        <f t="shared" si="7"/>
        <v>8181763858</v>
      </c>
      <c r="K14" s="97">
        <f t="shared" si="7"/>
        <v>80827486816</v>
      </c>
      <c r="L14" s="175">
        <f t="shared" si="4"/>
        <v>0.6118032405701225</v>
      </c>
      <c r="M14" s="97">
        <f t="shared" si="5"/>
        <v>51195763544</v>
      </c>
    </row>
    <row r="15" spans="1:13" s="41" customFormat="1" ht="15">
      <c r="A15" s="128" t="s">
        <v>658</v>
      </c>
      <c r="B15" s="46" t="s">
        <v>502</v>
      </c>
      <c r="C15" s="98">
        <f>+C16+C33</f>
        <v>103738153000</v>
      </c>
      <c r="D15" s="98">
        <f aca="true" t="shared" si="8" ref="D15:K15">+D16+D33</f>
        <v>-6570364741</v>
      </c>
      <c r="E15" s="98">
        <f t="shared" si="8"/>
        <v>-5877053471</v>
      </c>
      <c r="F15" s="217">
        <f t="shared" si="8"/>
        <v>97861099529</v>
      </c>
      <c r="G15" s="98">
        <f t="shared" si="8"/>
        <v>60262797972</v>
      </c>
      <c r="H15" s="98">
        <f t="shared" si="8"/>
        <v>6415421175</v>
      </c>
      <c r="I15" s="98">
        <f t="shared" si="8"/>
        <v>60175201320</v>
      </c>
      <c r="J15" s="98">
        <f t="shared" si="8"/>
        <v>6415421175</v>
      </c>
      <c r="K15" s="98">
        <f t="shared" si="8"/>
        <v>60175201320</v>
      </c>
      <c r="L15" s="176">
        <f t="shared" si="4"/>
        <v>0.6149042020743675</v>
      </c>
      <c r="M15" s="98">
        <f t="shared" si="5"/>
        <v>37598301557</v>
      </c>
    </row>
    <row r="16" spans="1:13" s="41" customFormat="1" ht="15">
      <c r="A16" s="129" t="s">
        <v>657</v>
      </c>
      <c r="B16" s="47" t="s">
        <v>501</v>
      </c>
      <c r="C16" s="99">
        <f>+C17+C20+C22+C24+C27+C30</f>
        <v>94609146000</v>
      </c>
      <c r="D16" s="99">
        <f aca="true" t="shared" si="9" ref="D16:K16">+D17+D20+D22+D24+D27+D30</f>
        <v>-5643188273</v>
      </c>
      <c r="E16" s="99">
        <f t="shared" si="9"/>
        <v>-5643188273</v>
      </c>
      <c r="F16" s="218">
        <f t="shared" si="9"/>
        <v>88965957727</v>
      </c>
      <c r="G16" s="99">
        <f t="shared" si="9"/>
        <v>52628499025</v>
      </c>
      <c r="H16" s="99">
        <f t="shared" si="9"/>
        <v>6211337633</v>
      </c>
      <c r="I16" s="99">
        <f t="shared" si="9"/>
        <v>52568201667</v>
      </c>
      <c r="J16" s="99">
        <f t="shared" si="9"/>
        <v>6211337633</v>
      </c>
      <c r="K16" s="99">
        <f t="shared" si="9"/>
        <v>52568201667</v>
      </c>
      <c r="L16" s="177">
        <f t="shared" si="4"/>
        <v>0.5908799613927637</v>
      </c>
      <c r="M16" s="99">
        <f t="shared" si="5"/>
        <v>36337458702</v>
      </c>
    </row>
    <row r="17" spans="1:13" s="41" customFormat="1" ht="15">
      <c r="A17" s="130" t="s">
        <v>656</v>
      </c>
      <c r="B17" s="48" t="s">
        <v>642</v>
      </c>
      <c r="C17" s="100">
        <f>+C18+C19</f>
        <v>78910406000</v>
      </c>
      <c r="D17" s="100">
        <f aca="true" t="shared" si="10" ref="D17:K17">+D18+D19</f>
        <v>-5565997273</v>
      </c>
      <c r="E17" s="100">
        <f t="shared" si="10"/>
        <v>-5565997273</v>
      </c>
      <c r="F17" s="219">
        <f t="shared" si="10"/>
        <v>73344408727</v>
      </c>
      <c r="G17" s="100">
        <f t="shared" si="10"/>
        <v>50474800700</v>
      </c>
      <c r="H17" s="100">
        <f t="shared" si="10"/>
        <v>5681724232</v>
      </c>
      <c r="I17" s="100">
        <f t="shared" si="10"/>
        <v>50446711371</v>
      </c>
      <c r="J17" s="100">
        <f t="shared" si="10"/>
        <v>5681724232</v>
      </c>
      <c r="K17" s="100">
        <f t="shared" si="10"/>
        <v>50446711371</v>
      </c>
      <c r="L17" s="178">
        <f t="shared" si="4"/>
        <v>0.68780582251022</v>
      </c>
      <c r="M17" s="100">
        <f t="shared" si="5"/>
        <v>22869608027</v>
      </c>
    </row>
    <row r="18" spans="1:13" s="40" customFormat="1" ht="15">
      <c r="A18" s="131" t="s">
        <v>654</v>
      </c>
      <c r="B18" s="49" t="s">
        <v>641</v>
      </c>
      <c r="C18" s="101">
        <v>9468710000</v>
      </c>
      <c r="D18" s="158">
        <v>-205619074</v>
      </c>
      <c r="E18" s="158">
        <v>-205619074</v>
      </c>
      <c r="F18" s="220">
        <f>+C18+E18</f>
        <v>9263090926</v>
      </c>
      <c r="G18" s="158">
        <v>6333852511</v>
      </c>
      <c r="H18" s="158">
        <v>709237450</v>
      </c>
      <c r="I18" s="158">
        <v>6306582927</v>
      </c>
      <c r="J18" s="158">
        <v>709237450</v>
      </c>
      <c r="K18" s="158">
        <v>6306582927</v>
      </c>
      <c r="L18" s="179">
        <f t="shared" si="4"/>
        <v>0.6808292153646511</v>
      </c>
      <c r="M18" s="158">
        <f t="shared" si="5"/>
        <v>2929238415</v>
      </c>
    </row>
    <row r="19" spans="1:13" s="40" customFormat="1" ht="15">
      <c r="A19" s="131" t="s">
        <v>655</v>
      </c>
      <c r="B19" s="49" t="s">
        <v>640</v>
      </c>
      <c r="C19" s="101">
        <v>69441696000</v>
      </c>
      <c r="D19" s="158">
        <v>-5360378199</v>
      </c>
      <c r="E19" s="158">
        <v>-5360378199</v>
      </c>
      <c r="F19" s="220">
        <f>+C19+E19</f>
        <v>64081317801</v>
      </c>
      <c r="G19" s="158">
        <v>44140948189</v>
      </c>
      <c r="H19" s="158">
        <v>4972486782</v>
      </c>
      <c r="I19" s="158">
        <v>44140128444</v>
      </c>
      <c r="J19" s="158">
        <v>4972486782</v>
      </c>
      <c r="K19" s="158">
        <v>44140128444</v>
      </c>
      <c r="L19" s="179">
        <f t="shared" si="4"/>
        <v>0.6888143059272602</v>
      </c>
      <c r="M19" s="158">
        <f t="shared" si="5"/>
        <v>19940369612</v>
      </c>
    </row>
    <row r="20" spans="1:13" s="41" customFormat="1" ht="15">
      <c r="A20" s="130" t="s">
        <v>663</v>
      </c>
      <c r="B20" s="48" t="s">
        <v>639</v>
      </c>
      <c r="C20" s="100">
        <f>+C21</f>
        <v>355672000</v>
      </c>
      <c r="D20" s="100">
        <f aca="true" t="shared" si="11" ref="D20:K20">+D21</f>
        <v>0</v>
      </c>
      <c r="E20" s="100">
        <f t="shared" si="11"/>
        <v>0</v>
      </c>
      <c r="F20" s="219">
        <f t="shared" si="11"/>
        <v>355672000</v>
      </c>
      <c r="G20" s="100">
        <f t="shared" si="11"/>
        <v>227098780</v>
      </c>
      <c r="H20" s="100">
        <f t="shared" si="11"/>
        <v>26198053</v>
      </c>
      <c r="I20" s="100">
        <f t="shared" si="11"/>
        <v>227098780</v>
      </c>
      <c r="J20" s="100">
        <f t="shared" si="11"/>
        <v>26198053</v>
      </c>
      <c r="K20" s="100">
        <f t="shared" si="11"/>
        <v>227098780</v>
      </c>
      <c r="L20" s="178">
        <f t="shared" si="4"/>
        <v>0.6385062079668908</v>
      </c>
      <c r="M20" s="100">
        <f>+M21</f>
        <v>128573220</v>
      </c>
    </row>
    <row r="21" spans="1:13" s="40" customFormat="1" ht="15">
      <c r="A21" s="131" t="s">
        <v>662</v>
      </c>
      <c r="B21" s="49" t="s">
        <v>638</v>
      </c>
      <c r="C21" s="101">
        <v>355672000</v>
      </c>
      <c r="D21" s="158">
        <v>0</v>
      </c>
      <c r="E21" s="158">
        <v>0</v>
      </c>
      <c r="F21" s="220">
        <f>+C21+E21</f>
        <v>355672000</v>
      </c>
      <c r="G21" s="158">
        <v>227098780</v>
      </c>
      <c r="H21" s="158">
        <v>26198053</v>
      </c>
      <c r="I21" s="158">
        <v>227098780</v>
      </c>
      <c r="J21" s="158">
        <v>26198053</v>
      </c>
      <c r="K21" s="158">
        <v>227098780</v>
      </c>
      <c r="L21" s="179">
        <f t="shared" si="4"/>
        <v>0.6385062079668908</v>
      </c>
      <c r="M21" s="158">
        <f t="shared" si="5"/>
        <v>128573220</v>
      </c>
    </row>
    <row r="22" spans="1:13" s="41" customFormat="1" ht="24">
      <c r="A22" s="130" t="s">
        <v>664</v>
      </c>
      <c r="B22" s="48" t="s">
        <v>212</v>
      </c>
      <c r="C22" s="100">
        <f>+C23</f>
        <v>199191000</v>
      </c>
      <c r="D22" s="100">
        <f aca="true" t="shared" si="12" ref="D22:K22">+D23</f>
        <v>-77191000</v>
      </c>
      <c r="E22" s="100">
        <f t="shared" si="12"/>
        <v>-77191000</v>
      </c>
      <c r="F22" s="219">
        <f t="shared" si="12"/>
        <v>122000000</v>
      </c>
      <c r="G22" s="100">
        <f t="shared" si="12"/>
        <v>43874133</v>
      </c>
      <c r="H22" s="100">
        <f t="shared" si="12"/>
        <v>0</v>
      </c>
      <c r="I22" s="100">
        <f t="shared" si="12"/>
        <v>43874133</v>
      </c>
      <c r="J22" s="100">
        <f t="shared" si="12"/>
        <v>0</v>
      </c>
      <c r="K22" s="100">
        <f t="shared" si="12"/>
        <v>43874133</v>
      </c>
      <c r="L22" s="178">
        <f t="shared" si="4"/>
        <v>0.35962404098360656</v>
      </c>
      <c r="M22" s="100">
        <f t="shared" si="5"/>
        <v>78125867</v>
      </c>
    </row>
    <row r="23" spans="1:13" s="40" customFormat="1" ht="15">
      <c r="A23" s="131" t="s">
        <v>665</v>
      </c>
      <c r="B23" s="49" t="s">
        <v>637</v>
      </c>
      <c r="C23" s="101">
        <v>199191000</v>
      </c>
      <c r="D23" s="158">
        <v>-77191000</v>
      </c>
      <c r="E23" s="158">
        <v>-77191000</v>
      </c>
      <c r="F23" s="220">
        <f>+C23+E23</f>
        <v>122000000</v>
      </c>
      <c r="G23" s="158">
        <v>43874133</v>
      </c>
      <c r="H23" s="158">
        <v>0</v>
      </c>
      <c r="I23" s="158">
        <v>43874133</v>
      </c>
      <c r="J23" s="158">
        <v>0</v>
      </c>
      <c r="K23" s="158">
        <v>43874133</v>
      </c>
      <c r="L23" s="179">
        <f t="shared" si="4"/>
        <v>0.35962404098360656</v>
      </c>
      <c r="M23" s="158">
        <f t="shared" si="5"/>
        <v>78125867</v>
      </c>
    </row>
    <row r="24" spans="1:13" s="41" customFormat="1" ht="15">
      <c r="A24" s="130" t="s">
        <v>666</v>
      </c>
      <c r="B24" s="48" t="s">
        <v>636</v>
      </c>
      <c r="C24" s="100">
        <f>+C25+C26</f>
        <v>2215930000</v>
      </c>
      <c r="D24" s="100">
        <f aca="true" t="shared" si="13" ref="D24:M24">+D25+D26</f>
        <v>0</v>
      </c>
      <c r="E24" s="100">
        <f t="shared" si="13"/>
        <v>0</v>
      </c>
      <c r="F24" s="219">
        <f t="shared" si="13"/>
        <v>2215930000</v>
      </c>
      <c r="G24" s="100">
        <f t="shared" si="13"/>
        <v>1757456664</v>
      </c>
      <c r="H24" s="100">
        <f t="shared" si="13"/>
        <v>477041764</v>
      </c>
      <c r="I24" s="100">
        <f t="shared" si="13"/>
        <v>1757403791</v>
      </c>
      <c r="J24" s="100">
        <f t="shared" si="13"/>
        <v>477041764</v>
      </c>
      <c r="K24" s="100">
        <f t="shared" si="13"/>
        <v>1757403791</v>
      </c>
      <c r="L24" s="178">
        <f t="shared" si="4"/>
        <v>0.7930773043372309</v>
      </c>
      <c r="M24" s="100">
        <f t="shared" si="13"/>
        <v>458473336</v>
      </c>
    </row>
    <row r="25" spans="1:13" s="40" customFormat="1" ht="15">
      <c r="A25" s="131" t="s">
        <v>667</v>
      </c>
      <c r="B25" s="49" t="s">
        <v>635</v>
      </c>
      <c r="C25" s="101">
        <v>343974000</v>
      </c>
      <c r="D25" s="158">
        <v>0</v>
      </c>
      <c r="E25" s="158">
        <v>0</v>
      </c>
      <c r="F25" s="220">
        <f aca="true" t="shared" si="14" ref="F25:F26">+C25+E25</f>
        <v>343974000</v>
      </c>
      <c r="G25" s="158">
        <v>227641681</v>
      </c>
      <c r="H25" s="158">
        <v>42959622</v>
      </c>
      <c r="I25" s="158">
        <v>227588808</v>
      </c>
      <c r="J25" s="158">
        <v>42959622</v>
      </c>
      <c r="K25" s="158">
        <v>227588808</v>
      </c>
      <c r="L25" s="179">
        <f t="shared" si="4"/>
        <v>0.6616453801740829</v>
      </c>
      <c r="M25" s="158">
        <f t="shared" si="5"/>
        <v>116332319</v>
      </c>
    </row>
    <row r="26" spans="1:13" s="40" customFormat="1" ht="15">
      <c r="A26" s="131" t="s">
        <v>668</v>
      </c>
      <c r="B26" s="49" t="s">
        <v>634</v>
      </c>
      <c r="C26" s="101">
        <v>1871956000</v>
      </c>
      <c r="D26" s="158">
        <v>0</v>
      </c>
      <c r="E26" s="158">
        <v>0</v>
      </c>
      <c r="F26" s="220">
        <f t="shared" si="14"/>
        <v>1871956000</v>
      </c>
      <c r="G26" s="158">
        <v>1529814983</v>
      </c>
      <c r="H26" s="158">
        <v>434082142</v>
      </c>
      <c r="I26" s="158">
        <v>1529814983</v>
      </c>
      <c r="J26" s="158">
        <v>434082142</v>
      </c>
      <c r="K26" s="158">
        <v>1529814983</v>
      </c>
      <c r="L26" s="179">
        <f t="shared" si="4"/>
        <v>0.8172280667921682</v>
      </c>
      <c r="M26" s="158">
        <f t="shared" si="5"/>
        <v>342141017</v>
      </c>
    </row>
    <row r="27" spans="1:13" s="41" customFormat="1" ht="15">
      <c r="A27" s="130" t="s">
        <v>671</v>
      </c>
      <c r="B27" s="48" t="s">
        <v>633</v>
      </c>
      <c r="C27" s="100">
        <f>+C28+C29</f>
        <v>7941171000</v>
      </c>
      <c r="D27" s="100">
        <f aca="true" t="shared" si="15" ref="D27:M27">+D28+D29</f>
        <v>0</v>
      </c>
      <c r="E27" s="100">
        <f t="shared" si="15"/>
        <v>0</v>
      </c>
      <c r="F27" s="219">
        <f t="shared" si="15"/>
        <v>7941171000</v>
      </c>
      <c r="G27" s="100">
        <f t="shared" si="15"/>
        <v>48057876</v>
      </c>
      <c r="H27" s="100">
        <f t="shared" si="15"/>
        <v>8918905</v>
      </c>
      <c r="I27" s="100">
        <f t="shared" si="15"/>
        <v>36503477</v>
      </c>
      <c r="J27" s="100">
        <f t="shared" si="15"/>
        <v>8918905</v>
      </c>
      <c r="K27" s="100">
        <f t="shared" si="15"/>
        <v>36503477</v>
      </c>
      <c r="L27" s="178">
        <f t="shared" si="4"/>
        <v>0.004596737307381997</v>
      </c>
      <c r="M27" s="100">
        <f t="shared" si="15"/>
        <v>7893113124</v>
      </c>
    </row>
    <row r="28" spans="1:13" s="40" customFormat="1" ht="15">
      <c r="A28" s="131" t="s">
        <v>669</v>
      </c>
      <c r="B28" s="49" t="s">
        <v>632</v>
      </c>
      <c r="C28" s="101">
        <v>1555607000</v>
      </c>
      <c r="D28" s="158">
        <v>0</v>
      </c>
      <c r="E28" s="158">
        <v>0</v>
      </c>
      <c r="F28" s="220">
        <f aca="true" t="shared" si="16" ref="F28:F29">+C28+E28</f>
        <v>1555607000</v>
      </c>
      <c r="G28" s="158">
        <v>12488566</v>
      </c>
      <c r="H28" s="158">
        <v>44900</v>
      </c>
      <c r="I28" s="158">
        <v>4022357</v>
      </c>
      <c r="J28" s="158">
        <v>44900</v>
      </c>
      <c r="K28" s="158">
        <v>4022357</v>
      </c>
      <c r="L28" s="179">
        <f t="shared" si="4"/>
        <v>0.0025857154152687666</v>
      </c>
      <c r="M28" s="158">
        <f t="shared" si="5"/>
        <v>1543118434</v>
      </c>
    </row>
    <row r="29" spans="1:13" s="40" customFormat="1" ht="15">
      <c r="A29" s="131" t="s">
        <v>670</v>
      </c>
      <c r="B29" s="49" t="s">
        <v>631</v>
      </c>
      <c r="C29" s="101">
        <v>6385564000</v>
      </c>
      <c r="D29" s="158">
        <v>0</v>
      </c>
      <c r="E29" s="158">
        <v>0</v>
      </c>
      <c r="F29" s="220">
        <f t="shared" si="16"/>
        <v>6385564000</v>
      </c>
      <c r="G29" s="158">
        <v>35569310</v>
      </c>
      <c r="H29" s="158">
        <v>8874005</v>
      </c>
      <c r="I29" s="158">
        <v>32481120</v>
      </c>
      <c r="J29" s="158">
        <v>8874005</v>
      </c>
      <c r="K29" s="158">
        <v>32481120</v>
      </c>
      <c r="L29" s="179">
        <f t="shared" si="4"/>
        <v>0.005086648571684506</v>
      </c>
      <c r="M29" s="158">
        <f t="shared" si="5"/>
        <v>6349994690</v>
      </c>
    </row>
    <row r="30" spans="1:13" s="41" customFormat="1" ht="15">
      <c r="A30" s="130" t="s">
        <v>674</v>
      </c>
      <c r="B30" s="48" t="s">
        <v>630</v>
      </c>
      <c r="C30" s="100">
        <f>+C31+C32</f>
        <v>4986776000</v>
      </c>
      <c r="D30" s="100">
        <f aca="true" t="shared" si="17" ref="D30:M30">+D31+D32</f>
        <v>0</v>
      </c>
      <c r="E30" s="100">
        <f t="shared" si="17"/>
        <v>0</v>
      </c>
      <c r="F30" s="219">
        <f t="shared" si="17"/>
        <v>4986776000</v>
      </c>
      <c r="G30" s="100">
        <f t="shared" si="17"/>
        <v>77210872</v>
      </c>
      <c r="H30" s="100">
        <f t="shared" si="17"/>
        <v>17454679</v>
      </c>
      <c r="I30" s="100">
        <f t="shared" si="17"/>
        <v>56610115</v>
      </c>
      <c r="J30" s="100">
        <f t="shared" si="17"/>
        <v>17454679</v>
      </c>
      <c r="K30" s="100">
        <f t="shared" si="17"/>
        <v>56610115</v>
      </c>
      <c r="L30" s="178">
        <f t="shared" si="4"/>
        <v>0.011352046893624257</v>
      </c>
      <c r="M30" s="100">
        <f t="shared" si="17"/>
        <v>4909565128</v>
      </c>
    </row>
    <row r="31" spans="1:13" s="40" customFormat="1" ht="15">
      <c r="A31" s="131" t="s">
        <v>672</v>
      </c>
      <c r="B31" s="49" t="s">
        <v>629</v>
      </c>
      <c r="C31" s="101">
        <v>833561000</v>
      </c>
      <c r="D31" s="158">
        <v>0</v>
      </c>
      <c r="E31" s="158">
        <v>0</v>
      </c>
      <c r="F31" s="220">
        <f aca="true" t="shared" si="18" ref="F31:F32">+C31+E31</f>
        <v>833561000</v>
      </c>
      <c r="G31" s="158">
        <v>59741462</v>
      </c>
      <c r="H31" s="158">
        <v>14547976</v>
      </c>
      <c r="I31" s="158">
        <v>41566455</v>
      </c>
      <c r="J31" s="158">
        <v>14547976</v>
      </c>
      <c r="K31" s="158">
        <v>41566455</v>
      </c>
      <c r="L31" s="179">
        <f t="shared" si="4"/>
        <v>0.04986612257531242</v>
      </c>
      <c r="M31" s="158">
        <f t="shared" si="5"/>
        <v>773819538</v>
      </c>
    </row>
    <row r="32" spans="1:13" s="40" customFormat="1" ht="15">
      <c r="A32" s="131" t="s">
        <v>673</v>
      </c>
      <c r="B32" s="49" t="s">
        <v>628</v>
      </c>
      <c r="C32" s="101">
        <v>4153215000</v>
      </c>
      <c r="D32" s="158">
        <v>0</v>
      </c>
      <c r="E32" s="158">
        <v>0</v>
      </c>
      <c r="F32" s="220">
        <f t="shared" si="18"/>
        <v>4153215000</v>
      </c>
      <c r="G32" s="158">
        <v>17469410</v>
      </c>
      <c r="H32" s="158">
        <v>2906703</v>
      </c>
      <c r="I32" s="158">
        <v>15043660</v>
      </c>
      <c r="J32" s="158">
        <v>2906703</v>
      </c>
      <c r="K32" s="158">
        <v>15043660</v>
      </c>
      <c r="L32" s="179">
        <f t="shared" si="4"/>
        <v>0.003622172220797623</v>
      </c>
      <c r="M32" s="158">
        <f t="shared" si="5"/>
        <v>4135745590</v>
      </c>
    </row>
    <row r="33" spans="1:13" s="41" customFormat="1" ht="15">
      <c r="A33" s="129" t="s">
        <v>677</v>
      </c>
      <c r="B33" s="47" t="s">
        <v>496</v>
      </c>
      <c r="C33" s="99">
        <f>+C34+C36+C38</f>
        <v>9129007000</v>
      </c>
      <c r="D33" s="99">
        <f aca="true" t="shared" si="19" ref="D33:K33">+D34+D36+D38</f>
        <v>-927176468</v>
      </c>
      <c r="E33" s="99">
        <f t="shared" si="19"/>
        <v>-233865198</v>
      </c>
      <c r="F33" s="218">
        <f t="shared" si="19"/>
        <v>8895141802</v>
      </c>
      <c r="G33" s="99">
        <f t="shared" si="19"/>
        <v>7634298947</v>
      </c>
      <c r="H33" s="99">
        <f t="shared" si="19"/>
        <v>204083542</v>
      </c>
      <c r="I33" s="99">
        <f t="shared" si="19"/>
        <v>7606999653</v>
      </c>
      <c r="J33" s="99">
        <f t="shared" si="19"/>
        <v>204083542</v>
      </c>
      <c r="K33" s="99">
        <f t="shared" si="19"/>
        <v>7606999653</v>
      </c>
      <c r="L33" s="177">
        <f t="shared" si="4"/>
        <v>0.8551858781261507</v>
      </c>
      <c r="M33" s="99">
        <f aca="true" t="shared" si="20" ref="M33">+M34+M36+M38</f>
        <v>1260842855</v>
      </c>
    </row>
    <row r="34" spans="1:13" s="41" customFormat="1" ht="15">
      <c r="A34" s="130" t="s">
        <v>676</v>
      </c>
      <c r="B34" s="48" t="s">
        <v>627</v>
      </c>
      <c r="C34" s="100">
        <f>+C35</f>
        <v>647102000</v>
      </c>
      <c r="D34" s="100">
        <f aca="true" t="shared" si="21" ref="D34:M34">+D35</f>
        <v>0</v>
      </c>
      <c r="E34" s="100">
        <f t="shared" si="21"/>
        <v>0</v>
      </c>
      <c r="F34" s="219">
        <f t="shared" si="21"/>
        <v>647102000</v>
      </c>
      <c r="G34" s="100">
        <f t="shared" si="21"/>
        <v>398104035</v>
      </c>
      <c r="H34" s="100">
        <f t="shared" si="21"/>
        <v>43981880</v>
      </c>
      <c r="I34" s="100">
        <f t="shared" si="21"/>
        <v>398057065</v>
      </c>
      <c r="J34" s="100">
        <f t="shared" si="21"/>
        <v>43981880</v>
      </c>
      <c r="K34" s="100">
        <f t="shared" si="21"/>
        <v>398057065</v>
      </c>
      <c r="L34" s="178">
        <f t="shared" si="4"/>
        <v>0.6151380539698533</v>
      </c>
      <c r="M34" s="100">
        <f t="shared" si="21"/>
        <v>248997965</v>
      </c>
    </row>
    <row r="35" spans="1:13" s="40" customFormat="1" ht="15">
      <c r="A35" s="131" t="s">
        <v>675</v>
      </c>
      <c r="B35" s="49" t="s">
        <v>626</v>
      </c>
      <c r="C35" s="101">
        <v>647102000</v>
      </c>
      <c r="D35" s="158">
        <v>0</v>
      </c>
      <c r="E35" s="158">
        <v>0</v>
      </c>
      <c r="F35" s="220">
        <f>+C35+E35</f>
        <v>647102000</v>
      </c>
      <c r="G35" s="158">
        <v>398104035</v>
      </c>
      <c r="H35" s="158">
        <v>43981880</v>
      </c>
      <c r="I35" s="158">
        <v>398057065</v>
      </c>
      <c r="J35" s="158">
        <v>43981880</v>
      </c>
      <c r="K35" s="158">
        <v>398057065</v>
      </c>
      <c r="L35" s="179">
        <f t="shared" si="4"/>
        <v>0.6151380539698533</v>
      </c>
      <c r="M35" s="158">
        <f t="shared" si="5"/>
        <v>248997965</v>
      </c>
    </row>
    <row r="36" spans="1:13" s="41" customFormat="1" ht="15">
      <c r="A36" s="130" t="s">
        <v>678</v>
      </c>
      <c r="B36" s="48" t="s">
        <v>625</v>
      </c>
      <c r="C36" s="100">
        <f>+C37</f>
        <v>2171830000</v>
      </c>
      <c r="D36" s="100">
        <f aca="true" t="shared" si="22" ref="D36:M36">+D37</f>
        <v>0</v>
      </c>
      <c r="E36" s="100">
        <f t="shared" si="22"/>
        <v>0</v>
      </c>
      <c r="F36" s="219">
        <f t="shared" si="22"/>
        <v>2171830000</v>
      </c>
      <c r="G36" s="100">
        <f t="shared" si="22"/>
        <v>1327810149</v>
      </c>
      <c r="H36" s="100">
        <f t="shared" si="22"/>
        <v>150164320</v>
      </c>
      <c r="I36" s="100">
        <f t="shared" si="22"/>
        <v>1327641021</v>
      </c>
      <c r="J36" s="100">
        <f t="shared" si="22"/>
        <v>150164320</v>
      </c>
      <c r="K36" s="100">
        <f t="shared" si="22"/>
        <v>1327641021</v>
      </c>
      <c r="L36" s="178">
        <f t="shared" si="4"/>
        <v>0.6113006179120833</v>
      </c>
      <c r="M36" s="100">
        <f t="shared" si="22"/>
        <v>844019851</v>
      </c>
    </row>
    <row r="37" spans="1:13" s="40" customFormat="1" ht="15">
      <c r="A37" s="131" t="s">
        <v>679</v>
      </c>
      <c r="B37" s="49" t="s">
        <v>624</v>
      </c>
      <c r="C37" s="101">
        <v>2171830000</v>
      </c>
      <c r="D37" s="158">
        <v>0</v>
      </c>
      <c r="E37" s="158">
        <v>0</v>
      </c>
      <c r="F37" s="220">
        <f>+C37+E37</f>
        <v>2171830000</v>
      </c>
      <c r="G37" s="158">
        <v>1327810149</v>
      </c>
      <c r="H37" s="158">
        <v>150164320</v>
      </c>
      <c r="I37" s="158">
        <v>1327641021</v>
      </c>
      <c r="J37" s="158">
        <v>150164320</v>
      </c>
      <c r="K37" s="158">
        <v>1327641021</v>
      </c>
      <c r="L37" s="179">
        <f t="shared" si="4"/>
        <v>0.6113006179120833</v>
      </c>
      <c r="M37" s="158">
        <f t="shared" si="5"/>
        <v>844019851</v>
      </c>
    </row>
    <row r="38" spans="1:13" s="41" customFormat="1" ht="15">
      <c r="A38" s="130" t="s">
        <v>682</v>
      </c>
      <c r="B38" s="48" t="s">
        <v>623</v>
      </c>
      <c r="C38" s="100">
        <f>+C39+C40</f>
        <v>6310075000</v>
      </c>
      <c r="D38" s="100">
        <f aca="true" t="shared" si="23" ref="D38:M38">+D39+D40</f>
        <v>-927176468</v>
      </c>
      <c r="E38" s="100">
        <f t="shared" si="23"/>
        <v>-233865198</v>
      </c>
      <c r="F38" s="219">
        <f t="shared" si="23"/>
        <v>6076209802</v>
      </c>
      <c r="G38" s="100">
        <f t="shared" si="23"/>
        <v>5908384763</v>
      </c>
      <c r="H38" s="100">
        <f t="shared" si="23"/>
        <v>9937342</v>
      </c>
      <c r="I38" s="100">
        <f t="shared" si="23"/>
        <v>5881301567</v>
      </c>
      <c r="J38" s="100">
        <f t="shared" si="23"/>
        <v>9937342</v>
      </c>
      <c r="K38" s="100">
        <f t="shared" si="23"/>
        <v>5881301567</v>
      </c>
      <c r="L38" s="178">
        <f t="shared" si="4"/>
        <v>0.9679227279255819</v>
      </c>
      <c r="M38" s="100">
        <f t="shared" si="23"/>
        <v>167825039</v>
      </c>
    </row>
    <row r="39" spans="1:13" s="40" customFormat="1" ht="15">
      <c r="A39" s="131" t="s">
        <v>680</v>
      </c>
      <c r="B39" s="49" t="s">
        <v>622</v>
      </c>
      <c r="C39" s="101">
        <v>1268044000</v>
      </c>
      <c r="D39" s="158">
        <v>-77065292</v>
      </c>
      <c r="E39" s="158">
        <v>-77065292</v>
      </c>
      <c r="F39" s="220">
        <f aca="true" t="shared" si="24" ref="F39">+C39+E39</f>
        <v>1190978708</v>
      </c>
      <c r="G39" s="158">
        <v>1170790889</v>
      </c>
      <c r="H39" s="158">
        <v>372133</v>
      </c>
      <c r="I39" s="158">
        <v>1149567475</v>
      </c>
      <c r="J39" s="158">
        <v>372133</v>
      </c>
      <c r="K39" s="158">
        <v>1149567475</v>
      </c>
      <c r="L39" s="179">
        <f t="shared" si="4"/>
        <v>0.9652292415289762</v>
      </c>
      <c r="M39" s="158">
        <f t="shared" si="5"/>
        <v>20187819</v>
      </c>
    </row>
    <row r="40" spans="1:13" s="40" customFormat="1" ht="15">
      <c r="A40" s="131" t="s">
        <v>681</v>
      </c>
      <c r="B40" s="49" t="s">
        <v>621</v>
      </c>
      <c r="C40" s="101">
        <v>5042031000</v>
      </c>
      <c r="D40" s="158">
        <v>-850111176</v>
      </c>
      <c r="E40" s="158">
        <v>-156799906</v>
      </c>
      <c r="F40" s="220">
        <f>+C40+E40</f>
        <v>4885231094</v>
      </c>
      <c r="G40" s="158">
        <v>4737593874</v>
      </c>
      <c r="H40" s="158">
        <v>9565209</v>
      </c>
      <c r="I40" s="158">
        <v>4731734092</v>
      </c>
      <c r="J40" s="158">
        <v>9565209</v>
      </c>
      <c r="K40" s="158">
        <v>4731734092</v>
      </c>
      <c r="L40" s="179">
        <f t="shared" si="4"/>
        <v>0.9685793775061073</v>
      </c>
      <c r="M40" s="158">
        <f t="shared" si="5"/>
        <v>147637220</v>
      </c>
    </row>
    <row r="41" spans="1:13" s="41" customFormat="1" ht="15">
      <c r="A41" s="128" t="s">
        <v>683</v>
      </c>
      <c r="B41" s="46" t="s">
        <v>493</v>
      </c>
      <c r="C41" s="98">
        <f>+C42+C49+C56+C63+C67+C71</f>
        <v>34399728000</v>
      </c>
      <c r="D41" s="98">
        <f aca="true" t="shared" si="25" ref="D41:K41">+D42+D49+D56+D63+D67+D71</f>
        <v>-645191852</v>
      </c>
      <c r="E41" s="98">
        <f t="shared" si="25"/>
        <v>-638977952</v>
      </c>
      <c r="F41" s="217">
        <f t="shared" si="25"/>
        <v>33760750048</v>
      </c>
      <c r="G41" s="98">
        <f t="shared" si="25"/>
        <v>20520344367</v>
      </c>
      <c r="H41" s="98">
        <f t="shared" si="25"/>
        <v>1751989919</v>
      </c>
      <c r="I41" s="98">
        <f t="shared" si="25"/>
        <v>20519018898</v>
      </c>
      <c r="J41" s="98">
        <f t="shared" si="25"/>
        <v>1751989919</v>
      </c>
      <c r="K41" s="98">
        <f t="shared" si="25"/>
        <v>20519018898</v>
      </c>
      <c r="L41" s="176">
        <f t="shared" si="4"/>
        <v>0.6077773411084377</v>
      </c>
      <c r="M41" s="98">
        <f aca="true" t="shared" si="26" ref="M41">+M42+M49+M56+M63+M67+M71</f>
        <v>13240405681</v>
      </c>
    </row>
    <row r="42" spans="1:13" s="41" customFormat="1" ht="15">
      <c r="A42" s="129" t="s">
        <v>684</v>
      </c>
      <c r="B42" s="47" t="s">
        <v>620</v>
      </c>
      <c r="C42" s="99">
        <f>+C43+C46</f>
        <v>10152950000</v>
      </c>
      <c r="D42" s="99">
        <f aca="true" t="shared" si="27" ref="D42:K42">+D43+D46</f>
        <v>0</v>
      </c>
      <c r="E42" s="99">
        <f t="shared" si="27"/>
        <v>0</v>
      </c>
      <c r="F42" s="218">
        <f t="shared" si="27"/>
        <v>10152950000</v>
      </c>
      <c r="G42" s="99">
        <f t="shared" si="27"/>
        <v>5730624300</v>
      </c>
      <c r="H42" s="99">
        <f t="shared" si="27"/>
        <v>749626350</v>
      </c>
      <c r="I42" s="99">
        <f t="shared" si="27"/>
        <v>5730624300</v>
      </c>
      <c r="J42" s="99">
        <f t="shared" si="27"/>
        <v>749626350</v>
      </c>
      <c r="K42" s="99">
        <f t="shared" si="27"/>
        <v>5730624300</v>
      </c>
      <c r="L42" s="177">
        <f t="shared" si="4"/>
        <v>0.5644294810867777</v>
      </c>
      <c r="M42" s="99">
        <f aca="true" t="shared" si="28" ref="M42">+M43+M46</f>
        <v>4422325700</v>
      </c>
    </row>
    <row r="43" spans="1:13" s="41" customFormat="1" ht="24">
      <c r="A43" s="130" t="s">
        <v>685</v>
      </c>
      <c r="B43" s="48" t="s">
        <v>619</v>
      </c>
      <c r="C43" s="100">
        <f>+SUM(C44:C45)</f>
        <v>7070961000</v>
      </c>
      <c r="D43" s="100">
        <f aca="true" t="shared" si="29" ref="D43:M43">+SUM(D44:D45)</f>
        <v>0</v>
      </c>
      <c r="E43" s="100">
        <f t="shared" si="29"/>
        <v>0</v>
      </c>
      <c r="F43" s="219">
        <f t="shared" si="29"/>
        <v>7070961000</v>
      </c>
      <c r="G43" s="100">
        <f t="shared" si="29"/>
        <v>4322654750</v>
      </c>
      <c r="H43" s="100">
        <f t="shared" si="29"/>
        <v>566793525</v>
      </c>
      <c r="I43" s="100">
        <f t="shared" si="29"/>
        <v>4322654750</v>
      </c>
      <c r="J43" s="100">
        <f t="shared" si="29"/>
        <v>566793525</v>
      </c>
      <c r="K43" s="100">
        <f t="shared" si="29"/>
        <v>4322654750</v>
      </c>
      <c r="L43" s="178">
        <f t="shared" si="4"/>
        <v>0.6113249316464905</v>
      </c>
      <c r="M43" s="100">
        <f t="shared" si="29"/>
        <v>2748306250</v>
      </c>
    </row>
    <row r="44" spans="1:13" s="40" customFormat="1" ht="15">
      <c r="A44" s="131" t="s">
        <v>686</v>
      </c>
      <c r="B44" s="49" t="s">
        <v>618</v>
      </c>
      <c r="C44" s="101">
        <v>1415664000</v>
      </c>
      <c r="D44" s="158">
        <v>0</v>
      </c>
      <c r="E44" s="158">
        <v>0</v>
      </c>
      <c r="F44" s="220">
        <f aca="true" t="shared" si="30" ref="F44:F45">+C44+E44</f>
        <v>1415664000</v>
      </c>
      <c r="G44" s="158">
        <v>758907925</v>
      </c>
      <c r="H44" s="158">
        <v>91905150</v>
      </c>
      <c r="I44" s="158">
        <v>758907925</v>
      </c>
      <c r="J44" s="158">
        <v>91905150</v>
      </c>
      <c r="K44" s="158">
        <v>758907925</v>
      </c>
      <c r="L44" s="179">
        <f t="shared" si="4"/>
        <v>0.5360791296522338</v>
      </c>
      <c r="M44" s="158">
        <f t="shared" si="5"/>
        <v>656756075</v>
      </c>
    </row>
    <row r="45" spans="1:13" s="40" customFormat="1" ht="15">
      <c r="A45" s="131" t="s">
        <v>687</v>
      </c>
      <c r="B45" s="49" t="s">
        <v>617</v>
      </c>
      <c r="C45" s="101">
        <v>5655297000</v>
      </c>
      <c r="D45" s="158">
        <v>0</v>
      </c>
      <c r="E45" s="158">
        <v>0</v>
      </c>
      <c r="F45" s="220">
        <f t="shared" si="30"/>
        <v>5655297000</v>
      </c>
      <c r="G45" s="158">
        <v>3563746825</v>
      </c>
      <c r="H45" s="158">
        <v>474888375</v>
      </c>
      <c r="I45" s="158">
        <v>3563746825</v>
      </c>
      <c r="J45" s="158">
        <v>474888375</v>
      </c>
      <c r="K45" s="158">
        <v>3563746825</v>
      </c>
      <c r="L45" s="179">
        <f t="shared" si="4"/>
        <v>0.6301608606939654</v>
      </c>
      <c r="M45" s="158">
        <f t="shared" si="5"/>
        <v>2091550175</v>
      </c>
    </row>
    <row r="46" spans="1:13" s="41" customFormat="1" ht="24">
      <c r="A46" s="130" t="s">
        <v>688</v>
      </c>
      <c r="B46" s="48" t="s">
        <v>616</v>
      </c>
      <c r="C46" s="100">
        <f>+C47+C48</f>
        <v>3081989000</v>
      </c>
      <c r="D46" s="100">
        <f aca="true" t="shared" si="31" ref="D46:K46">+D47+D48</f>
        <v>0</v>
      </c>
      <c r="E46" s="100">
        <f t="shared" si="31"/>
        <v>0</v>
      </c>
      <c r="F46" s="219">
        <f t="shared" si="31"/>
        <v>3081989000</v>
      </c>
      <c r="G46" s="100">
        <f t="shared" si="31"/>
        <v>1407969550</v>
      </c>
      <c r="H46" s="100">
        <f t="shared" si="31"/>
        <v>182832825</v>
      </c>
      <c r="I46" s="100">
        <f t="shared" si="31"/>
        <v>1407969550</v>
      </c>
      <c r="J46" s="100">
        <f t="shared" si="31"/>
        <v>182832825</v>
      </c>
      <c r="K46" s="100">
        <f t="shared" si="31"/>
        <v>1407969550</v>
      </c>
      <c r="L46" s="178">
        <f t="shared" si="4"/>
        <v>0.45683795432105695</v>
      </c>
      <c r="M46" s="100">
        <f aca="true" t="shared" si="32" ref="M46">+M47+M48</f>
        <v>1674019450</v>
      </c>
    </row>
    <row r="47" spans="1:13" s="40" customFormat="1" ht="15">
      <c r="A47" s="131" t="s">
        <v>689</v>
      </c>
      <c r="B47" s="49" t="s">
        <v>615</v>
      </c>
      <c r="C47" s="101">
        <v>350918000</v>
      </c>
      <c r="D47" s="158">
        <v>0</v>
      </c>
      <c r="E47" s="158">
        <v>0</v>
      </c>
      <c r="F47" s="220">
        <f aca="true" t="shared" si="33" ref="F47:F48">+C47+E47</f>
        <v>350918000</v>
      </c>
      <c r="G47" s="158">
        <v>152865925</v>
      </c>
      <c r="H47" s="158">
        <v>20802075</v>
      </c>
      <c r="I47" s="158">
        <v>152865925</v>
      </c>
      <c r="J47" s="158">
        <v>20802075</v>
      </c>
      <c r="K47" s="158">
        <v>152865925</v>
      </c>
      <c r="L47" s="179">
        <f t="shared" si="4"/>
        <v>0.43561722396685265</v>
      </c>
      <c r="M47" s="158">
        <f t="shared" si="5"/>
        <v>198052075</v>
      </c>
    </row>
    <row r="48" spans="1:13" s="40" customFormat="1" ht="15">
      <c r="A48" s="131" t="s">
        <v>690</v>
      </c>
      <c r="B48" s="49" t="s">
        <v>614</v>
      </c>
      <c r="C48" s="101">
        <v>2731071000</v>
      </c>
      <c r="D48" s="158">
        <v>0</v>
      </c>
      <c r="E48" s="158">
        <v>0</v>
      </c>
      <c r="F48" s="220">
        <f t="shared" si="33"/>
        <v>2731071000</v>
      </c>
      <c r="G48" s="158">
        <v>1255103625</v>
      </c>
      <c r="H48" s="158">
        <v>162030750</v>
      </c>
      <c r="I48" s="158">
        <v>1255103625</v>
      </c>
      <c r="J48" s="158">
        <v>162030750</v>
      </c>
      <c r="K48" s="158">
        <v>1255103625</v>
      </c>
      <c r="L48" s="179">
        <f t="shared" si="4"/>
        <v>0.4595646268441941</v>
      </c>
      <c r="M48" s="158">
        <f t="shared" si="5"/>
        <v>1475967375</v>
      </c>
    </row>
    <row r="49" spans="1:13" s="41" customFormat="1" ht="15">
      <c r="A49" s="129" t="s">
        <v>691</v>
      </c>
      <c r="B49" s="47" t="s">
        <v>489</v>
      </c>
      <c r="C49" s="99">
        <f>+C50+C53</f>
        <v>7055857000</v>
      </c>
      <c r="D49" s="99">
        <f aca="true" t="shared" si="34" ref="D49:K49">+D50+D53</f>
        <v>0</v>
      </c>
      <c r="E49" s="99">
        <f t="shared" si="34"/>
        <v>0</v>
      </c>
      <c r="F49" s="218">
        <f t="shared" si="34"/>
        <v>7055857000</v>
      </c>
      <c r="G49" s="99">
        <f t="shared" si="34"/>
        <v>4055356376</v>
      </c>
      <c r="H49" s="99">
        <f t="shared" si="34"/>
        <v>530474520</v>
      </c>
      <c r="I49" s="99">
        <f t="shared" si="34"/>
        <v>4055356376</v>
      </c>
      <c r="J49" s="99">
        <f t="shared" si="34"/>
        <v>530474520</v>
      </c>
      <c r="K49" s="99">
        <f t="shared" si="34"/>
        <v>4055356376</v>
      </c>
      <c r="L49" s="177">
        <f t="shared" si="4"/>
        <v>0.5747503635632072</v>
      </c>
      <c r="M49" s="99">
        <f aca="true" t="shared" si="35" ref="M49">+M50+M53</f>
        <v>3000500624</v>
      </c>
    </row>
    <row r="50" spans="1:13" s="41" customFormat="1" ht="24">
      <c r="A50" s="130" t="s">
        <v>692</v>
      </c>
      <c r="B50" s="48" t="s">
        <v>613</v>
      </c>
      <c r="C50" s="100">
        <f>+SUM(C51:C52)</f>
        <v>0</v>
      </c>
      <c r="D50" s="100">
        <f aca="true" t="shared" si="36" ref="D50:K50">+SUM(D51:D52)</f>
        <v>0</v>
      </c>
      <c r="E50" s="100">
        <f t="shared" si="36"/>
        <v>0</v>
      </c>
      <c r="F50" s="219">
        <f t="shared" si="36"/>
        <v>0</v>
      </c>
      <c r="G50" s="100">
        <f t="shared" si="36"/>
        <v>0</v>
      </c>
      <c r="H50" s="100">
        <f t="shared" si="36"/>
        <v>0</v>
      </c>
      <c r="I50" s="100">
        <f t="shared" si="36"/>
        <v>0</v>
      </c>
      <c r="J50" s="100">
        <f t="shared" si="36"/>
        <v>0</v>
      </c>
      <c r="K50" s="100">
        <f t="shared" si="36"/>
        <v>0</v>
      </c>
      <c r="L50" s="178">
        <f t="shared" si="4"/>
        <v>0</v>
      </c>
      <c r="M50" s="100">
        <f aca="true" t="shared" si="37" ref="M50">+SUM(M51:M52)</f>
        <v>0</v>
      </c>
    </row>
    <row r="51" spans="1:13" s="40" customFormat="1" ht="15">
      <c r="A51" s="131" t="s">
        <v>693</v>
      </c>
      <c r="B51" s="49" t="s">
        <v>612</v>
      </c>
      <c r="C51" s="101">
        <v>0</v>
      </c>
      <c r="D51" s="158">
        <v>0</v>
      </c>
      <c r="E51" s="158">
        <v>0</v>
      </c>
      <c r="F51" s="220">
        <f aca="true" t="shared" si="38" ref="F51:F52">+C51+E51</f>
        <v>0</v>
      </c>
      <c r="G51" s="158">
        <v>0</v>
      </c>
      <c r="H51" s="158">
        <v>0</v>
      </c>
      <c r="I51" s="158">
        <v>0</v>
      </c>
      <c r="J51" s="158">
        <v>0</v>
      </c>
      <c r="K51" s="158">
        <v>0</v>
      </c>
      <c r="L51" s="179">
        <f t="shared" si="4"/>
        <v>0</v>
      </c>
      <c r="M51" s="158">
        <f t="shared" si="5"/>
        <v>0</v>
      </c>
    </row>
    <row r="52" spans="1:13" s="40" customFormat="1" ht="15">
      <c r="A52" s="131" t="s">
        <v>694</v>
      </c>
      <c r="B52" s="49" t="s">
        <v>611</v>
      </c>
      <c r="C52" s="101">
        <v>0</v>
      </c>
      <c r="D52" s="158">
        <v>0</v>
      </c>
      <c r="E52" s="158">
        <v>0</v>
      </c>
      <c r="F52" s="220">
        <f t="shared" si="38"/>
        <v>0</v>
      </c>
      <c r="G52" s="158">
        <v>0</v>
      </c>
      <c r="H52" s="158">
        <v>0</v>
      </c>
      <c r="I52" s="158">
        <v>0</v>
      </c>
      <c r="J52" s="158">
        <v>0</v>
      </c>
      <c r="K52" s="158">
        <v>0</v>
      </c>
      <c r="L52" s="179">
        <f t="shared" si="4"/>
        <v>0</v>
      </c>
      <c r="M52" s="158">
        <f t="shared" si="5"/>
        <v>0</v>
      </c>
    </row>
    <row r="53" spans="1:13" s="41" customFormat="1" ht="24">
      <c r="A53" s="130" t="s">
        <v>695</v>
      </c>
      <c r="B53" s="48" t="s">
        <v>610</v>
      </c>
      <c r="C53" s="100">
        <f>+C54+C55</f>
        <v>7055857000</v>
      </c>
      <c r="D53" s="100">
        <f aca="true" t="shared" si="39" ref="D53:K53">+D54+D55</f>
        <v>0</v>
      </c>
      <c r="E53" s="100">
        <f t="shared" si="39"/>
        <v>0</v>
      </c>
      <c r="F53" s="219">
        <f t="shared" si="39"/>
        <v>7055857000</v>
      </c>
      <c r="G53" s="100">
        <f t="shared" si="39"/>
        <v>4055356376</v>
      </c>
      <c r="H53" s="100">
        <f t="shared" si="39"/>
        <v>530474520</v>
      </c>
      <c r="I53" s="100">
        <f t="shared" si="39"/>
        <v>4055356376</v>
      </c>
      <c r="J53" s="100">
        <f t="shared" si="39"/>
        <v>530474520</v>
      </c>
      <c r="K53" s="100">
        <f t="shared" si="39"/>
        <v>4055356376</v>
      </c>
      <c r="L53" s="178">
        <f t="shared" si="4"/>
        <v>0.5747503635632072</v>
      </c>
      <c r="M53" s="100">
        <f aca="true" t="shared" si="40" ref="M53">+M54+M55</f>
        <v>3000500624</v>
      </c>
    </row>
    <row r="54" spans="1:13" s="40" customFormat="1" ht="15">
      <c r="A54" s="131" t="s">
        <v>696</v>
      </c>
      <c r="B54" s="49" t="s">
        <v>609</v>
      </c>
      <c r="C54" s="101">
        <v>1095957000</v>
      </c>
      <c r="D54" s="158">
        <v>0</v>
      </c>
      <c r="E54" s="158">
        <v>0</v>
      </c>
      <c r="F54" s="220">
        <f aca="true" t="shared" si="41" ref="F54:F55">+C54+E54</f>
        <v>1095957000</v>
      </c>
      <c r="G54" s="158">
        <v>645981532</v>
      </c>
      <c r="H54" s="158">
        <v>79925680</v>
      </c>
      <c r="I54" s="158">
        <v>645981532</v>
      </c>
      <c r="J54" s="158">
        <v>79925680</v>
      </c>
      <c r="K54" s="158">
        <v>645981532</v>
      </c>
      <c r="L54" s="179">
        <f t="shared" si="4"/>
        <v>0.5894223331754804</v>
      </c>
      <c r="M54" s="158">
        <f t="shared" si="5"/>
        <v>449975468</v>
      </c>
    </row>
    <row r="55" spans="1:13" s="40" customFormat="1" ht="15">
      <c r="A55" s="131" t="s">
        <v>697</v>
      </c>
      <c r="B55" s="49" t="s">
        <v>608</v>
      </c>
      <c r="C55" s="101">
        <v>5959900000</v>
      </c>
      <c r="D55" s="158">
        <v>0</v>
      </c>
      <c r="E55" s="158">
        <v>0</v>
      </c>
      <c r="F55" s="220">
        <f t="shared" si="41"/>
        <v>5959900000</v>
      </c>
      <c r="G55" s="158">
        <v>3409374844</v>
      </c>
      <c r="H55" s="158">
        <v>450548840</v>
      </c>
      <c r="I55" s="158">
        <v>3409374844</v>
      </c>
      <c r="J55" s="158">
        <v>450548840</v>
      </c>
      <c r="K55" s="158">
        <v>3409374844</v>
      </c>
      <c r="L55" s="179">
        <f t="shared" si="4"/>
        <v>0.5720523572543164</v>
      </c>
      <c r="M55" s="158">
        <f t="shared" si="5"/>
        <v>2550525156</v>
      </c>
    </row>
    <row r="56" spans="1:13" s="41" customFormat="1" ht="15">
      <c r="A56" s="129" t="s">
        <v>698</v>
      </c>
      <c r="B56" s="47" t="s">
        <v>486</v>
      </c>
      <c r="C56" s="99">
        <f>+C57+C60</f>
        <v>8818508000</v>
      </c>
      <c r="D56" s="99">
        <f aca="true" t="shared" si="42" ref="D56:K56">+D57+D60</f>
        <v>-645191852</v>
      </c>
      <c r="E56" s="99">
        <f t="shared" si="42"/>
        <v>-645191852</v>
      </c>
      <c r="F56" s="218">
        <f t="shared" si="42"/>
        <v>8173316148</v>
      </c>
      <c r="G56" s="99">
        <f t="shared" si="42"/>
        <v>6727426291</v>
      </c>
      <c r="H56" s="99">
        <f t="shared" si="42"/>
        <v>45349</v>
      </c>
      <c r="I56" s="99">
        <f t="shared" si="42"/>
        <v>6726100822</v>
      </c>
      <c r="J56" s="99">
        <f t="shared" si="42"/>
        <v>45349</v>
      </c>
      <c r="K56" s="99">
        <f t="shared" si="42"/>
        <v>6726100822</v>
      </c>
      <c r="L56" s="177">
        <f t="shared" si="4"/>
        <v>0.8229341310437218</v>
      </c>
      <c r="M56" s="99">
        <f aca="true" t="shared" si="43" ref="M56">+M57+M60</f>
        <v>1445889857</v>
      </c>
    </row>
    <row r="57" spans="1:13" s="41" customFormat="1" ht="15">
      <c r="A57" s="130" t="s">
        <v>699</v>
      </c>
      <c r="B57" s="48" t="s">
        <v>607</v>
      </c>
      <c r="C57" s="100">
        <f>+SUM(C58:C59)</f>
        <v>171000000</v>
      </c>
      <c r="D57" s="100">
        <f aca="true" t="shared" si="44" ref="D57:K57">+SUM(D58:D59)</f>
        <v>-214262620</v>
      </c>
      <c r="E57" s="100">
        <f t="shared" si="44"/>
        <v>3803928777</v>
      </c>
      <c r="F57" s="219">
        <f t="shared" si="44"/>
        <v>3974928777</v>
      </c>
      <c r="G57" s="100">
        <f t="shared" si="44"/>
        <v>3646287357</v>
      </c>
      <c r="H57" s="100">
        <f t="shared" si="44"/>
        <v>0</v>
      </c>
      <c r="I57" s="100">
        <f t="shared" si="44"/>
        <v>3645000753</v>
      </c>
      <c r="J57" s="100">
        <f t="shared" si="44"/>
        <v>0</v>
      </c>
      <c r="K57" s="100">
        <f t="shared" si="44"/>
        <v>3645000753</v>
      </c>
      <c r="L57" s="178">
        <f t="shared" si="4"/>
        <v>0.9169977520329291</v>
      </c>
      <c r="M57" s="100">
        <f aca="true" t="shared" si="45" ref="M57">+SUM(M58:M59)</f>
        <v>328641420</v>
      </c>
    </row>
    <row r="58" spans="1:13" s="40" customFormat="1" ht="15">
      <c r="A58" s="131" t="s">
        <v>700</v>
      </c>
      <c r="B58" s="49" t="s">
        <v>606</v>
      </c>
      <c r="C58" s="101">
        <v>91000000</v>
      </c>
      <c r="D58" s="158">
        <v>-214262620</v>
      </c>
      <c r="E58" s="158">
        <v>491000000</v>
      </c>
      <c r="F58" s="220">
        <f aca="true" t="shared" si="46" ref="F58:F59">+C58+E58</f>
        <v>582000000</v>
      </c>
      <c r="G58" s="158">
        <v>482490018</v>
      </c>
      <c r="H58" s="158">
        <v>0</v>
      </c>
      <c r="I58" s="158">
        <v>482377943</v>
      </c>
      <c r="J58" s="158">
        <v>0</v>
      </c>
      <c r="K58" s="158">
        <v>482377943</v>
      </c>
      <c r="L58" s="179">
        <f t="shared" si="4"/>
        <v>0.8288280807560138</v>
      </c>
      <c r="M58" s="158">
        <f t="shared" si="5"/>
        <v>99509982</v>
      </c>
    </row>
    <row r="59" spans="1:13" s="40" customFormat="1" ht="15">
      <c r="A59" s="131" t="s">
        <v>701</v>
      </c>
      <c r="B59" s="49" t="s">
        <v>605</v>
      </c>
      <c r="C59" s="101">
        <v>80000000</v>
      </c>
      <c r="D59" s="158">
        <v>0</v>
      </c>
      <c r="E59" s="158">
        <v>3312928777</v>
      </c>
      <c r="F59" s="220">
        <f t="shared" si="46"/>
        <v>3392928777</v>
      </c>
      <c r="G59" s="158">
        <v>3163797339</v>
      </c>
      <c r="H59" s="158">
        <v>0</v>
      </c>
      <c r="I59" s="158">
        <v>3162622810</v>
      </c>
      <c r="J59" s="158">
        <v>0</v>
      </c>
      <c r="K59" s="158">
        <v>3162622810</v>
      </c>
      <c r="L59" s="179">
        <f t="shared" si="4"/>
        <v>0.932121779696291</v>
      </c>
      <c r="M59" s="158">
        <f t="shared" si="5"/>
        <v>229131438</v>
      </c>
    </row>
    <row r="60" spans="1:13" s="41" customFormat="1" ht="15">
      <c r="A60" s="130" t="s">
        <v>702</v>
      </c>
      <c r="B60" s="48" t="s">
        <v>604</v>
      </c>
      <c r="C60" s="100">
        <f>+C61+C62</f>
        <v>8647508000</v>
      </c>
      <c r="D60" s="100">
        <f aca="true" t="shared" si="47" ref="D60:K60">+D61+D62</f>
        <v>-430929232</v>
      </c>
      <c r="E60" s="100">
        <f t="shared" si="47"/>
        <v>-4449120629</v>
      </c>
      <c r="F60" s="219">
        <f t="shared" si="47"/>
        <v>4198387371</v>
      </c>
      <c r="G60" s="100">
        <f t="shared" si="47"/>
        <v>3081138934</v>
      </c>
      <c r="H60" s="100">
        <f t="shared" si="47"/>
        <v>45349</v>
      </c>
      <c r="I60" s="100">
        <f t="shared" si="47"/>
        <v>3081100069</v>
      </c>
      <c r="J60" s="100">
        <f t="shared" si="47"/>
        <v>45349</v>
      </c>
      <c r="K60" s="100">
        <f t="shared" si="47"/>
        <v>3081100069</v>
      </c>
      <c r="L60" s="178">
        <f t="shared" si="4"/>
        <v>0.7338770334253657</v>
      </c>
      <c r="M60" s="100">
        <f aca="true" t="shared" si="48" ref="M60">+M61+M62</f>
        <v>1117248437</v>
      </c>
    </row>
    <row r="61" spans="1:13" s="40" customFormat="1" ht="15">
      <c r="A61" s="131" t="s">
        <v>703</v>
      </c>
      <c r="B61" s="49" t="s">
        <v>603</v>
      </c>
      <c r="C61" s="101">
        <v>1591423000</v>
      </c>
      <c r="D61" s="158">
        <v>-430929232</v>
      </c>
      <c r="E61" s="158">
        <v>-1136191852</v>
      </c>
      <c r="F61" s="220">
        <f aca="true" t="shared" si="49" ref="F61:F62">+C61+E61</f>
        <v>455231148</v>
      </c>
      <c r="G61" s="158">
        <v>425276497</v>
      </c>
      <c r="H61" s="158">
        <v>45349</v>
      </c>
      <c r="I61" s="158">
        <v>425276497</v>
      </c>
      <c r="J61" s="158">
        <v>45349</v>
      </c>
      <c r="K61" s="158">
        <v>425276497</v>
      </c>
      <c r="L61" s="179">
        <f t="shared" si="4"/>
        <v>0.9341990302473766</v>
      </c>
      <c r="M61" s="158">
        <f t="shared" si="5"/>
        <v>29954651</v>
      </c>
    </row>
    <row r="62" spans="1:13" s="40" customFormat="1" ht="15">
      <c r="A62" s="131" t="s">
        <v>704</v>
      </c>
      <c r="B62" s="49" t="s">
        <v>602</v>
      </c>
      <c r="C62" s="101">
        <v>7056085000</v>
      </c>
      <c r="D62" s="158">
        <v>0</v>
      </c>
      <c r="E62" s="158">
        <v>-3312928777</v>
      </c>
      <c r="F62" s="220">
        <f t="shared" si="49"/>
        <v>3743156223</v>
      </c>
      <c r="G62" s="158">
        <v>2655862437</v>
      </c>
      <c r="H62" s="158">
        <v>0</v>
      </c>
      <c r="I62" s="158">
        <v>2655823572</v>
      </c>
      <c r="J62" s="158">
        <v>0</v>
      </c>
      <c r="K62" s="158">
        <v>2655823572</v>
      </c>
      <c r="L62" s="179">
        <f t="shared" si="4"/>
        <v>0.7095144882495598</v>
      </c>
      <c r="M62" s="158">
        <f t="shared" si="5"/>
        <v>1087293786</v>
      </c>
    </row>
    <row r="63" spans="1:13" s="41" customFormat="1" ht="15">
      <c r="A63" s="129" t="s">
        <v>705</v>
      </c>
      <c r="B63" s="47" t="s">
        <v>483</v>
      </c>
      <c r="C63" s="99">
        <f>+C64</f>
        <v>4576929000</v>
      </c>
      <c r="D63" s="99">
        <f aca="true" t="shared" si="50" ref="D63:K63">+D64</f>
        <v>0</v>
      </c>
      <c r="E63" s="99">
        <f t="shared" si="50"/>
        <v>0</v>
      </c>
      <c r="F63" s="218">
        <f t="shared" si="50"/>
        <v>4576929000</v>
      </c>
      <c r="G63" s="99">
        <f t="shared" si="50"/>
        <v>2156316000</v>
      </c>
      <c r="H63" s="99">
        <f t="shared" si="50"/>
        <v>251647600</v>
      </c>
      <c r="I63" s="99">
        <f t="shared" si="50"/>
        <v>2156316000</v>
      </c>
      <c r="J63" s="99">
        <f t="shared" si="50"/>
        <v>251647600</v>
      </c>
      <c r="K63" s="99">
        <f t="shared" si="50"/>
        <v>2156316000</v>
      </c>
      <c r="L63" s="177">
        <f t="shared" si="4"/>
        <v>0.4711272558521227</v>
      </c>
      <c r="M63" s="99">
        <f aca="true" t="shared" si="51" ref="M63">+M64</f>
        <v>2420613000</v>
      </c>
    </row>
    <row r="64" spans="1:13" s="41" customFormat="1" ht="15">
      <c r="A64" s="130" t="s">
        <v>706</v>
      </c>
      <c r="B64" s="48" t="s">
        <v>601</v>
      </c>
      <c r="C64" s="100">
        <f>+SUM(C65:C66)</f>
        <v>4576929000</v>
      </c>
      <c r="D64" s="100">
        <f aca="true" t="shared" si="52" ref="D64:K64">+SUM(D65:D66)</f>
        <v>0</v>
      </c>
      <c r="E64" s="100">
        <f t="shared" si="52"/>
        <v>0</v>
      </c>
      <c r="F64" s="219">
        <f t="shared" si="52"/>
        <v>4576929000</v>
      </c>
      <c r="G64" s="100">
        <f t="shared" si="52"/>
        <v>2156316000</v>
      </c>
      <c r="H64" s="100">
        <f t="shared" si="52"/>
        <v>251647600</v>
      </c>
      <c r="I64" s="100">
        <f t="shared" si="52"/>
        <v>2156316000</v>
      </c>
      <c r="J64" s="100">
        <f t="shared" si="52"/>
        <v>251647600</v>
      </c>
      <c r="K64" s="100">
        <f t="shared" si="52"/>
        <v>2156316000</v>
      </c>
      <c r="L64" s="178">
        <f t="shared" si="4"/>
        <v>0.4711272558521227</v>
      </c>
      <c r="M64" s="100">
        <f aca="true" t="shared" si="53" ref="M64">+SUM(M65:M66)</f>
        <v>2420613000</v>
      </c>
    </row>
    <row r="65" spans="1:13" s="40" customFormat="1" ht="15">
      <c r="A65" s="131" t="s">
        <v>707</v>
      </c>
      <c r="B65" s="49" t="s">
        <v>600</v>
      </c>
      <c r="C65" s="101">
        <v>701185000</v>
      </c>
      <c r="D65" s="158">
        <v>0</v>
      </c>
      <c r="E65" s="158">
        <v>0</v>
      </c>
      <c r="F65" s="220">
        <f aca="true" t="shared" si="54" ref="F65:F66">+C65+E65</f>
        <v>701185000</v>
      </c>
      <c r="G65" s="158">
        <v>350985900</v>
      </c>
      <c r="H65" s="158">
        <v>38109400</v>
      </c>
      <c r="I65" s="158">
        <v>350985900</v>
      </c>
      <c r="J65" s="158">
        <v>38109400</v>
      </c>
      <c r="K65" s="158">
        <v>350985900</v>
      </c>
      <c r="L65" s="179">
        <f t="shared" si="4"/>
        <v>0.5005610502221239</v>
      </c>
      <c r="M65" s="158">
        <f t="shared" si="5"/>
        <v>350199100</v>
      </c>
    </row>
    <row r="66" spans="1:13" s="40" customFormat="1" ht="15">
      <c r="A66" s="131" t="s">
        <v>708</v>
      </c>
      <c r="B66" s="49" t="s">
        <v>599</v>
      </c>
      <c r="C66" s="101">
        <v>3875744000</v>
      </c>
      <c r="D66" s="158">
        <v>0</v>
      </c>
      <c r="E66" s="158">
        <v>0</v>
      </c>
      <c r="F66" s="220">
        <f t="shared" si="54"/>
        <v>3875744000</v>
      </c>
      <c r="G66" s="158">
        <v>1805330100</v>
      </c>
      <c r="H66" s="158">
        <v>213538200</v>
      </c>
      <c r="I66" s="158">
        <v>1805330100</v>
      </c>
      <c r="J66" s="158">
        <v>213538200</v>
      </c>
      <c r="K66" s="158">
        <v>1805330100</v>
      </c>
      <c r="L66" s="179">
        <f t="shared" si="4"/>
        <v>0.4658022046863776</v>
      </c>
      <c r="M66" s="158">
        <f t="shared" si="5"/>
        <v>2070413900</v>
      </c>
    </row>
    <row r="67" spans="1:13" s="41" customFormat="1" ht="24">
      <c r="A67" s="129" t="s">
        <v>709</v>
      </c>
      <c r="B67" s="47" t="s">
        <v>481</v>
      </c>
      <c r="C67" s="99">
        <f>+C68</f>
        <v>413487000</v>
      </c>
      <c r="D67" s="99">
        <f aca="true" t="shared" si="55" ref="D67:K67">+D68</f>
        <v>0</v>
      </c>
      <c r="E67" s="99">
        <f t="shared" si="55"/>
        <v>6213900</v>
      </c>
      <c r="F67" s="218">
        <f t="shared" si="55"/>
        <v>419700900</v>
      </c>
      <c r="G67" s="99">
        <f t="shared" si="55"/>
        <v>233275300</v>
      </c>
      <c r="H67" s="99">
        <f t="shared" si="55"/>
        <v>31443500</v>
      </c>
      <c r="I67" s="99">
        <f t="shared" si="55"/>
        <v>233275300</v>
      </c>
      <c r="J67" s="99">
        <f t="shared" si="55"/>
        <v>31443500</v>
      </c>
      <c r="K67" s="99">
        <f t="shared" si="55"/>
        <v>233275300</v>
      </c>
      <c r="L67" s="177">
        <f t="shared" si="4"/>
        <v>0.5558131993522053</v>
      </c>
      <c r="M67" s="99">
        <f aca="true" t="shared" si="56" ref="M67">+M68</f>
        <v>186425600</v>
      </c>
    </row>
    <row r="68" spans="1:13" s="41" customFormat="1" ht="24">
      <c r="A68" s="130" t="s">
        <v>710</v>
      </c>
      <c r="B68" s="48" t="s">
        <v>598</v>
      </c>
      <c r="C68" s="100">
        <f>+SUM(C69:C70)</f>
        <v>413487000</v>
      </c>
      <c r="D68" s="100">
        <f aca="true" t="shared" si="57" ref="D68:K68">+SUM(D69:D70)</f>
        <v>0</v>
      </c>
      <c r="E68" s="100">
        <f t="shared" si="57"/>
        <v>6213900</v>
      </c>
      <c r="F68" s="219">
        <f t="shared" si="57"/>
        <v>419700900</v>
      </c>
      <c r="G68" s="100">
        <f t="shared" si="57"/>
        <v>233275300</v>
      </c>
      <c r="H68" s="100">
        <f t="shared" si="57"/>
        <v>31443500</v>
      </c>
      <c r="I68" s="100">
        <f t="shared" si="57"/>
        <v>233275300</v>
      </c>
      <c r="J68" s="100">
        <f t="shared" si="57"/>
        <v>31443500</v>
      </c>
      <c r="K68" s="100">
        <f t="shared" si="57"/>
        <v>233275300</v>
      </c>
      <c r="L68" s="178">
        <f t="shared" si="4"/>
        <v>0.5558131993522053</v>
      </c>
      <c r="M68" s="100">
        <f aca="true" t="shared" si="58" ref="M68">+SUM(M69:M70)</f>
        <v>186425600</v>
      </c>
    </row>
    <row r="69" spans="1:13" s="40" customFormat="1" ht="15">
      <c r="A69" s="131" t="s">
        <v>711</v>
      </c>
      <c r="B69" s="49" t="s">
        <v>597</v>
      </c>
      <c r="C69" s="101">
        <v>63411000</v>
      </c>
      <c r="D69" s="158">
        <v>0</v>
      </c>
      <c r="E69" s="158">
        <v>6213900</v>
      </c>
      <c r="F69" s="220">
        <f aca="true" t="shared" si="59" ref="F69:F70">+C69+E69</f>
        <v>69624900</v>
      </c>
      <c r="G69" s="158">
        <v>37069400</v>
      </c>
      <c r="H69" s="158">
        <v>4703800</v>
      </c>
      <c r="I69" s="158">
        <v>37069400</v>
      </c>
      <c r="J69" s="158">
        <v>4703800</v>
      </c>
      <c r="K69" s="158">
        <v>37069400</v>
      </c>
      <c r="L69" s="179">
        <f t="shared" si="4"/>
        <v>0.532415845480568</v>
      </c>
      <c r="M69" s="158">
        <f t="shared" si="5"/>
        <v>32555500</v>
      </c>
    </row>
    <row r="70" spans="1:13" s="40" customFormat="1" ht="15">
      <c r="A70" s="131" t="s">
        <v>712</v>
      </c>
      <c r="B70" s="49" t="s">
        <v>596</v>
      </c>
      <c r="C70" s="101">
        <v>350076000</v>
      </c>
      <c r="D70" s="158">
        <v>0</v>
      </c>
      <c r="E70" s="158">
        <v>0</v>
      </c>
      <c r="F70" s="220">
        <f t="shared" si="59"/>
        <v>350076000</v>
      </c>
      <c r="G70" s="158">
        <v>196205900</v>
      </c>
      <c r="H70" s="158">
        <v>26739700</v>
      </c>
      <c r="I70" s="158">
        <v>196205900</v>
      </c>
      <c r="J70" s="158">
        <v>26739700</v>
      </c>
      <c r="K70" s="158">
        <v>196205900</v>
      </c>
      <c r="L70" s="179">
        <f t="shared" si="4"/>
        <v>0.5604665843988162</v>
      </c>
      <c r="M70" s="158">
        <f t="shared" si="5"/>
        <v>153870100</v>
      </c>
    </row>
    <row r="71" spans="1:13" s="41" customFormat="1" ht="15">
      <c r="A71" s="129" t="s">
        <v>713</v>
      </c>
      <c r="B71" s="47" t="s">
        <v>479</v>
      </c>
      <c r="C71" s="99">
        <f>+C72</f>
        <v>3381997000</v>
      </c>
      <c r="D71" s="99">
        <f aca="true" t="shared" si="60" ref="D71:K71">+D72</f>
        <v>0</v>
      </c>
      <c r="E71" s="99">
        <f t="shared" si="60"/>
        <v>0</v>
      </c>
      <c r="F71" s="218">
        <f t="shared" si="60"/>
        <v>3381997000</v>
      </c>
      <c r="G71" s="99">
        <f t="shared" si="60"/>
        <v>1617346100</v>
      </c>
      <c r="H71" s="99">
        <f t="shared" si="60"/>
        <v>188752600</v>
      </c>
      <c r="I71" s="99">
        <f t="shared" si="60"/>
        <v>1617346100</v>
      </c>
      <c r="J71" s="99">
        <f t="shared" si="60"/>
        <v>188752600</v>
      </c>
      <c r="K71" s="99">
        <f t="shared" si="60"/>
        <v>1617346100</v>
      </c>
      <c r="L71" s="177">
        <f t="shared" si="4"/>
        <v>0.47822221604572684</v>
      </c>
      <c r="M71" s="99">
        <f aca="true" t="shared" si="61" ref="M71">+M72</f>
        <v>1764650900</v>
      </c>
    </row>
    <row r="72" spans="1:13" s="41" customFormat="1" ht="15">
      <c r="A72" s="130" t="s">
        <v>714</v>
      </c>
      <c r="B72" s="48" t="s">
        <v>595</v>
      </c>
      <c r="C72" s="100">
        <f>+SUM(C73:C74)</f>
        <v>3381997000</v>
      </c>
      <c r="D72" s="100">
        <f aca="true" t="shared" si="62" ref="D72:K72">+SUM(D73:D74)</f>
        <v>0</v>
      </c>
      <c r="E72" s="100">
        <f t="shared" si="62"/>
        <v>0</v>
      </c>
      <c r="F72" s="219">
        <f t="shared" si="62"/>
        <v>3381997000</v>
      </c>
      <c r="G72" s="100">
        <f t="shared" si="62"/>
        <v>1617346100</v>
      </c>
      <c r="H72" s="100">
        <f t="shared" si="62"/>
        <v>188752600</v>
      </c>
      <c r="I72" s="100">
        <f t="shared" si="62"/>
        <v>1617346100</v>
      </c>
      <c r="J72" s="100">
        <f t="shared" si="62"/>
        <v>188752600</v>
      </c>
      <c r="K72" s="100">
        <f t="shared" si="62"/>
        <v>1617346100</v>
      </c>
      <c r="L72" s="178">
        <f t="shared" si="4"/>
        <v>0.47822221604572684</v>
      </c>
      <c r="M72" s="100">
        <f aca="true" t="shared" si="63" ref="M72">+SUM(M73:M74)</f>
        <v>1764650900</v>
      </c>
    </row>
    <row r="73" spans="1:13" s="40" customFormat="1" ht="15">
      <c r="A73" s="131" t="s">
        <v>715</v>
      </c>
      <c r="B73" s="49" t="s">
        <v>594</v>
      </c>
      <c r="C73" s="101">
        <v>525928000</v>
      </c>
      <c r="D73" s="158">
        <v>0</v>
      </c>
      <c r="E73" s="158">
        <v>0</v>
      </c>
      <c r="F73" s="220">
        <f aca="true" t="shared" si="64" ref="F73:F74">+C73+E73</f>
        <v>525928000</v>
      </c>
      <c r="G73" s="158">
        <v>263265800</v>
      </c>
      <c r="H73" s="158">
        <v>28585200</v>
      </c>
      <c r="I73" s="158">
        <v>263265800</v>
      </c>
      <c r="J73" s="158">
        <v>28585200</v>
      </c>
      <c r="K73" s="158">
        <v>263265800</v>
      </c>
      <c r="L73" s="179">
        <f t="shared" si="4"/>
        <v>0.5005738428073805</v>
      </c>
      <c r="M73" s="158">
        <f t="shared" si="5"/>
        <v>262662200</v>
      </c>
    </row>
    <row r="74" spans="1:13" s="40" customFormat="1" ht="15">
      <c r="A74" s="131" t="s">
        <v>716</v>
      </c>
      <c r="B74" s="49" t="s">
        <v>593</v>
      </c>
      <c r="C74" s="101">
        <v>2856069000</v>
      </c>
      <c r="D74" s="158">
        <v>0</v>
      </c>
      <c r="E74" s="158">
        <v>0</v>
      </c>
      <c r="F74" s="220">
        <f t="shared" si="64"/>
        <v>2856069000</v>
      </c>
      <c r="G74" s="158">
        <v>1354080300</v>
      </c>
      <c r="H74" s="158">
        <v>160167400</v>
      </c>
      <c r="I74" s="158">
        <v>1354080300</v>
      </c>
      <c r="J74" s="158">
        <v>160167400</v>
      </c>
      <c r="K74" s="158">
        <v>1354080300</v>
      </c>
      <c r="L74" s="179">
        <f t="shared" si="4"/>
        <v>0.47410629785204766</v>
      </c>
      <c r="M74" s="158">
        <f t="shared" si="5"/>
        <v>1501988700</v>
      </c>
    </row>
    <row r="75" spans="1:13" s="41" customFormat="1" ht="24">
      <c r="A75" s="128" t="s">
        <v>717</v>
      </c>
      <c r="B75" s="46" t="s">
        <v>477</v>
      </c>
      <c r="C75" s="98">
        <f>+SUM(C76:C79)</f>
        <v>478970000</v>
      </c>
      <c r="D75" s="98">
        <f aca="true" t="shared" si="65" ref="D75:K75">+SUM(D76:D79)</f>
        <v>0</v>
      </c>
      <c r="E75" s="98">
        <f t="shared" si="65"/>
        <v>12712121</v>
      </c>
      <c r="F75" s="217">
        <f t="shared" si="65"/>
        <v>491682121</v>
      </c>
      <c r="G75" s="98">
        <f t="shared" si="65"/>
        <v>134625815</v>
      </c>
      <c r="H75" s="98">
        <f t="shared" si="65"/>
        <v>14352764</v>
      </c>
      <c r="I75" s="98">
        <f t="shared" si="65"/>
        <v>133266598</v>
      </c>
      <c r="J75" s="98">
        <f t="shared" si="65"/>
        <v>14352764</v>
      </c>
      <c r="K75" s="98">
        <f t="shared" si="65"/>
        <v>133266598</v>
      </c>
      <c r="L75" s="176">
        <f t="shared" si="4"/>
        <v>0.27104218825154314</v>
      </c>
      <c r="M75" s="98">
        <f aca="true" t="shared" si="66" ref="M75">+SUM(M76:M79)</f>
        <v>357056306</v>
      </c>
    </row>
    <row r="76" spans="1:13" s="40" customFormat="1" ht="15">
      <c r="A76" s="131" t="s">
        <v>1098</v>
      </c>
      <c r="B76" s="49" t="s">
        <v>476</v>
      </c>
      <c r="C76" s="101">
        <v>0</v>
      </c>
      <c r="D76" s="158"/>
      <c r="E76" s="158"/>
      <c r="F76" s="220">
        <f aca="true" t="shared" si="67" ref="F76:F79">+C76+E76</f>
        <v>0</v>
      </c>
      <c r="G76" s="158"/>
      <c r="H76" s="158"/>
      <c r="I76" s="158"/>
      <c r="J76" s="158"/>
      <c r="K76" s="158"/>
      <c r="L76" s="179">
        <f aca="true" t="shared" si="68" ref="L76:L139">+_xlfn.IFERROR(I76/F76,0)</f>
        <v>0</v>
      </c>
      <c r="M76" s="158">
        <f aca="true" t="shared" si="69" ref="M76:M139">+F76-G76</f>
        <v>0</v>
      </c>
    </row>
    <row r="77" spans="1:13" s="40" customFormat="1" ht="15">
      <c r="A77" s="131" t="s">
        <v>718</v>
      </c>
      <c r="B77" s="49" t="s">
        <v>592</v>
      </c>
      <c r="C77" s="101">
        <v>53500000</v>
      </c>
      <c r="D77" s="158">
        <v>0</v>
      </c>
      <c r="E77" s="158">
        <v>0</v>
      </c>
      <c r="F77" s="220">
        <f t="shared" si="67"/>
        <v>53500000</v>
      </c>
      <c r="G77" s="158">
        <v>4765539</v>
      </c>
      <c r="H77" s="158">
        <v>1049903</v>
      </c>
      <c r="I77" s="158">
        <v>3411423</v>
      </c>
      <c r="J77" s="158">
        <v>1049903</v>
      </c>
      <c r="K77" s="158">
        <v>3411423</v>
      </c>
      <c r="L77" s="179">
        <f t="shared" si="68"/>
        <v>0.06376491588785047</v>
      </c>
      <c r="M77" s="158">
        <f t="shared" si="69"/>
        <v>48734461</v>
      </c>
    </row>
    <row r="78" spans="1:13" s="40" customFormat="1" ht="24">
      <c r="A78" s="131" t="s">
        <v>719</v>
      </c>
      <c r="B78" s="49" t="s">
        <v>591</v>
      </c>
      <c r="C78" s="101">
        <v>241774000</v>
      </c>
      <c r="D78" s="158">
        <v>0</v>
      </c>
      <c r="E78" s="158">
        <v>12712121</v>
      </c>
      <c r="F78" s="220">
        <f t="shared" si="67"/>
        <v>254486121</v>
      </c>
      <c r="G78" s="158">
        <v>8249288</v>
      </c>
      <c r="H78" s="158">
        <v>0</v>
      </c>
      <c r="I78" s="158">
        <v>8249288</v>
      </c>
      <c r="J78" s="158">
        <v>0</v>
      </c>
      <c r="K78" s="158">
        <v>8249288</v>
      </c>
      <c r="L78" s="179">
        <f t="shared" si="68"/>
        <v>0.03241547306228146</v>
      </c>
      <c r="M78" s="158">
        <f t="shared" si="69"/>
        <v>246236833</v>
      </c>
    </row>
    <row r="79" spans="1:13" s="40" customFormat="1" ht="15">
      <c r="A79" s="131" t="s">
        <v>720</v>
      </c>
      <c r="B79" s="49" t="s">
        <v>590</v>
      </c>
      <c r="C79" s="101">
        <v>183696000</v>
      </c>
      <c r="D79" s="158">
        <v>0</v>
      </c>
      <c r="E79" s="158">
        <v>0</v>
      </c>
      <c r="F79" s="220">
        <f t="shared" si="67"/>
        <v>183696000</v>
      </c>
      <c r="G79" s="158">
        <v>121610988</v>
      </c>
      <c r="H79" s="158">
        <v>13302861</v>
      </c>
      <c r="I79" s="158">
        <v>121605887</v>
      </c>
      <c r="J79" s="158">
        <v>13302861</v>
      </c>
      <c r="K79" s="158">
        <v>121605887</v>
      </c>
      <c r="L79" s="179">
        <f t="shared" si="68"/>
        <v>0.6619952911331766</v>
      </c>
      <c r="M79" s="158">
        <f t="shared" si="69"/>
        <v>62085012</v>
      </c>
    </row>
    <row r="80" spans="1:13" s="41" customFormat="1" ht="22.5" customHeight="1">
      <c r="A80" s="127" t="s">
        <v>721</v>
      </c>
      <c r="B80" s="45" t="s">
        <v>589</v>
      </c>
      <c r="C80" s="97">
        <f>+C81+C112</f>
        <v>38365038000</v>
      </c>
      <c r="D80" s="97">
        <f aca="true" t="shared" si="70" ref="D80:K80">+D81+D112</f>
        <v>5000000</v>
      </c>
      <c r="E80" s="97">
        <f t="shared" si="70"/>
        <v>12696155666</v>
      </c>
      <c r="F80" s="216">
        <f t="shared" si="70"/>
        <v>51061193666</v>
      </c>
      <c r="G80" s="97">
        <f t="shared" si="70"/>
        <v>48339593787</v>
      </c>
      <c r="H80" s="97">
        <f t="shared" si="70"/>
        <v>11278084701</v>
      </c>
      <c r="I80" s="97">
        <f t="shared" si="70"/>
        <v>43660129128</v>
      </c>
      <c r="J80" s="97">
        <f>+J81+J112</f>
        <v>1420216922</v>
      </c>
      <c r="K80" s="97">
        <f t="shared" si="70"/>
        <v>30180517833</v>
      </c>
      <c r="L80" s="175">
        <f t="shared" si="68"/>
        <v>0.8550550034844147</v>
      </c>
      <c r="M80" s="97">
        <f aca="true" t="shared" si="71" ref="M80">+M81+M112</f>
        <v>2721599879</v>
      </c>
    </row>
    <row r="81" spans="1:13" s="41" customFormat="1" ht="15">
      <c r="A81" s="132" t="s">
        <v>722</v>
      </c>
      <c r="B81" s="58" t="s">
        <v>502</v>
      </c>
      <c r="C81" s="102">
        <f>+C83+C91+C98+C105</f>
        <v>30023387000</v>
      </c>
      <c r="D81" s="102">
        <f aca="true" t="shared" si="72" ref="D81:K81">+D83+D91+D98+D105</f>
        <v>-210000000</v>
      </c>
      <c r="E81" s="102">
        <f t="shared" si="72"/>
        <v>10313397258</v>
      </c>
      <c r="F81" s="221">
        <f t="shared" si="72"/>
        <v>40336784258</v>
      </c>
      <c r="G81" s="102">
        <f t="shared" si="72"/>
        <v>39907214121</v>
      </c>
      <c r="H81" s="102">
        <f t="shared" si="72"/>
        <v>9621249415</v>
      </c>
      <c r="I81" s="102">
        <f t="shared" si="72"/>
        <v>36422066237</v>
      </c>
      <c r="J81" s="102">
        <f t="shared" si="72"/>
        <v>468499256</v>
      </c>
      <c r="K81" s="102">
        <f t="shared" si="72"/>
        <v>23739938314</v>
      </c>
      <c r="L81" s="180">
        <f t="shared" si="68"/>
        <v>0.902949179191854</v>
      </c>
      <c r="M81" s="102">
        <f aca="true" t="shared" si="73" ref="M81">+M83+M91+M98+M105</f>
        <v>429570137</v>
      </c>
    </row>
    <row r="82" spans="1:13" s="41" customFormat="1" ht="15">
      <c r="A82" s="120" t="s">
        <v>723</v>
      </c>
      <c r="B82" s="60" t="s">
        <v>501</v>
      </c>
      <c r="C82" s="103">
        <f>C83+C91+C98+C105</f>
        <v>30023387000</v>
      </c>
      <c r="D82" s="103">
        <f aca="true" t="shared" si="74" ref="D82:K82">D83+D91+D98+D105</f>
        <v>-210000000</v>
      </c>
      <c r="E82" s="103">
        <f t="shared" si="74"/>
        <v>10313397258</v>
      </c>
      <c r="F82" s="222">
        <f t="shared" si="74"/>
        <v>40336784258</v>
      </c>
      <c r="G82" s="103">
        <f t="shared" si="74"/>
        <v>39907214121</v>
      </c>
      <c r="H82" s="103">
        <f t="shared" si="74"/>
        <v>9621249415</v>
      </c>
      <c r="I82" s="103">
        <f t="shared" si="74"/>
        <v>36422066237</v>
      </c>
      <c r="J82" s="103">
        <f>J83+J91+J98+J105</f>
        <v>468499256</v>
      </c>
      <c r="K82" s="103">
        <f t="shared" si="74"/>
        <v>23739938314</v>
      </c>
      <c r="L82" s="181">
        <f t="shared" si="68"/>
        <v>0.902949179191854</v>
      </c>
      <c r="M82" s="103">
        <f aca="true" t="shared" si="75" ref="M82">M83+M91+M98+M105</f>
        <v>429570137</v>
      </c>
    </row>
    <row r="83" spans="1:13" s="40" customFormat="1" ht="15">
      <c r="A83" s="196" t="s">
        <v>724</v>
      </c>
      <c r="B83" s="197" t="s">
        <v>25</v>
      </c>
      <c r="C83" s="198">
        <f>SUM(C84:C90)</f>
        <v>27181138000</v>
      </c>
      <c r="D83" s="198">
        <f aca="true" t="shared" si="76" ref="D83:K83">SUM(D84:D90)</f>
        <v>-210000000</v>
      </c>
      <c r="E83" s="198">
        <f t="shared" si="76"/>
        <v>9069075554</v>
      </c>
      <c r="F83" s="223">
        <f t="shared" si="76"/>
        <v>36250213554</v>
      </c>
      <c r="G83" s="198">
        <f t="shared" si="76"/>
        <v>35957790858</v>
      </c>
      <c r="H83" s="198">
        <f t="shared" si="76"/>
        <v>8748246467</v>
      </c>
      <c r="I83" s="198">
        <f t="shared" si="76"/>
        <v>33453906961</v>
      </c>
      <c r="J83" s="198">
        <f t="shared" si="76"/>
        <v>468499256</v>
      </c>
      <c r="K83" s="198">
        <f t="shared" si="76"/>
        <v>21758667313</v>
      </c>
      <c r="L83" s="201">
        <f t="shared" si="68"/>
        <v>0.9228609622165538</v>
      </c>
      <c r="M83" s="198">
        <f aca="true" t="shared" si="77" ref="M83">SUM(M84:M90)</f>
        <v>292422696</v>
      </c>
    </row>
    <row r="84" spans="1:13" s="40" customFormat="1" ht="15">
      <c r="A84" s="64" t="s">
        <v>725</v>
      </c>
      <c r="B84" s="64" t="s">
        <v>588</v>
      </c>
      <c r="C84" s="104">
        <v>5494773000</v>
      </c>
      <c r="D84" s="159">
        <v>0</v>
      </c>
      <c r="E84" s="159">
        <v>1458663688</v>
      </c>
      <c r="F84" s="224">
        <f>+C84+E84</f>
        <v>6953436688</v>
      </c>
      <c r="G84" s="159">
        <v>6953436688</v>
      </c>
      <c r="H84" s="159">
        <v>1253105885</v>
      </c>
      <c r="I84" s="159">
        <v>6723110861</v>
      </c>
      <c r="J84" s="159">
        <v>125577741</v>
      </c>
      <c r="K84" s="159">
        <v>4157055085</v>
      </c>
      <c r="L84" s="182">
        <f t="shared" si="68"/>
        <v>0.9668759726542864</v>
      </c>
      <c r="M84" s="159">
        <f t="shared" si="69"/>
        <v>0</v>
      </c>
    </row>
    <row r="85" spans="1:13" s="40" customFormat="1" ht="15">
      <c r="A85" s="64" t="s">
        <v>726</v>
      </c>
      <c r="B85" s="64" t="s">
        <v>587</v>
      </c>
      <c r="C85" s="104">
        <v>8118088000</v>
      </c>
      <c r="D85" s="159">
        <v>-210000000</v>
      </c>
      <c r="E85" s="159">
        <v>2255523493</v>
      </c>
      <c r="F85" s="224">
        <f aca="true" t="shared" si="78" ref="F85:F90">+C85+E85</f>
        <v>10373611493</v>
      </c>
      <c r="G85" s="159">
        <v>10373600823</v>
      </c>
      <c r="H85" s="159">
        <v>2359541498</v>
      </c>
      <c r="I85" s="159">
        <v>9867041530</v>
      </c>
      <c r="J85" s="159">
        <v>151105124</v>
      </c>
      <c r="K85" s="159">
        <v>6269245382</v>
      </c>
      <c r="L85" s="182">
        <f t="shared" si="68"/>
        <v>0.9511674441112599</v>
      </c>
      <c r="M85" s="159">
        <f t="shared" si="69"/>
        <v>10670</v>
      </c>
    </row>
    <row r="86" spans="1:13" s="40" customFormat="1" ht="24">
      <c r="A86" s="64" t="s">
        <v>727</v>
      </c>
      <c r="B86" s="64" t="s">
        <v>586</v>
      </c>
      <c r="C86" s="104">
        <v>3585141000</v>
      </c>
      <c r="D86" s="159">
        <v>0</v>
      </c>
      <c r="E86" s="159">
        <v>1170160284</v>
      </c>
      <c r="F86" s="224">
        <f t="shared" si="78"/>
        <v>4755301284</v>
      </c>
      <c r="G86" s="159">
        <v>4462889258</v>
      </c>
      <c r="H86" s="159">
        <v>1201251160</v>
      </c>
      <c r="I86" s="159">
        <v>4272061849</v>
      </c>
      <c r="J86" s="159">
        <v>45657295</v>
      </c>
      <c r="K86" s="159">
        <v>2869166419</v>
      </c>
      <c r="L86" s="182">
        <f t="shared" si="68"/>
        <v>0.8983787974431948</v>
      </c>
      <c r="M86" s="159">
        <f t="shared" si="69"/>
        <v>292412026</v>
      </c>
    </row>
    <row r="87" spans="1:13" s="40" customFormat="1" ht="15">
      <c r="A87" s="64" t="s">
        <v>728</v>
      </c>
      <c r="B87" s="64" t="s">
        <v>585</v>
      </c>
      <c r="C87" s="104">
        <v>4371461000</v>
      </c>
      <c r="D87" s="159">
        <v>0</v>
      </c>
      <c r="E87" s="159">
        <v>1631594229</v>
      </c>
      <c r="F87" s="224">
        <f t="shared" si="78"/>
        <v>6003055229</v>
      </c>
      <c r="G87" s="159">
        <v>6003055229</v>
      </c>
      <c r="H87" s="159">
        <v>1758072842</v>
      </c>
      <c r="I87" s="159">
        <v>5565427554</v>
      </c>
      <c r="J87" s="159">
        <v>54983776</v>
      </c>
      <c r="K87" s="159">
        <v>3757650184</v>
      </c>
      <c r="L87" s="182">
        <f t="shared" si="68"/>
        <v>0.9270991756187955</v>
      </c>
      <c r="M87" s="159">
        <f t="shared" si="69"/>
        <v>0</v>
      </c>
    </row>
    <row r="88" spans="1:13" s="40" customFormat="1" ht="15">
      <c r="A88" s="64" t="s">
        <v>729</v>
      </c>
      <c r="B88" s="64" t="s">
        <v>584</v>
      </c>
      <c r="C88" s="104">
        <v>4777043000</v>
      </c>
      <c r="D88" s="159">
        <v>0</v>
      </c>
      <c r="E88" s="159">
        <v>1679780707</v>
      </c>
      <c r="F88" s="224">
        <f t="shared" si="78"/>
        <v>6456823707</v>
      </c>
      <c r="G88" s="159">
        <v>6456823707</v>
      </c>
      <c r="H88" s="159">
        <v>1726851594</v>
      </c>
      <c r="I88" s="159">
        <v>5789085898</v>
      </c>
      <c r="J88" s="159">
        <v>27294800</v>
      </c>
      <c r="K88" s="159">
        <v>3919261569</v>
      </c>
      <c r="L88" s="182">
        <f t="shared" si="68"/>
        <v>0.8965841659458521</v>
      </c>
      <c r="M88" s="159">
        <f t="shared" si="69"/>
        <v>0</v>
      </c>
    </row>
    <row r="89" spans="1:13" s="40" customFormat="1" ht="15">
      <c r="A89" s="64" t="s">
        <v>730</v>
      </c>
      <c r="B89" s="64" t="s">
        <v>583</v>
      </c>
      <c r="C89" s="104">
        <v>834632000</v>
      </c>
      <c r="D89" s="159">
        <v>0</v>
      </c>
      <c r="E89" s="159">
        <v>468881420</v>
      </c>
      <c r="F89" s="224">
        <f t="shared" si="78"/>
        <v>1303513420</v>
      </c>
      <c r="G89" s="159">
        <v>1303513420</v>
      </c>
      <c r="H89" s="159">
        <v>303321957</v>
      </c>
      <c r="I89" s="159">
        <v>1008388695</v>
      </c>
      <c r="J89" s="159">
        <v>23159075</v>
      </c>
      <c r="K89" s="159">
        <v>703599631</v>
      </c>
      <c r="L89" s="182">
        <f t="shared" si="68"/>
        <v>0.7735928756299264</v>
      </c>
      <c r="M89" s="159">
        <f t="shared" si="69"/>
        <v>0</v>
      </c>
    </row>
    <row r="90" spans="1:13" s="40" customFormat="1" ht="24">
      <c r="A90" s="64" t="s">
        <v>731</v>
      </c>
      <c r="B90" s="64" t="s">
        <v>582</v>
      </c>
      <c r="C90" s="104">
        <v>0</v>
      </c>
      <c r="D90" s="159">
        <v>0</v>
      </c>
      <c r="E90" s="159">
        <v>404471733</v>
      </c>
      <c r="F90" s="224">
        <f t="shared" si="78"/>
        <v>404471733</v>
      </c>
      <c r="G90" s="159">
        <v>404471733</v>
      </c>
      <c r="H90" s="159">
        <v>146101531</v>
      </c>
      <c r="I90" s="159">
        <v>228790574</v>
      </c>
      <c r="J90" s="159">
        <v>40721445</v>
      </c>
      <c r="K90" s="159">
        <v>82689043</v>
      </c>
      <c r="L90" s="182">
        <f t="shared" si="68"/>
        <v>0.565652814111487</v>
      </c>
      <c r="M90" s="159">
        <f t="shared" si="69"/>
        <v>0</v>
      </c>
    </row>
    <row r="91" spans="1:13" s="40" customFormat="1" ht="15">
      <c r="A91" s="196" t="s">
        <v>732</v>
      </c>
      <c r="B91" s="197" t="s">
        <v>581</v>
      </c>
      <c r="C91" s="198">
        <f>SUM(C92:C97)</f>
        <v>1017081000</v>
      </c>
      <c r="D91" s="198">
        <f aca="true" t="shared" si="79" ref="D91:K91">SUM(D92:D97)</f>
        <v>0</v>
      </c>
      <c r="E91" s="198">
        <f t="shared" si="79"/>
        <v>0</v>
      </c>
      <c r="F91" s="223">
        <f t="shared" si="79"/>
        <v>1017081000</v>
      </c>
      <c r="G91" s="198">
        <f t="shared" si="79"/>
        <v>880468000</v>
      </c>
      <c r="H91" s="198">
        <f t="shared" si="79"/>
        <v>0</v>
      </c>
      <c r="I91" s="198">
        <f t="shared" si="79"/>
        <v>0</v>
      </c>
      <c r="J91" s="198">
        <f t="shared" si="79"/>
        <v>0</v>
      </c>
      <c r="K91" s="198">
        <f t="shared" si="79"/>
        <v>0</v>
      </c>
      <c r="L91" s="201">
        <f t="shared" si="68"/>
        <v>0</v>
      </c>
      <c r="M91" s="198">
        <f t="shared" si="69"/>
        <v>136613000</v>
      </c>
    </row>
    <row r="92" spans="1:13" s="40" customFormat="1" ht="15">
      <c r="A92" s="64" t="s">
        <v>733</v>
      </c>
      <c r="B92" s="64" t="s">
        <v>580</v>
      </c>
      <c r="C92" s="104">
        <v>146208000</v>
      </c>
      <c r="D92" s="159">
        <v>0</v>
      </c>
      <c r="E92" s="159">
        <v>0</v>
      </c>
      <c r="F92" s="224">
        <f>+C92+E92</f>
        <v>146208000</v>
      </c>
      <c r="G92" s="159">
        <v>146208000</v>
      </c>
      <c r="H92" s="159">
        <v>0</v>
      </c>
      <c r="I92" s="159">
        <v>0</v>
      </c>
      <c r="J92" s="159">
        <v>0</v>
      </c>
      <c r="K92" s="159">
        <v>0</v>
      </c>
      <c r="L92" s="182">
        <f t="shared" si="68"/>
        <v>0</v>
      </c>
      <c r="M92" s="159">
        <f t="shared" si="69"/>
        <v>0</v>
      </c>
    </row>
    <row r="93" spans="1:13" s="40" customFormat="1" ht="15">
      <c r="A93" s="64" t="s">
        <v>734</v>
      </c>
      <c r="B93" s="64" t="s">
        <v>579</v>
      </c>
      <c r="C93" s="104">
        <v>280414000</v>
      </c>
      <c r="D93" s="159">
        <v>0</v>
      </c>
      <c r="E93" s="159">
        <v>0</v>
      </c>
      <c r="F93" s="224">
        <f aca="true" t="shared" si="80" ref="F93:F97">+C93+E93</f>
        <v>280414000</v>
      </c>
      <c r="G93" s="159">
        <v>280414000</v>
      </c>
      <c r="H93" s="159">
        <v>0</v>
      </c>
      <c r="I93" s="159">
        <v>0</v>
      </c>
      <c r="J93" s="159">
        <v>0</v>
      </c>
      <c r="K93" s="159">
        <v>0</v>
      </c>
      <c r="L93" s="182">
        <f t="shared" si="68"/>
        <v>0</v>
      </c>
      <c r="M93" s="159">
        <f t="shared" si="69"/>
        <v>0</v>
      </c>
    </row>
    <row r="94" spans="1:13" s="40" customFormat="1" ht="24">
      <c r="A94" s="64" t="s">
        <v>735</v>
      </c>
      <c r="B94" s="64" t="s">
        <v>578</v>
      </c>
      <c r="C94" s="104">
        <v>136613000</v>
      </c>
      <c r="D94" s="159">
        <v>0</v>
      </c>
      <c r="E94" s="159">
        <v>0</v>
      </c>
      <c r="F94" s="224">
        <f t="shared" si="80"/>
        <v>136613000</v>
      </c>
      <c r="G94" s="159">
        <v>0</v>
      </c>
      <c r="H94" s="159">
        <v>0</v>
      </c>
      <c r="I94" s="159">
        <v>0</v>
      </c>
      <c r="J94" s="159">
        <v>0</v>
      </c>
      <c r="K94" s="159">
        <v>0</v>
      </c>
      <c r="L94" s="182">
        <f t="shared" si="68"/>
        <v>0</v>
      </c>
      <c r="M94" s="159">
        <f t="shared" si="69"/>
        <v>136613000</v>
      </c>
    </row>
    <row r="95" spans="1:13" s="40" customFormat="1" ht="15">
      <c r="A95" s="64" t="s">
        <v>736</v>
      </c>
      <c r="B95" s="64" t="s">
        <v>577</v>
      </c>
      <c r="C95" s="104">
        <v>193863000</v>
      </c>
      <c r="D95" s="159">
        <v>0</v>
      </c>
      <c r="E95" s="159">
        <v>0</v>
      </c>
      <c r="F95" s="224">
        <f t="shared" si="80"/>
        <v>193863000</v>
      </c>
      <c r="G95" s="159">
        <v>193863000</v>
      </c>
      <c r="H95" s="159">
        <v>0</v>
      </c>
      <c r="I95" s="159">
        <v>0</v>
      </c>
      <c r="J95" s="159">
        <v>0</v>
      </c>
      <c r="K95" s="159">
        <v>0</v>
      </c>
      <c r="L95" s="182">
        <f t="shared" si="68"/>
        <v>0</v>
      </c>
      <c r="M95" s="159">
        <f t="shared" si="69"/>
        <v>0</v>
      </c>
    </row>
    <row r="96" spans="1:13" s="40" customFormat="1" ht="15">
      <c r="A96" s="64" t="s">
        <v>737</v>
      </c>
      <c r="B96" s="64" t="s">
        <v>576</v>
      </c>
      <c r="C96" s="104">
        <v>233163000</v>
      </c>
      <c r="D96" s="159">
        <v>0</v>
      </c>
      <c r="E96" s="159">
        <v>0</v>
      </c>
      <c r="F96" s="224">
        <f t="shared" si="80"/>
        <v>233163000</v>
      </c>
      <c r="G96" s="159">
        <v>233163000</v>
      </c>
      <c r="H96" s="159">
        <v>0</v>
      </c>
      <c r="I96" s="159">
        <v>0</v>
      </c>
      <c r="J96" s="159">
        <v>0</v>
      </c>
      <c r="K96" s="159">
        <v>0</v>
      </c>
      <c r="L96" s="182">
        <f t="shared" si="68"/>
        <v>0</v>
      </c>
      <c r="M96" s="159">
        <f t="shared" si="69"/>
        <v>0</v>
      </c>
    </row>
    <row r="97" spans="1:13" s="40" customFormat="1" ht="15">
      <c r="A97" s="64" t="s">
        <v>738</v>
      </c>
      <c r="B97" s="64" t="s">
        <v>575</v>
      </c>
      <c r="C97" s="104">
        <v>26820000</v>
      </c>
      <c r="D97" s="159">
        <v>0</v>
      </c>
      <c r="E97" s="159">
        <v>0</v>
      </c>
      <c r="F97" s="224">
        <f t="shared" si="80"/>
        <v>26820000</v>
      </c>
      <c r="G97" s="159">
        <v>26820000</v>
      </c>
      <c r="H97" s="159">
        <v>0</v>
      </c>
      <c r="I97" s="159">
        <v>0</v>
      </c>
      <c r="J97" s="159">
        <v>0</v>
      </c>
      <c r="K97" s="159">
        <v>0</v>
      </c>
      <c r="L97" s="182">
        <f t="shared" si="68"/>
        <v>0</v>
      </c>
      <c r="M97" s="159">
        <f t="shared" si="69"/>
        <v>0</v>
      </c>
    </row>
    <row r="98" spans="1:13" s="40" customFormat="1" ht="15">
      <c r="A98" s="196" t="s">
        <v>739</v>
      </c>
      <c r="B98" s="197" t="s">
        <v>574</v>
      </c>
      <c r="C98" s="198">
        <f>SUM(C99:C104)</f>
        <v>957649000</v>
      </c>
      <c r="D98" s="198">
        <f aca="true" t="shared" si="81" ref="D98:K98">SUM(D99:D104)</f>
        <v>0</v>
      </c>
      <c r="E98" s="198">
        <f t="shared" si="81"/>
        <v>1009972792</v>
      </c>
      <c r="F98" s="223">
        <f t="shared" si="81"/>
        <v>1967621792</v>
      </c>
      <c r="G98" s="198">
        <f t="shared" si="81"/>
        <v>1967563892</v>
      </c>
      <c r="H98" s="198">
        <f t="shared" si="81"/>
        <v>559617300</v>
      </c>
      <c r="I98" s="198">
        <f t="shared" si="81"/>
        <v>1902662708</v>
      </c>
      <c r="J98" s="198">
        <f t="shared" si="81"/>
        <v>0</v>
      </c>
      <c r="K98" s="198">
        <f t="shared" si="81"/>
        <v>1270041990</v>
      </c>
      <c r="L98" s="201">
        <f t="shared" si="68"/>
        <v>0.966985990771137</v>
      </c>
      <c r="M98" s="198">
        <f t="shared" si="69"/>
        <v>57900</v>
      </c>
    </row>
    <row r="99" spans="1:13" s="40" customFormat="1" ht="15">
      <c r="A99" s="64" t="s">
        <v>740</v>
      </c>
      <c r="B99" s="64" t="s">
        <v>573</v>
      </c>
      <c r="C99" s="104">
        <v>128866000</v>
      </c>
      <c r="D99" s="159">
        <v>0</v>
      </c>
      <c r="E99" s="159">
        <v>173115831</v>
      </c>
      <c r="F99" s="224">
        <f>+C99+E99</f>
        <v>301981831</v>
      </c>
      <c r="G99" s="159">
        <v>301981831</v>
      </c>
      <c r="H99" s="159">
        <v>77323692</v>
      </c>
      <c r="I99" s="159">
        <v>289167545</v>
      </c>
      <c r="J99" s="159">
        <v>0</v>
      </c>
      <c r="K99" s="159">
        <v>187158730</v>
      </c>
      <c r="L99" s="182">
        <f t="shared" si="68"/>
        <v>0.9575660364811815</v>
      </c>
      <c r="M99" s="159">
        <f t="shared" si="69"/>
        <v>0</v>
      </c>
    </row>
    <row r="100" spans="1:13" s="40" customFormat="1" ht="15">
      <c r="A100" s="64" t="s">
        <v>741</v>
      </c>
      <c r="B100" s="64" t="s">
        <v>572</v>
      </c>
      <c r="C100" s="104">
        <v>280097000</v>
      </c>
      <c r="D100" s="159">
        <v>0</v>
      </c>
      <c r="E100" s="159">
        <v>261696904</v>
      </c>
      <c r="F100" s="224">
        <f aca="true" t="shared" si="82" ref="F100:F104">+C100+E100</f>
        <v>541793904</v>
      </c>
      <c r="G100" s="159">
        <v>541736004</v>
      </c>
      <c r="H100" s="159">
        <v>153663314</v>
      </c>
      <c r="I100" s="159">
        <v>539788657</v>
      </c>
      <c r="J100" s="159">
        <v>0</v>
      </c>
      <c r="K100" s="159">
        <v>354119992</v>
      </c>
      <c r="L100" s="182">
        <f t="shared" si="68"/>
        <v>0.9962988749316013</v>
      </c>
      <c r="M100" s="159">
        <f t="shared" si="69"/>
        <v>57900</v>
      </c>
    </row>
    <row r="101" spans="1:13" s="40" customFormat="1" ht="24">
      <c r="A101" s="64" t="s">
        <v>742</v>
      </c>
      <c r="B101" s="64" t="s">
        <v>571</v>
      </c>
      <c r="C101" s="104">
        <v>125704000</v>
      </c>
      <c r="D101" s="159">
        <v>0</v>
      </c>
      <c r="E101" s="159">
        <v>147669032</v>
      </c>
      <c r="F101" s="224">
        <f t="shared" si="82"/>
        <v>273373032</v>
      </c>
      <c r="G101" s="159">
        <v>273373032</v>
      </c>
      <c r="H101" s="159">
        <v>77395458</v>
      </c>
      <c r="I101" s="159">
        <v>259592467</v>
      </c>
      <c r="J101" s="159">
        <v>0</v>
      </c>
      <c r="K101" s="159">
        <v>176599877</v>
      </c>
      <c r="L101" s="182">
        <f t="shared" si="68"/>
        <v>0.9495906201896316</v>
      </c>
      <c r="M101" s="159">
        <f t="shared" si="69"/>
        <v>0</v>
      </c>
    </row>
    <row r="102" spans="1:13" s="40" customFormat="1" ht="15">
      <c r="A102" s="64" t="s">
        <v>743</v>
      </c>
      <c r="B102" s="64" t="s">
        <v>570</v>
      </c>
      <c r="C102" s="104">
        <v>182166000</v>
      </c>
      <c r="D102" s="159">
        <v>0</v>
      </c>
      <c r="E102" s="159">
        <v>185815270</v>
      </c>
      <c r="F102" s="224">
        <f t="shared" si="82"/>
        <v>367981270</v>
      </c>
      <c r="G102" s="159">
        <v>367981270</v>
      </c>
      <c r="H102" s="159">
        <v>114614509</v>
      </c>
      <c r="I102" s="159">
        <v>363445814</v>
      </c>
      <c r="J102" s="159">
        <v>0</v>
      </c>
      <c r="K102" s="159">
        <v>245697488</v>
      </c>
      <c r="L102" s="182">
        <f t="shared" si="68"/>
        <v>0.9876747639900259</v>
      </c>
      <c r="M102" s="159">
        <f t="shared" si="69"/>
        <v>0</v>
      </c>
    </row>
    <row r="103" spans="1:13" s="40" customFormat="1" ht="15">
      <c r="A103" s="64" t="s">
        <v>744</v>
      </c>
      <c r="B103" s="64" t="s">
        <v>569</v>
      </c>
      <c r="C103" s="104">
        <v>222626000</v>
      </c>
      <c r="D103" s="159">
        <v>0</v>
      </c>
      <c r="E103" s="159">
        <v>183919463</v>
      </c>
      <c r="F103" s="224">
        <f t="shared" si="82"/>
        <v>406545463</v>
      </c>
      <c r="G103" s="159">
        <v>406545463</v>
      </c>
      <c r="H103" s="159">
        <v>118657547</v>
      </c>
      <c r="I103" s="159">
        <v>389936653</v>
      </c>
      <c r="J103" s="159">
        <v>0</v>
      </c>
      <c r="K103" s="159">
        <v>264006994</v>
      </c>
      <c r="L103" s="182">
        <f t="shared" si="68"/>
        <v>0.9591464878800037</v>
      </c>
      <c r="M103" s="159">
        <f t="shared" si="69"/>
        <v>0</v>
      </c>
    </row>
    <row r="104" spans="1:13" s="40" customFormat="1" ht="15">
      <c r="A104" s="64" t="s">
        <v>745</v>
      </c>
      <c r="B104" s="64" t="s">
        <v>568</v>
      </c>
      <c r="C104" s="104">
        <v>18190000</v>
      </c>
      <c r="D104" s="159">
        <v>0</v>
      </c>
      <c r="E104" s="159">
        <v>57756292</v>
      </c>
      <c r="F104" s="224">
        <f t="shared" si="82"/>
        <v>75946292</v>
      </c>
      <c r="G104" s="159">
        <v>75946292</v>
      </c>
      <c r="H104" s="159">
        <v>17962780</v>
      </c>
      <c r="I104" s="159">
        <v>60731572</v>
      </c>
      <c r="J104" s="159">
        <v>0</v>
      </c>
      <c r="K104" s="159">
        <v>42458909</v>
      </c>
      <c r="L104" s="182">
        <f t="shared" si="68"/>
        <v>0.7996647420258516</v>
      </c>
      <c r="M104" s="159">
        <f t="shared" si="69"/>
        <v>0</v>
      </c>
    </row>
    <row r="105" spans="1:13" s="40" customFormat="1" ht="15">
      <c r="A105" s="196" t="s">
        <v>746</v>
      </c>
      <c r="B105" s="197" t="s">
        <v>567</v>
      </c>
      <c r="C105" s="198">
        <f>SUM(C106:C111)</f>
        <v>867519000</v>
      </c>
      <c r="D105" s="198">
        <f aca="true" t="shared" si="83" ref="D105:K105">SUM(D106:D111)</f>
        <v>0</v>
      </c>
      <c r="E105" s="198">
        <f t="shared" si="83"/>
        <v>234348912</v>
      </c>
      <c r="F105" s="223">
        <f t="shared" si="83"/>
        <v>1101867912</v>
      </c>
      <c r="G105" s="198">
        <f t="shared" si="83"/>
        <v>1101391371</v>
      </c>
      <c r="H105" s="198">
        <f t="shared" si="83"/>
        <v>313385648</v>
      </c>
      <c r="I105" s="198">
        <f t="shared" si="83"/>
        <v>1065496568</v>
      </c>
      <c r="J105" s="198">
        <f t="shared" si="83"/>
        <v>0</v>
      </c>
      <c r="K105" s="198">
        <f t="shared" si="83"/>
        <v>711229011</v>
      </c>
      <c r="L105" s="201">
        <f t="shared" si="68"/>
        <v>0.9669911941314432</v>
      </c>
      <c r="M105" s="198">
        <f t="shared" si="69"/>
        <v>476541</v>
      </c>
    </row>
    <row r="106" spans="1:13" s="40" customFormat="1" ht="15">
      <c r="A106" s="64" t="s">
        <v>747</v>
      </c>
      <c r="B106" s="64" t="s">
        <v>566</v>
      </c>
      <c r="C106" s="104">
        <v>136807000</v>
      </c>
      <c r="D106" s="159">
        <v>0</v>
      </c>
      <c r="E106" s="159">
        <v>32302775</v>
      </c>
      <c r="F106" s="224">
        <f>+C106+E106</f>
        <v>169109775</v>
      </c>
      <c r="G106" s="159">
        <v>169109775</v>
      </c>
      <c r="H106" s="159">
        <v>43301260</v>
      </c>
      <c r="I106" s="159">
        <v>161933808</v>
      </c>
      <c r="J106" s="159">
        <v>0</v>
      </c>
      <c r="K106" s="159">
        <v>104808877</v>
      </c>
      <c r="L106" s="182">
        <f t="shared" si="68"/>
        <v>0.9575662199302198</v>
      </c>
      <c r="M106" s="159">
        <f t="shared" si="69"/>
        <v>0</v>
      </c>
    </row>
    <row r="107" spans="1:13" s="40" customFormat="1" ht="15">
      <c r="A107" s="64" t="s">
        <v>748</v>
      </c>
      <c r="B107" s="64" t="s">
        <v>565</v>
      </c>
      <c r="C107" s="104">
        <v>240051000</v>
      </c>
      <c r="D107" s="159">
        <v>0</v>
      </c>
      <c r="E107" s="159">
        <v>63353493</v>
      </c>
      <c r="F107" s="224">
        <f aca="true" t="shared" si="84" ref="F107:F111">+C107+E107</f>
        <v>303404493</v>
      </c>
      <c r="G107" s="159">
        <v>302927952</v>
      </c>
      <c r="H107" s="159">
        <v>86051451</v>
      </c>
      <c r="I107" s="159">
        <v>302281592</v>
      </c>
      <c r="J107" s="159">
        <v>0</v>
      </c>
      <c r="K107" s="159">
        <v>198307147</v>
      </c>
      <c r="L107" s="182">
        <f t="shared" si="68"/>
        <v>0.9962989967983105</v>
      </c>
      <c r="M107" s="159">
        <f t="shared" si="69"/>
        <v>476541</v>
      </c>
    </row>
    <row r="108" spans="1:13" s="40" customFormat="1" ht="24">
      <c r="A108" s="64" t="s">
        <v>749</v>
      </c>
      <c r="B108" s="64" t="s">
        <v>564</v>
      </c>
      <c r="C108" s="104">
        <v>120501000</v>
      </c>
      <c r="D108" s="159">
        <v>0</v>
      </c>
      <c r="E108" s="159">
        <v>32587867</v>
      </c>
      <c r="F108" s="224">
        <f t="shared" si="84"/>
        <v>153088867</v>
      </c>
      <c r="G108" s="159">
        <v>153088867</v>
      </c>
      <c r="H108" s="159">
        <v>43341455</v>
      </c>
      <c r="I108" s="159">
        <v>145371736</v>
      </c>
      <c r="J108" s="159">
        <v>0</v>
      </c>
      <c r="K108" s="159">
        <v>98895887</v>
      </c>
      <c r="L108" s="182">
        <f t="shared" si="68"/>
        <v>0.9495905146387947</v>
      </c>
      <c r="M108" s="159">
        <f t="shared" si="69"/>
        <v>0</v>
      </c>
    </row>
    <row r="109" spans="1:13" s="40" customFormat="1" ht="15">
      <c r="A109" s="64" t="s">
        <v>750</v>
      </c>
      <c r="B109" s="64" t="s">
        <v>563</v>
      </c>
      <c r="C109" s="104">
        <v>160486000</v>
      </c>
      <c r="D109" s="159">
        <v>0</v>
      </c>
      <c r="E109" s="159">
        <v>45583461</v>
      </c>
      <c r="F109" s="224">
        <f t="shared" si="84"/>
        <v>206069461</v>
      </c>
      <c r="G109" s="159">
        <v>206069461</v>
      </c>
      <c r="H109" s="159">
        <v>64184115</v>
      </c>
      <c r="I109" s="159">
        <v>203529578</v>
      </c>
      <c r="J109" s="159">
        <v>0</v>
      </c>
      <c r="K109" s="159">
        <v>137590529</v>
      </c>
      <c r="L109" s="182">
        <f t="shared" si="68"/>
        <v>0.9876746268579797</v>
      </c>
      <c r="M109" s="159">
        <f t="shared" si="69"/>
        <v>0</v>
      </c>
    </row>
    <row r="110" spans="1:13" s="40" customFormat="1" ht="15">
      <c r="A110" s="64" t="s">
        <v>751</v>
      </c>
      <c r="B110" s="64" t="s">
        <v>562</v>
      </c>
      <c r="C110" s="104">
        <v>180477000</v>
      </c>
      <c r="D110" s="159">
        <v>0</v>
      </c>
      <c r="E110" s="159">
        <v>47188404</v>
      </c>
      <c r="F110" s="224">
        <f t="shared" si="84"/>
        <v>227665404</v>
      </c>
      <c r="G110" s="159">
        <v>227665404</v>
      </c>
      <c r="H110" s="159">
        <v>66448210</v>
      </c>
      <c r="I110" s="159">
        <v>218364488</v>
      </c>
      <c r="J110" s="159">
        <v>0</v>
      </c>
      <c r="K110" s="159">
        <v>147843897</v>
      </c>
      <c r="L110" s="182">
        <f t="shared" si="68"/>
        <v>0.959146555266693</v>
      </c>
      <c r="M110" s="159">
        <f t="shared" si="69"/>
        <v>0</v>
      </c>
    </row>
    <row r="111" spans="1:13" s="40" customFormat="1" ht="15">
      <c r="A111" s="64" t="s">
        <v>752</v>
      </c>
      <c r="B111" s="64" t="s">
        <v>561</v>
      </c>
      <c r="C111" s="104">
        <v>29197000</v>
      </c>
      <c r="D111" s="159">
        <v>0</v>
      </c>
      <c r="E111" s="159">
        <v>13332912</v>
      </c>
      <c r="F111" s="224">
        <f t="shared" si="84"/>
        <v>42529912</v>
      </c>
      <c r="G111" s="159">
        <v>42529912</v>
      </c>
      <c r="H111" s="159">
        <v>10059157</v>
      </c>
      <c r="I111" s="159">
        <v>34015366</v>
      </c>
      <c r="J111" s="159">
        <v>0</v>
      </c>
      <c r="K111" s="159">
        <v>23782674</v>
      </c>
      <c r="L111" s="182">
        <f t="shared" si="68"/>
        <v>0.799798645245257</v>
      </c>
      <c r="M111" s="159">
        <f t="shared" si="69"/>
        <v>0</v>
      </c>
    </row>
    <row r="112" spans="1:13" s="41" customFormat="1" ht="15">
      <c r="A112" s="132" t="s">
        <v>753</v>
      </c>
      <c r="B112" s="58" t="s">
        <v>493</v>
      </c>
      <c r="C112" s="102">
        <f>+C113+C128+C136+C151+C159+C167</f>
        <v>8341651000</v>
      </c>
      <c r="D112" s="102">
        <f aca="true" t="shared" si="85" ref="D112:K112">+D113+D128+D136+D151+D159+D167</f>
        <v>215000000</v>
      </c>
      <c r="E112" s="102">
        <f t="shared" si="85"/>
        <v>2382758408</v>
      </c>
      <c r="F112" s="221">
        <f t="shared" si="85"/>
        <v>10724409408</v>
      </c>
      <c r="G112" s="102">
        <f t="shared" si="85"/>
        <v>8432379666</v>
      </c>
      <c r="H112" s="102">
        <f t="shared" si="85"/>
        <v>1656835286</v>
      </c>
      <c r="I112" s="102">
        <f t="shared" si="85"/>
        <v>7238062891</v>
      </c>
      <c r="J112" s="102">
        <f t="shared" si="85"/>
        <v>951717666</v>
      </c>
      <c r="K112" s="102">
        <f t="shared" si="85"/>
        <v>6440579519</v>
      </c>
      <c r="L112" s="180">
        <f t="shared" si="68"/>
        <v>0.6749148242700136</v>
      </c>
      <c r="M112" s="102">
        <f t="shared" si="69"/>
        <v>2292029742</v>
      </c>
    </row>
    <row r="113" spans="1:13" s="41" customFormat="1" ht="15">
      <c r="A113" s="120" t="s">
        <v>754</v>
      </c>
      <c r="B113" s="60" t="s">
        <v>560</v>
      </c>
      <c r="C113" s="103">
        <f>+C114+C121</f>
        <v>2944721000</v>
      </c>
      <c r="D113" s="103">
        <f aca="true" t="shared" si="86" ref="D113:K113">+D114+D121</f>
        <v>100000000</v>
      </c>
      <c r="E113" s="103">
        <f t="shared" si="86"/>
        <v>810896511</v>
      </c>
      <c r="F113" s="222">
        <f t="shared" si="86"/>
        <v>3755617511</v>
      </c>
      <c r="G113" s="103">
        <f t="shared" si="86"/>
        <v>2500229000</v>
      </c>
      <c r="H113" s="103">
        <f t="shared" si="86"/>
        <v>405913208</v>
      </c>
      <c r="I113" s="103">
        <f t="shared" si="86"/>
        <v>2060448409</v>
      </c>
      <c r="J113" s="103">
        <f t="shared" si="86"/>
        <v>405913208</v>
      </c>
      <c r="K113" s="103">
        <f t="shared" si="86"/>
        <v>2060448409</v>
      </c>
      <c r="L113" s="181">
        <f t="shared" si="68"/>
        <v>0.5486310581322668</v>
      </c>
      <c r="M113" s="103">
        <f t="shared" si="69"/>
        <v>1255388511</v>
      </c>
    </row>
    <row r="114" spans="1:13" s="40" customFormat="1" ht="15">
      <c r="A114" s="196" t="s">
        <v>755</v>
      </c>
      <c r="B114" s="197" t="s">
        <v>215</v>
      </c>
      <c r="C114" s="198">
        <f>SUM(C115:C120)</f>
        <v>2527433000</v>
      </c>
      <c r="D114" s="198">
        <f aca="true" t="shared" si="87" ref="D114:K114">SUM(D115:D120)</f>
        <v>100000000</v>
      </c>
      <c r="E114" s="198">
        <f t="shared" si="87"/>
        <v>810896511</v>
      </c>
      <c r="F114" s="223">
        <f t="shared" si="87"/>
        <v>3338329511</v>
      </c>
      <c r="G114" s="198">
        <f t="shared" si="87"/>
        <v>2210229000</v>
      </c>
      <c r="H114" s="198">
        <f t="shared" si="87"/>
        <v>348259146</v>
      </c>
      <c r="I114" s="198">
        <f t="shared" si="87"/>
        <v>1775221102</v>
      </c>
      <c r="J114" s="198">
        <f t="shared" si="87"/>
        <v>348259146</v>
      </c>
      <c r="K114" s="198">
        <f t="shared" si="87"/>
        <v>1775221102</v>
      </c>
      <c r="L114" s="201">
        <f t="shared" si="68"/>
        <v>0.5317692864501655</v>
      </c>
      <c r="M114" s="198">
        <f t="shared" si="69"/>
        <v>1128100511</v>
      </c>
    </row>
    <row r="115" spans="1:13" s="40" customFormat="1" ht="15">
      <c r="A115" s="64" t="s">
        <v>756</v>
      </c>
      <c r="B115" s="64" t="s">
        <v>559</v>
      </c>
      <c r="C115" s="104">
        <v>397875000</v>
      </c>
      <c r="D115" s="159">
        <v>0</v>
      </c>
      <c r="E115" s="159">
        <v>97590232</v>
      </c>
      <c r="F115" s="224">
        <f>+C115+E115</f>
        <v>495465232</v>
      </c>
      <c r="G115" s="159">
        <v>397875000</v>
      </c>
      <c r="H115" s="159">
        <v>54794196</v>
      </c>
      <c r="I115" s="159">
        <v>308146221</v>
      </c>
      <c r="J115" s="159">
        <v>54794196</v>
      </c>
      <c r="K115" s="159">
        <v>308146221</v>
      </c>
      <c r="L115" s="182">
        <f t="shared" si="68"/>
        <v>0.621933086517764</v>
      </c>
      <c r="M115" s="159">
        <f t="shared" si="69"/>
        <v>97590232</v>
      </c>
    </row>
    <row r="116" spans="1:13" s="40" customFormat="1" ht="15">
      <c r="A116" s="64" t="s">
        <v>757</v>
      </c>
      <c r="B116" s="64" t="s">
        <v>558</v>
      </c>
      <c r="C116" s="104">
        <v>705087000</v>
      </c>
      <c r="D116" s="159">
        <v>100000000</v>
      </c>
      <c r="E116" s="159">
        <v>287259394</v>
      </c>
      <c r="F116" s="224">
        <f aca="true" t="shared" si="88" ref="F116:F120">+C116+E116</f>
        <v>992346394</v>
      </c>
      <c r="G116" s="159">
        <v>705087000</v>
      </c>
      <c r="H116" s="159">
        <v>110254768</v>
      </c>
      <c r="I116" s="159">
        <v>576040909</v>
      </c>
      <c r="J116" s="159">
        <v>110254768</v>
      </c>
      <c r="K116" s="159">
        <v>576040909</v>
      </c>
      <c r="L116" s="182">
        <f t="shared" si="68"/>
        <v>0.5804837025487292</v>
      </c>
      <c r="M116" s="159">
        <f t="shared" si="69"/>
        <v>287259394</v>
      </c>
    </row>
    <row r="117" spans="1:13" s="40" customFormat="1" ht="24">
      <c r="A117" s="64" t="s">
        <v>758</v>
      </c>
      <c r="B117" s="64" t="s">
        <v>557</v>
      </c>
      <c r="C117" s="104">
        <v>317204000</v>
      </c>
      <c r="D117" s="159">
        <v>0</v>
      </c>
      <c r="E117" s="159">
        <v>136918562</v>
      </c>
      <c r="F117" s="224">
        <f t="shared" si="88"/>
        <v>454122562</v>
      </c>
      <c r="G117" s="159">
        <v>0</v>
      </c>
      <c r="H117" s="159">
        <v>0</v>
      </c>
      <c r="I117" s="159">
        <v>0</v>
      </c>
      <c r="J117" s="159">
        <v>0</v>
      </c>
      <c r="K117" s="159">
        <v>0</v>
      </c>
      <c r="L117" s="182">
        <f t="shared" si="68"/>
        <v>0</v>
      </c>
      <c r="M117" s="159">
        <f t="shared" si="69"/>
        <v>454122562</v>
      </c>
    </row>
    <row r="118" spans="1:13" s="40" customFormat="1" ht="15">
      <c r="A118" s="64" t="s">
        <v>759</v>
      </c>
      <c r="B118" s="64" t="s">
        <v>556</v>
      </c>
      <c r="C118" s="104">
        <v>500709000</v>
      </c>
      <c r="D118" s="159">
        <v>0</v>
      </c>
      <c r="E118" s="159">
        <v>105667525</v>
      </c>
      <c r="F118" s="224">
        <f t="shared" si="88"/>
        <v>606376525</v>
      </c>
      <c r="G118" s="159">
        <v>500709000</v>
      </c>
      <c r="H118" s="159">
        <v>83686733</v>
      </c>
      <c r="I118" s="159">
        <v>400282246</v>
      </c>
      <c r="J118" s="159">
        <v>83686733</v>
      </c>
      <c r="K118" s="159">
        <v>400282246</v>
      </c>
      <c r="L118" s="182">
        <f t="shared" si="68"/>
        <v>0.6601216067854869</v>
      </c>
      <c r="M118" s="159">
        <f t="shared" si="69"/>
        <v>105667525</v>
      </c>
    </row>
    <row r="119" spans="1:13" s="40" customFormat="1" ht="15">
      <c r="A119" s="64" t="s">
        <v>760</v>
      </c>
      <c r="B119" s="64" t="s">
        <v>555</v>
      </c>
      <c r="C119" s="104">
        <v>522955000</v>
      </c>
      <c r="D119" s="159">
        <v>0</v>
      </c>
      <c r="E119" s="159">
        <v>144030832</v>
      </c>
      <c r="F119" s="224">
        <f t="shared" si="88"/>
        <v>666985832</v>
      </c>
      <c r="G119" s="159">
        <v>522955000</v>
      </c>
      <c r="H119" s="159">
        <v>85673624</v>
      </c>
      <c r="I119" s="159">
        <v>421120853</v>
      </c>
      <c r="J119" s="159">
        <v>85673624</v>
      </c>
      <c r="K119" s="159">
        <v>421120853</v>
      </c>
      <c r="L119" s="182">
        <f t="shared" si="68"/>
        <v>0.631379008062648</v>
      </c>
      <c r="M119" s="159">
        <f t="shared" si="69"/>
        <v>144030832</v>
      </c>
    </row>
    <row r="120" spans="1:13" s="40" customFormat="1" ht="15">
      <c r="A120" s="64" t="s">
        <v>761</v>
      </c>
      <c r="B120" s="64" t="s">
        <v>554</v>
      </c>
      <c r="C120" s="104">
        <v>83603000</v>
      </c>
      <c r="D120" s="159">
        <v>0</v>
      </c>
      <c r="E120" s="159">
        <v>39429966</v>
      </c>
      <c r="F120" s="224">
        <f t="shared" si="88"/>
        <v>123032966</v>
      </c>
      <c r="G120" s="159">
        <v>83603000</v>
      </c>
      <c r="H120" s="159">
        <v>13849825</v>
      </c>
      <c r="I120" s="159">
        <v>69630873</v>
      </c>
      <c r="J120" s="159">
        <v>13849825</v>
      </c>
      <c r="K120" s="159">
        <v>69630873</v>
      </c>
      <c r="L120" s="182">
        <f t="shared" si="68"/>
        <v>0.5659529739370829</v>
      </c>
      <c r="M120" s="159">
        <f t="shared" si="69"/>
        <v>39429966</v>
      </c>
    </row>
    <row r="121" spans="1:13" s="40" customFormat="1" ht="15">
      <c r="A121" s="196" t="s">
        <v>762</v>
      </c>
      <c r="B121" s="197" t="s">
        <v>216</v>
      </c>
      <c r="C121" s="198">
        <f>+SUM(C122:C127)</f>
        <v>417288000</v>
      </c>
      <c r="D121" s="198">
        <f aca="true" t="shared" si="89" ref="D121:K121">+SUM(D122:D127)</f>
        <v>0</v>
      </c>
      <c r="E121" s="198">
        <f t="shared" si="89"/>
        <v>0</v>
      </c>
      <c r="F121" s="223">
        <f t="shared" si="89"/>
        <v>417288000</v>
      </c>
      <c r="G121" s="198">
        <f t="shared" si="89"/>
        <v>290000000</v>
      </c>
      <c r="H121" s="198">
        <f t="shared" si="89"/>
        <v>57654062</v>
      </c>
      <c r="I121" s="198">
        <f t="shared" si="89"/>
        <v>285227307</v>
      </c>
      <c r="J121" s="198">
        <f t="shared" si="89"/>
        <v>57654062</v>
      </c>
      <c r="K121" s="198">
        <f t="shared" si="89"/>
        <v>285227307</v>
      </c>
      <c r="L121" s="201">
        <f t="shared" si="68"/>
        <v>0.6835262624374533</v>
      </c>
      <c r="M121" s="198">
        <f t="shared" si="69"/>
        <v>127288000</v>
      </c>
    </row>
    <row r="122" spans="1:13" s="40" customFormat="1" ht="15">
      <c r="A122" s="64" t="s">
        <v>763</v>
      </c>
      <c r="B122" s="64" t="s">
        <v>553</v>
      </c>
      <c r="C122" s="104">
        <v>0</v>
      </c>
      <c r="D122" s="159">
        <v>0</v>
      </c>
      <c r="E122" s="159">
        <v>0</v>
      </c>
      <c r="F122" s="224">
        <f>+C122+E122</f>
        <v>0</v>
      </c>
      <c r="G122" s="159">
        <v>0</v>
      </c>
      <c r="H122" s="159">
        <v>0</v>
      </c>
      <c r="I122" s="159">
        <v>0</v>
      </c>
      <c r="J122" s="159">
        <v>0</v>
      </c>
      <c r="K122" s="159">
        <v>0</v>
      </c>
      <c r="L122" s="182">
        <f t="shared" si="68"/>
        <v>0</v>
      </c>
      <c r="M122" s="159">
        <f t="shared" si="69"/>
        <v>0</v>
      </c>
    </row>
    <row r="123" spans="1:13" s="40" customFormat="1" ht="15">
      <c r="A123" s="64" t="s">
        <v>764</v>
      </c>
      <c r="B123" s="64" t="s">
        <v>552</v>
      </c>
      <c r="C123" s="104">
        <v>0</v>
      </c>
      <c r="D123" s="159">
        <v>0</v>
      </c>
      <c r="E123" s="159">
        <v>0</v>
      </c>
      <c r="F123" s="224">
        <f aca="true" t="shared" si="90" ref="F123:F127">+C123+E123</f>
        <v>0</v>
      </c>
      <c r="G123" s="159">
        <v>0</v>
      </c>
      <c r="H123" s="159">
        <v>0</v>
      </c>
      <c r="I123" s="159">
        <v>0</v>
      </c>
      <c r="J123" s="159">
        <v>0</v>
      </c>
      <c r="K123" s="159">
        <v>0</v>
      </c>
      <c r="L123" s="182">
        <f t="shared" si="68"/>
        <v>0</v>
      </c>
      <c r="M123" s="159">
        <f t="shared" si="69"/>
        <v>0</v>
      </c>
    </row>
    <row r="124" spans="1:13" s="40" customFormat="1" ht="24">
      <c r="A124" s="64" t="s">
        <v>765</v>
      </c>
      <c r="B124" s="64" t="s">
        <v>551</v>
      </c>
      <c r="C124" s="104">
        <v>417288000</v>
      </c>
      <c r="D124" s="159">
        <v>0</v>
      </c>
      <c r="E124" s="159">
        <v>0</v>
      </c>
      <c r="F124" s="224">
        <f t="shared" si="90"/>
        <v>417288000</v>
      </c>
      <c r="G124" s="159">
        <v>290000000</v>
      </c>
      <c r="H124" s="159">
        <v>57654062</v>
      </c>
      <c r="I124" s="159">
        <v>285227307</v>
      </c>
      <c r="J124" s="159">
        <v>57654062</v>
      </c>
      <c r="K124" s="159">
        <v>285227307</v>
      </c>
      <c r="L124" s="182">
        <f t="shared" si="68"/>
        <v>0.6835262624374533</v>
      </c>
      <c r="M124" s="159">
        <f t="shared" si="69"/>
        <v>127288000</v>
      </c>
    </row>
    <row r="125" spans="1:13" s="40" customFormat="1" ht="15">
      <c r="A125" s="64" t="s">
        <v>766</v>
      </c>
      <c r="B125" s="64" t="s">
        <v>550</v>
      </c>
      <c r="C125" s="104">
        <v>0</v>
      </c>
      <c r="D125" s="159">
        <v>0</v>
      </c>
      <c r="E125" s="159">
        <v>0</v>
      </c>
      <c r="F125" s="224">
        <f t="shared" si="90"/>
        <v>0</v>
      </c>
      <c r="G125" s="159">
        <v>0</v>
      </c>
      <c r="H125" s="159">
        <v>0</v>
      </c>
      <c r="I125" s="159">
        <v>0</v>
      </c>
      <c r="J125" s="159">
        <v>0</v>
      </c>
      <c r="K125" s="159">
        <v>0</v>
      </c>
      <c r="L125" s="182">
        <f t="shared" si="68"/>
        <v>0</v>
      </c>
      <c r="M125" s="159">
        <f t="shared" si="69"/>
        <v>0</v>
      </c>
    </row>
    <row r="126" spans="1:13" s="40" customFormat="1" ht="15">
      <c r="A126" s="64" t="s">
        <v>767</v>
      </c>
      <c r="B126" s="64" t="s">
        <v>549</v>
      </c>
      <c r="C126" s="104">
        <v>0</v>
      </c>
      <c r="D126" s="159">
        <v>0</v>
      </c>
      <c r="E126" s="159">
        <v>0</v>
      </c>
      <c r="F126" s="224">
        <f t="shared" si="90"/>
        <v>0</v>
      </c>
      <c r="G126" s="159">
        <v>0</v>
      </c>
      <c r="H126" s="159">
        <v>0</v>
      </c>
      <c r="I126" s="159">
        <v>0</v>
      </c>
      <c r="J126" s="159">
        <v>0</v>
      </c>
      <c r="K126" s="159">
        <v>0</v>
      </c>
      <c r="L126" s="182">
        <f t="shared" si="68"/>
        <v>0</v>
      </c>
      <c r="M126" s="159">
        <f t="shared" si="69"/>
        <v>0</v>
      </c>
    </row>
    <row r="127" spans="1:13" s="40" customFormat="1" ht="15">
      <c r="A127" s="64" t="s">
        <v>768</v>
      </c>
      <c r="B127" s="64" t="s">
        <v>548</v>
      </c>
      <c r="C127" s="104">
        <v>0</v>
      </c>
      <c r="D127" s="159">
        <v>0</v>
      </c>
      <c r="E127" s="159">
        <v>0</v>
      </c>
      <c r="F127" s="224">
        <f t="shared" si="90"/>
        <v>0</v>
      </c>
      <c r="G127" s="159">
        <v>0</v>
      </c>
      <c r="H127" s="159">
        <v>0</v>
      </c>
      <c r="I127" s="159">
        <v>0</v>
      </c>
      <c r="J127" s="159">
        <v>0</v>
      </c>
      <c r="K127" s="159">
        <v>0</v>
      </c>
      <c r="L127" s="182">
        <f t="shared" si="68"/>
        <v>0</v>
      </c>
      <c r="M127" s="159">
        <f t="shared" si="69"/>
        <v>0</v>
      </c>
    </row>
    <row r="128" spans="1:13" s="41" customFormat="1" ht="15">
      <c r="A128" s="120" t="s">
        <v>769</v>
      </c>
      <c r="B128" s="60" t="s">
        <v>547</v>
      </c>
      <c r="C128" s="103">
        <f>+C129</f>
        <v>1798855000</v>
      </c>
      <c r="D128" s="103">
        <f aca="true" t="shared" si="91" ref="D128:K128">+D129</f>
        <v>110000000</v>
      </c>
      <c r="E128" s="103">
        <f t="shared" si="91"/>
        <v>608664551</v>
      </c>
      <c r="F128" s="222">
        <f t="shared" si="91"/>
        <v>2407519551</v>
      </c>
      <c r="G128" s="103">
        <f t="shared" si="91"/>
        <v>1798855000</v>
      </c>
      <c r="H128" s="103">
        <f t="shared" si="91"/>
        <v>289564158</v>
      </c>
      <c r="I128" s="103">
        <f t="shared" si="91"/>
        <v>1471782179</v>
      </c>
      <c r="J128" s="103">
        <f t="shared" si="91"/>
        <v>289564158</v>
      </c>
      <c r="K128" s="103">
        <f t="shared" si="91"/>
        <v>1471782179</v>
      </c>
      <c r="L128" s="181">
        <f t="shared" si="68"/>
        <v>0.6113271970683157</v>
      </c>
      <c r="M128" s="103">
        <f t="shared" si="69"/>
        <v>608664551</v>
      </c>
    </row>
    <row r="129" spans="1:13" s="40" customFormat="1" ht="15">
      <c r="A129" s="196" t="s">
        <v>770</v>
      </c>
      <c r="B129" s="197" t="s">
        <v>217</v>
      </c>
      <c r="C129" s="198">
        <f>SUM(C130:C135)</f>
        <v>1798855000</v>
      </c>
      <c r="D129" s="198">
        <f aca="true" t="shared" si="92" ref="D129:K129">SUM(D130:D135)</f>
        <v>110000000</v>
      </c>
      <c r="E129" s="198">
        <f t="shared" si="92"/>
        <v>608664551</v>
      </c>
      <c r="F129" s="223">
        <f t="shared" si="92"/>
        <v>2407519551</v>
      </c>
      <c r="G129" s="198">
        <f t="shared" si="92"/>
        <v>1798855000</v>
      </c>
      <c r="H129" s="198">
        <f t="shared" si="92"/>
        <v>289564158</v>
      </c>
      <c r="I129" s="198">
        <f t="shared" si="92"/>
        <v>1471782179</v>
      </c>
      <c r="J129" s="198">
        <f t="shared" si="92"/>
        <v>289564158</v>
      </c>
      <c r="K129" s="198">
        <f t="shared" si="92"/>
        <v>1471782179</v>
      </c>
      <c r="L129" s="201">
        <f t="shared" si="68"/>
        <v>0.6113271970683157</v>
      </c>
      <c r="M129" s="198">
        <f t="shared" si="69"/>
        <v>608664551</v>
      </c>
    </row>
    <row r="130" spans="1:13" s="40" customFormat="1" ht="15">
      <c r="A130" s="64" t="s">
        <v>771</v>
      </c>
      <c r="B130" s="64" t="s">
        <v>546</v>
      </c>
      <c r="C130" s="104">
        <v>281921000</v>
      </c>
      <c r="D130" s="159">
        <v>0</v>
      </c>
      <c r="E130" s="159">
        <v>69489599</v>
      </c>
      <c r="F130" s="224">
        <f>+C130+E130</f>
        <v>351410599</v>
      </c>
      <c r="G130" s="159">
        <v>281921000</v>
      </c>
      <c r="H130" s="159">
        <v>39199850</v>
      </c>
      <c r="I130" s="159">
        <v>220427476</v>
      </c>
      <c r="J130" s="159">
        <v>39199850</v>
      </c>
      <c r="K130" s="159">
        <v>220427476</v>
      </c>
      <c r="L130" s="182">
        <f t="shared" si="68"/>
        <v>0.6272647342660259</v>
      </c>
      <c r="M130" s="159">
        <f t="shared" si="69"/>
        <v>69489599</v>
      </c>
    </row>
    <row r="131" spans="1:13" s="40" customFormat="1" ht="15">
      <c r="A131" s="64" t="s">
        <v>772</v>
      </c>
      <c r="B131" s="64" t="s">
        <v>545</v>
      </c>
      <c r="C131" s="104">
        <v>499374000</v>
      </c>
      <c r="D131" s="159">
        <v>110000000</v>
      </c>
      <c r="E131" s="159">
        <v>243772208</v>
      </c>
      <c r="F131" s="224">
        <f aca="true" t="shared" si="93" ref="F131:F135">+C131+E131</f>
        <v>743146208</v>
      </c>
      <c r="G131" s="159">
        <v>499374000</v>
      </c>
      <c r="H131" s="159">
        <v>78086922</v>
      </c>
      <c r="I131" s="159">
        <v>409814854</v>
      </c>
      <c r="J131" s="159">
        <v>78086922</v>
      </c>
      <c r="K131" s="159">
        <v>409814854</v>
      </c>
      <c r="L131" s="182">
        <f t="shared" si="68"/>
        <v>0.551459254704291</v>
      </c>
      <c r="M131" s="159">
        <f t="shared" si="69"/>
        <v>243772208</v>
      </c>
    </row>
    <row r="132" spans="1:13" s="40" customFormat="1" ht="24">
      <c r="A132" s="64" t="s">
        <v>773</v>
      </c>
      <c r="B132" s="64" t="s">
        <v>544</v>
      </c>
      <c r="C132" s="104">
        <v>225202000</v>
      </c>
      <c r="D132" s="159">
        <v>0</v>
      </c>
      <c r="E132" s="159">
        <v>97289038</v>
      </c>
      <c r="F132" s="224">
        <f t="shared" si="93"/>
        <v>322491038</v>
      </c>
      <c r="G132" s="159">
        <v>225202000</v>
      </c>
      <c r="H132" s="159">
        <v>41232899</v>
      </c>
      <c r="I132" s="159">
        <v>204061127</v>
      </c>
      <c r="J132" s="159">
        <v>41232899</v>
      </c>
      <c r="K132" s="159">
        <v>204061127</v>
      </c>
      <c r="L132" s="182">
        <f t="shared" si="68"/>
        <v>0.6327652646272918</v>
      </c>
      <c r="M132" s="159">
        <f t="shared" si="69"/>
        <v>97289038</v>
      </c>
    </row>
    <row r="133" spans="1:13" s="40" customFormat="1" ht="15">
      <c r="A133" s="64" t="s">
        <v>774</v>
      </c>
      <c r="B133" s="64" t="s">
        <v>543</v>
      </c>
      <c r="C133" s="104">
        <v>362784000</v>
      </c>
      <c r="D133" s="159">
        <v>0</v>
      </c>
      <c r="E133" s="159">
        <v>67479853</v>
      </c>
      <c r="F133" s="224">
        <f t="shared" si="93"/>
        <v>430263853</v>
      </c>
      <c r="G133" s="159">
        <v>362784000</v>
      </c>
      <c r="H133" s="159">
        <v>59316433</v>
      </c>
      <c r="I133" s="159">
        <v>283747205</v>
      </c>
      <c r="J133" s="159">
        <v>59316433</v>
      </c>
      <c r="K133" s="159">
        <v>283747205</v>
      </c>
      <c r="L133" s="182">
        <f t="shared" si="68"/>
        <v>0.6594725608985796</v>
      </c>
      <c r="M133" s="159">
        <f t="shared" si="69"/>
        <v>67479853</v>
      </c>
    </row>
    <row r="134" spans="1:13" s="40" customFormat="1" ht="15">
      <c r="A134" s="64" t="s">
        <v>775</v>
      </c>
      <c r="B134" s="64" t="s">
        <v>542</v>
      </c>
      <c r="C134" s="104">
        <v>369746000</v>
      </c>
      <c r="D134" s="159">
        <v>0</v>
      </c>
      <c r="E134" s="159">
        <v>103313492</v>
      </c>
      <c r="F134" s="224">
        <f t="shared" si="93"/>
        <v>473059492</v>
      </c>
      <c r="G134" s="159">
        <v>369746000</v>
      </c>
      <c r="H134" s="159">
        <v>61938929</v>
      </c>
      <c r="I134" s="159">
        <v>304422646</v>
      </c>
      <c r="J134" s="159">
        <v>61938929</v>
      </c>
      <c r="K134" s="159">
        <v>304422646</v>
      </c>
      <c r="L134" s="182">
        <f t="shared" si="68"/>
        <v>0.6435187352714614</v>
      </c>
      <c r="M134" s="159">
        <f t="shared" si="69"/>
        <v>103313492</v>
      </c>
    </row>
    <row r="135" spans="1:13" s="40" customFormat="1" ht="15">
      <c r="A135" s="64" t="s">
        <v>776</v>
      </c>
      <c r="B135" s="64" t="s">
        <v>541</v>
      </c>
      <c r="C135" s="104">
        <v>59828000</v>
      </c>
      <c r="D135" s="159">
        <v>0</v>
      </c>
      <c r="E135" s="159">
        <v>27320361</v>
      </c>
      <c r="F135" s="224">
        <f t="shared" si="93"/>
        <v>87148361</v>
      </c>
      <c r="G135" s="159">
        <v>59828000</v>
      </c>
      <c r="H135" s="159">
        <v>9789125</v>
      </c>
      <c r="I135" s="159">
        <v>49308871</v>
      </c>
      <c r="J135" s="159">
        <v>9789125</v>
      </c>
      <c r="K135" s="159">
        <v>49308871</v>
      </c>
      <c r="L135" s="182">
        <f t="shared" si="68"/>
        <v>0.5658037676692508</v>
      </c>
      <c r="M135" s="159">
        <f t="shared" si="69"/>
        <v>27320361</v>
      </c>
    </row>
    <row r="136" spans="1:13" s="41" customFormat="1" ht="15">
      <c r="A136" s="120" t="s">
        <v>777</v>
      </c>
      <c r="B136" s="60" t="s">
        <v>540</v>
      </c>
      <c r="C136" s="103">
        <f>+C137+C144</f>
        <v>1953970000</v>
      </c>
      <c r="D136" s="103">
        <f aca="true" t="shared" si="94" ref="D136:K136">+D137+D144</f>
        <v>0</v>
      </c>
      <c r="E136" s="103">
        <f t="shared" si="94"/>
        <v>536292883</v>
      </c>
      <c r="F136" s="222">
        <f t="shared" si="94"/>
        <v>2490262883</v>
      </c>
      <c r="G136" s="103">
        <f t="shared" si="94"/>
        <v>2489190666</v>
      </c>
      <c r="H136" s="103">
        <f t="shared" si="94"/>
        <v>705117620</v>
      </c>
      <c r="I136" s="103">
        <f t="shared" si="94"/>
        <v>2397367103</v>
      </c>
      <c r="J136" s="103">
        <f t="shared" si="94"/>
        <v>0</v>
      </c>
      <c r="K136" s="103">
        <f t="shared" si="94"/>
        <v>1599883731</v>
      </c>
      <c r="L136" s="181">
        <f t="shared" si="68"/>
        <v>0.9626963961780255</v>
      </c>
      <c r="M136" s="103">
        <f t="shared" si="69"/>
        <v>1072217</v>
      </c>
    </row>
    <row r="137" spans="1:13" s="40" customFormat="1" ht="15">
      <c r="A137" s="196" t="s">
        <v>778</v>
      </c>
      <c r="B137" s="197" t="s">
        <v>539</v>
      </c>
      <c r="C137" s="198">
        <f>SUM(C138:C143)</f>
        <v>1942910000</v>
      </c>
      <c r="D137" s="198">
        <f aca="true" t="shared" si="95" ref="D137:K137">SUM(D138:D143)</f>
        <v>0</v>
      </c>
      <c r="E137" s="198">
        <f t="shared" si="95"/>
        <v>536292883</v>
      </c>
      <c r="F137" s="223">
        <f t="shared" si="95"/>
        <v>2479202883</v>
      </c>
      <c r="G137" s="198">
        <f t="shared" si="95"/>
        <v>2478130666</v>
      </c>
      <c r="H137" s="198">
        <f t="shared" si="95"/>
        <v>705117620</v>
      </c>
      <c r="I137" s="198">
        <f t="shared" si="95"/>
        <v>2397367103</v>
      </c>
      <c r="J137" s="198">
        <f t="shared" si="95"/>
        <v>0</v>
      </c>
      <c r="K137" s="198">
        <f t="shared" si="95"/>
        <v>1599883731</v>
      </c>
      <c r="L137" s="201">
        <f t="shared" si="68"/>
        <v>0.9669910919509043</v>
      </c>
      <c r="M137" s="198">
        <f t="shared" si="69"/>
        <v>1072217</v>
      </c>
    </row>
    <row r="138" spans="1:13" s="40" customFormat="1" ht="15">
      <c r="A138" s="64" t="s">
        <v>779</v>
      </c>
      <c r="B138" s="64" t="s">
        <v>538</v>
      </c>
      <c r="C138" s="104">
        <v>307816000</v>
      </c>
      <c r="D138" s="159">
        <v>0</v>
      </c>
      <c r="E138" s="159">
        <v>72681016</v>
      </c>
      <c r="F138" s="224">
        <f>+C138+E138</f>
        <v>380497016</v>
      </c>
      <c r="G138" s="159">
        <v>380497016</v>
      </c>
      <c r="H138" s="159">
        <v>97427841</v>
      </c>
      <c r="I138" s="159">
        <v>364350998</v>
      </c>
      <c r="J138" s="159">
        <v>0</v>
      </c>
      <c r="K138" s="159">
        <v>235819905</v>
      </c>
      <c r="L138" s="182">
        <f t="shared" si="68"/>
        <v>0.9575659799655302</v>
      </c>
      <c r="M138" s="159">
        <f t="shared" si="69"/>
        <v>0</v>
      </c>
    </row>
    <row r="139" spans="1:13" s="40" customFormat="1" ht="24">
      <c r="A139" s="64" t="s">
        <v>780</v>
      </c>
      <c r="B139" s="64" t="s">
        <v>537</v>
      </c>
      <c r="C139" s="104">
        <v>540115000</v>
      </c>
      <c r="D139" s="159">
        <v>0</v>
      </c>
      <c r="E139" s="159">
        <v>142545143</v>
      </c>
      <c r="F139" s="224">
        <f aca="true" t="shared" si="96" ref="F139:F143">+C139+E139</f>
        <v>682660143</v>
      </c>
      <c r="G139" s="159">
        <v>681587926</v>
      </c>
      <c r="H139" s="159">
        <v>193615725</v>
      </c>
      <c r="I139" s="159">
        <v>680133570</v>
      </c>
      <c r="J139" s="159">
        <v>0</v>
      </c>
      <c r="K139" s="159">
        <v>446191107</v>
      </c>
      <c r="L139" s="182">
        <f t="shared" si="68"/>
        <v>0.9962989299640421</v>
      </c>
      <c r="M139" s="159">
        <f t="shared" si="69"/>
        <v>1072217</v>
      </c>
    </row>
    <row r="140" spans="1:13" s="40" customFormat="1" ht="24">
      <c r="A140" s="64" t="s">
        <v>781</v>
      </c>
      <c r="B140" s="64" t="s">
        <v>536</v>
      </c>
      <c r="C140" s="104">
        <v>270971000</v>
      </c>
      <c r="D140" s="159">
        <v>0</v>
      </c>
      <c r="E140" s="159">
        <v>73478938</v>
      </c>
      <c r="F140" s="224">
        <f t="shared" si="96"/>
        <v>344449938</v>
      </c>
      <c r="G140" s="159">
        <v>344449938</v>
      </c>
      <c r="H140" s="159">
        <v>97518249</v>
      </c>
      <c r="I140" s="159">
        <v>327086392</v>
      </c>
      <c r="J140" s="159">
        <v>0</v>
      </c>
      <c r="K140" s="159">
        <v>222515756</v>
      </c>
      <c r="L140" s="182">
        <f aca="true" t="shared" si="97" ref="L140:L203">+_xlfn.IFERROR(I140/F140,0)</f>
        <v>0.9495905091438861</v>
      </c>
      <c r="M140" s="159">
        <f aca="true" t="shared" si="98" ref="M140:M203">+F140-G140</f>
        <v>0</v>
      </c>
    </row>
    <row r="141" spans="1:13" s="40" customFormat="1" ht="15">
      <c r="A141" s="64" t="s">
        <v>782</v>
      </c>
      <c r="B141" s="64" t="s">
        <v>535</v>
      </c>
      <c r="C141" s="104">
        <v>360957000</v>
      </c>
      <c r="D141" s="159">
        <v>0</v>
      </c>
      <c r="E141" s="159">
        <v>102699316</v>
      </c>
      <c r="F141" s="224">
        <f t="shared" si="96"/>
        <v>463656316</v>
      </c>
      <c r="G141" s="159">
        <v>463656316</v>
      </c>
      <c r="H141" s="159">
        <v>144414242</v>
      </c>
      <c r="I141" s="159">
        <v>457941544</v>
      </c>
      <c r="J141" s="159">
        <v>0</v>
      </c>
      <c r="K141" s="159">
        <v>309197239</v>
      </c>
      <c r="L141" s="182">
        <f t="shared" si="97"/>
        <v>0.9876745515961007</v>
      </c>
      <c r="M141" s="159">
        <f t="shared" si="98"/>
        <v>0</v>
      </c>
    </row>
    <row r="142" spans="1:13" s="40" customFormat="1" ht="15">
      <c r="A142" s="64" t="s">
        <v>783</v>
      </c>
      <c r="B142" s="64" t="s">
        <v>534</v>
      </c>
      <c r="C142" s="104">
        <v>406072000</v>
      </c>
      <c r="D142" s="159">
        <v>0</v>
      </c>
      <c r="E142" s="159">
        <v>106175173</v>
      </c>
      <c r="F142" s="224">
        <f t="shared" si="96"/>
        <v>512247173</v>
      </c>
      <c r="G142" s="159">
        <v>512247173</v>
      </c>
      <c r="H142" s="159">
        <v>149508463</v>
      </c>
      <c r="I142" s="159">
        <v>491320033</v>
      </c>
      <c r="J142" s="159">
        <v>0</v>
      </c>
      <c r="K142" s="159">
        <v>332648711</v>
      </c>
      <c r="L142" s="182">
        <f t="shared" si="97"/>
        <v>0.9591464021608178</v>
      </c>
      <c r="M142" s="159">
        <f t="shared" si="98"/>
        <v>0</v>
      </c>
    </row>
    <row r="143" spans="1:13" s="40" customFormat="1" ht="15">
      <c r="A143" s="64" t="s">
        <v>784</v>
      </c>
      <c r="B143" s="64" t="s">
        <v>533</v>
      </c>
      <c r="C143" s="104">
        <v>56979000</v>
      </c>
      <c r="D143" s="159">
        <v>0</v>
      </c>
      <c r="E143" s="159">
        <v>38713297</v>
      </c>
      <c r="F143" s="224">
        <f t="shared" si="96"/>
        <v>95692297</v>
      </c>
      <c r="G143" s="159">
        <v>95692297</v>
      </c>
      <c r="H143" s="159">
        <v>22633100</v>
      </c>
      <c r="I143" s="159">
        <v>76534566</v>
      </c>
      <c r="J143" s="159">
        <v>0</v>
      </c>
      <c r="K143" s="159">
        <v>53511013</v>
      </c>
      <c r="L143" s="182">
        <f t="shared" si="97"/>
        <v>0.7997986086591693</v>
      </c>
      <c r="M143" s="159">
        <f t="shared" si="98"/>
        <v>0</v>
      </c>
    </row>
    <row r="144" spans="1:13" s="40" customFormat="1" ht="15">
      <c r="A144" s="196" t="s">
        <v>785</v>
      </c>
      <c r="B144" s="197" t="s">
        <v>532</v>
      </c>
      <c r="C144" s="198">
        <f>+SUM(C145:C150)</f>
        <v>11060000</v>
      </c>
      <c r="D144" s="198">
        <f aca="true" t="shared" si="99" ref="D144:K144">+SUM(D145:D150)</f>
        <v>0</v>
      </c>
      <c r="E144" s="198">
        <f t="shared" si="99"/>
        <v>0</v>
      </c>
      <c r="F144" s="223">
        <f t="shared" si="99"/>
        <v>11060000</v>
      </c>
      <c r="G144" s="198">
        <f t="shared" si="99"/>
        <v>11060000</v>
      </c>
      <c r="H144" s="198">
        <f t="shared" si="99"/>
        <v>0</v>
      </c>
      <c r="I144" s="198">
        <f t="shared" si="99"/>
        <v>0</v>
      </c>
      <c r="J144" s="198">
        <f t="shared" si="99"/>
        <v>0</v>
      </c>
      <c r="K144" s="198">
        <f t="shared" si="99"/>
        <v>0</v>
      </c>
      <c r="L144" s="201">
        <f t="shared" si="97"/>
        <v>0</v>
      </c>
      <c r="M144" s="198">
        <f t="shared" si="98"/>
        <v>0</v>
      </c>
    </row>
    <row r="145" spans="1:13" s="40" customFormat="1" ht="15">
      <c r="A145" s="64" t="s">
        <v>786</v>
      </c>
      <c r="B145" s="64" t="s">
        <v>531</v>
      </c>
      <c r="C145" s="104">
        <v>0</v>
      </c>
      <c r="D145" s="159">
        <v>0</v>
      </c>
      <c r="E145" s="159">
        <v>0</v>
      </c>
      <c r="F145" s="224">
        <f>+C145+E145</f>
        <v>0</v>
      </c>
      <c r="G145" s="159">
        <v>0</v>
      </c>
      <c r="H145" s="159">
        <v>0</v>
      </c>
      <c r="I145" s="159">
        <v>0</v>
      </c>
      <c r="J145" s="159">
        <v>0</v>
      </c>
      <c r="K145" s="159">
        <v>0</v>
      </c>
      <c r="L145" s="182">
        <f t="shared" si="97"/>
        <v>0</v>
      </c>
      <c r="M145" s="159">
        <f t="shared" si="98"/>
        <v>0</v>
      </c>
    </row>
    <row r="146" spans="1:13" s="40" customFormat="1" ht="24">
      <c r="A146" s="64" t="s">
        <v>787</v>
      </c>
      <c r="B146" s="64" t="s">
        <v>530</v>
      </c>
      <c r="C146" s="104">
        <v>0</v>
      </c>
      <c r="D146" s="159">
        <v>0</v>
      </c>
      <c r="E146" s="159">
        <v>0</v>
      </c>
      <c r="F146" s="224">
        <f aca="true" t="shared" si="100" ref="F146:F150">+C146+E146</f>
        <v>0</v>
      </c>
      <c r="G146" s="159">
        <v>0</v>
      </c>
      <c r="H146" s="159">
        <v>0</v>
      </c>
      <c r="I146" s="159">
        <v>0</v>
      </c>
      <c r="J146" s="159">
        <v>0</v>
      </c>
      <c r="K146" s="159">
        <v>0</v>
      </c>
      <c r="L146" s="182">
        <f t="shared" si="97"/>
        <v>0</v>
      </c>
      <c r="M146" s="159">
        <f t="shared" si="98"/>
        <v>0</v>
      </c>
    </row>
    <row r="147" spans="1:13" s="40" customFormat="1" ht="24">
      <c r="A147" s="64" t="s">
        <v>788</v>
      </c>
      <c r="B147" s="64" t="s">
        <v>529</v>
      </c>
      <c r="C147" s="104">
        <v>0</v>
      </c>
      <c r="D147" s="159">
        <v>0</v>
      </c>
      <c r="E147" s="159">
        <v>0</v>
      </c>
      <c r="F147" s="224">
        <f t="shared" si="100"/>
        <v>0</v>
      </c>
      <c r="G147" s="159">
        <v>0</v>
      </c>
      <c r="H147" s="159">
        <v>0</v>
      </c>
      <c r="I147" s="159">
        <v>0</v>
      </c>
      <c r="J147" s="159">
        <v>0</v>
      </c>
      <c r="K147" s="159">
        <v>0</v>
      </c>
      <c r="L147" s="182">
        <f t="shared" si="97"/>
        <v>0</v>
      </c>
      <c r="M147" s="159">
        <f t="shared" si="98"/>
        <v>0</v>
      </c>
    </row>
    <row r="148" spans="1:13" s="40" customFormat="1" ht="15">
      <c r="A148" s="64" t="s">
        <v>789</v>
      </c>
      <c r="B148" s="64" t="s">
        <v>528</v>
      </c>
      <c r="C148" s="104">
        <v>0</v>
      </c>
      <c r="D148" s="159">
        <v>0</v>
      </c>
      <c r="E148" s="159">
        <v>0</v>
      </c>
      <c r="F148" s="224">
        <f t="shared" si="100"/>
        <v>0</v>
      </c>
      <c r="G148" s="159">
        <v>0</v>
      </c>
      <c r="H148" s="159">
        <v>0</v>
      </c>
      <c r="I148" s="159">
        <v>0</v>
      </c>
      <c r="J148" s="159">
        <v>0</v>
      </c>
      <c r="K148" s="159">
        <v>0</v>
      </c>
      <c r="L148" s="182">
        <f t="shared" si="97"/>
        <v>0</v>
      </c>
      <c r="M148" s="159">
        <f t="shared" si="98"/>
        <v>0</v>
      </c>
    </row>
    <row r="149" spans="1:13" s="40" customFormat="1" ht="15">
      <c r="A149" s="64" t="s">
        <v>790</v>
      </c>
      <c r="B149" s="64" t="s">
        <v>527</v>
      </c>
      <c r="C149" s="104">
        <v>0</v>
      </c>
      <c r="D149" s="159">
        <v>0</v>
      </c>
      <c r="E149" s="159">
        <v>0</v>
      </c>
      <c r="F149" s="224">
        <f t="shared" si="100"/>
        <v>0</v>
      </c>
      <c r="G149" s="159">
        <v>0</v>
      </c>
      <c r="H149" s="159">
        <v>0</v>
      </c>
      <c r="I149" s="159">
        <v>0</v>
      </c>
      <c r="J149" s="159">
        <v>0</v>
      </c>
      <c r="K149" s="159">
        <v>0</v>
      </c>
      <c r="L149" s="182">
        <f t="shared" si="97"/>
        <v>0</v>
      </c>
      <c r="M149" s="159">
        <f t="shared" si="98"/>
        <v>0</v>
      </c>
    </row>
    <row r="150" spans="1:13" s="40" customFormat="1" ht="15">
      <c r="A150" s="64" t="s">
        <v>791</v>
      </c>
      <c r="B150" s="64" t="s">
        <v>526</v>
      </c>
      <c r="C150" s="104">
        <v>11060000</v>
      </c>
      <c r="D150" s="159">
        <v>0</v>
      </c>
      <c r="E150" s="159">
        <v>0</v>
      </c>
      <c r="F150" s="224">
        <f t="shared" si="100"/>
        <v>11060000</v>
      </c>
      <c r="G150" s="159">
        <v>11060000</v>
      </c>
      <c r="H150" s="159">
        <v>0</v>
      </c>
      <c r="I150" s="159">
        <v>0</v>
      </c>
      <c r="J150" s="159">
        <v>0</v>
      </c>
      <c r="K150" s="159">
        <v>0</v>
      </c>
      <c r="L150" s="182">
        <f t="shared" si="97"/>
        <v>0</v>
      </c>
      <c r="M150" s="159">
        <f t="shared" si="98"/>
        <v>0</v>
      </c>
    </row>
    <row r="151" spans="1:13" s="41" customFormat="1" ht="15">
      <c r="A151" s="120" t="s">
        <v>792</v>
      </c>
      <c r="B151" s="60" t="s">
        <v>525</v>
      </c>
      <c r="C151" s="103">
        <f>+C152</f>
        <v>867058000</v>
      </c>
      <c r="D151" s="103">
        <f aca="true" t="shared" si="101" ref="D151:K151">+D152</f>
        <v>0</v>
      </c>
      <c r="E151" s="103">
        <f t="shared" si="101"/>
        <v>252227974</v>
      </c>
      <c r="F151" s="222">
        <f t="shared" si="101"/>
        <v>1119285974</v>
      </c>
      <c r="G151" s="103">
        <f t="shared" si="101"/>
        <v>867058000</v>
      </c>
      <c r="H151" s="103">
        <f t="shared" si="101"/>
        <v>136230100</v>
      </c>
      <c r="I151" s="103">
        <f t="shared" si="101"/>
        <v>695918100</v>
      </c>
      <c r="J151" s="103">
        <f t="shared" si="101"/>
        <v>136230100</v>
      </c>
      <c r="K151" s="103">
        <f t="shared" si="101"/>
        <v>695918100</v>
      </c>
      <c r="L151" s="181">
        <f t="shared" si="97"/>
        <v>0.6217518276522243</v>
      </c>
      <c r="M151" s="103">
        <f t="shared" si="98"/>
        <v>252227974</v>
      </c>
    </row>
    <row r="152" spans="1:13" s="40" customFormat="1" ht="15">
      <c r="A152" s="196" t="s">
        <v>793</v>
      </c>
      <c r="B152" s="197" t="s">
        <v>42</v>
      </c>
      <c r="C152" s="198">
        <f>SUM(C153:C158)</f>
        <v>867058000</v>
      </c>
      <c r="D152" s="198">
        <f aca="true" t="shared" si="102" ref="D152:K152">SUM(D153:D158)</f>
        <v>0</v>
      </c>
      <c r="E152" s="198">
        <f t="shared" si="102"/>
        <v>252227974</v>
      </c>
      <c r="F152" s="223">
        <f t="shared" si="102"/>
        <v>1119285974</v>
      </c>
      <c r="G152" s="198">
        <f t="shared" si="102"/>
        <v>867058000</v>
      </c>
      <c r="H152" s="198">
        <f t="shared" si="102"/>
        <v>136230100</v>
      </c>
      <c r="I152" s="198">
        <f t="shared" si="102"/>
        <v>695918100</v>
      </c>
      <c r="J152" s="198">
        <f t="shared" si="102"/>
        <v>136230100</v>
      </c>
      <c r="K152" s="198">
        <f t="shared" si="102"/>
        <v>695918100</v>
      </c>
      <c r="L152" s="201">
        <f t="shared" si="97"/>
        <v>0.6217518276522243</v>
      </c>
      <c r="M152" s="198">
        <f t="shared" si="98"/>
        <v>252227974</v>
      </c>
    </row>
    <row r="153" spans="1:13" s="40" customFormat="1" ht="15">
      <c r="A153" s="64" t="s">
        <v>794</v>
      </c>
      <c r="B153" s="64" t="s">
        <v>524</v>
      </c>
      <c r="C153" s="104">
        <v>139711000</v>
      </c>
      <c r="D153" s="159">
        <v>0</v>
      </c>
      <c r="E153" s="159">
        <v>31687240</v>
      </c>
      <c r="F153" s="224">
        <f>+C153+E153</f>
        <v>171398240</v>
      </c>
      <c r="G153" s="159">
        <v>139711000</v>
      </c>
      <c r="H153" s="159">
        <v>18376400</v>
      </c>
      <c r="I153" s="159">
        <v>103831323</v>
      </c>
      <c r="J153" s="159">
        <v>18376400</v>
      </c>
      <c r="K153" s="159">
        <v>103831323</v>
      </c>
      <c r="L153" s="182">
        <f t="shared" si="97"/>
        <v>0.6057899019266475</v>
      </c>
      <c r="M153" s="159">
        <f t="shared" si="98"/>
        <v>31687240</v>
      </c>
    </row>
    <row r="154" spans="1:13" s="40" customFormat="1" ht="24">
      <c r="A154" s="64" t="s">
        <v>795</v>
      </c>
      <c r="B154" s="64" t="s">
        <v>523</v>
      </c>
      <c r="C154" s="104">
        <v>241385000</v>
      </c>
      <c r="D154" s="159">
        <v>0</v>
      </c>
      <c r="E154" s="159">
        <v>66979930</v>
      </c>
      <c r="F154" s="224">
        <f aca="true" t="shared" si="103" ref="F154:F158">+C154+E154</f>
        <v>308364930</v>
      </c>
      <c r="G154" s="159">
        <v>241385000</v>
      </c>
      <c r="H154" s="159">
        <v>36765700</v>
      </c>
      <c r="I154" s="159">
        <v>193803138</v>
      </c>
      <c r="J154" s="159">
        <v>36765700</v>
      </c>
      <c r="K154" s="159">
        <v>193803138</v>
      </c>
      <c r="L154" s="182">
        <f t="shared" si="97"/>
        <v>0.6284863132782318</v>
      </c>
      <c r="M154" s="159">
        <f t="shared" si="98"/>
        <v>66979930</v>
      </c>
    </row>
    <row r="155" spans="1:13" s="40" customFormat="1" ht="24">
      <c r="A155" s="64" t="s">
        <v>796</v>
      </c>
      <c r="B155" s="64" t="s">
        <v>522</v>
      </c>
      <c r="C155" s="104">
        <v>109457000</v>
      </c>
      <c r="D155" s="159">
        <v>0</v>
      </c>
      <c r="E155" s="159">
        <v>47102549</v>
      </c>
      <c r="F155" s="224">
        <f t="shared" si="103"/>
        <v>156559549</v>
      </c>
      <c r="G155" s="159">
        <v>109457000</v>
      </c>
      <c r="H155" s="159">
        <v>19366300</v>
      </c>
      <c r="I155" s="159">
        <v>96487378</v>
      </c>
      <c r="J155" s="159">
        <v>19366300</v>
      </c>
      <c r="K155" s="159">
        <v>96487378</v>
      </c>
      <c r="L155" s="182">
        <f t="shared" si="97"/>
        <v>0.61629826233084</v>
      </c>
      <c r="M155" s="159">
        <f t="shared" si="98"/>
        <v>47102549</v>
      </c>
    </row>
    <row r="156" spans="1:13" s="40" customFormat="1" ht="15">
      <c r="A156" s="64" t="s">
        <v>797</v>
      </c>
      <c r="B156" s="64" t="s">
        <v>521</v>
      </c>
      <c r="C156" s="104">
        <v>172639000</v>
      </c>
      <c r="D156" s="159">
        <v>0</v>
      </c>
      <c r="E156" s="159">
        <v>36875373</v>
      </c>
      <c r="F156" s="224">
        <f t="shared" si="103"/>
        <v>209514373</v>
      </c>
      <c r="G156" s="159">
        <v>172639000</v>
      </c>
      <c r="H156" s="159">
        <v>27887500</v>
      </c>
      <c r="I156" s="159">
        <v>134299065</v>
      </c>
      <c r="J156" s="159">
        <v>27887500</v>
      </c>
      <c r="K156" s="159">
        <v>134299065</v>
      </c>
      <c r="L156" s="182">
        <f t="shared" si="97"/>
        <v>0.6410016796317836</v>
      </c>
      <c r="M156" s="159">
        <f t="shared" si="98"/>
        <v>36875373</v>
      </c>
    </row>
    <row r="157" spans="1:13" s="40" customFormat="1" ht="15">
      <c r="A157" s="64" t="s">
        <v>798</v>
      </c>
      <c r="B157" s="64" t="s">
        <v>520</v>
      </c>
      <c r="C157" s="104">
        <v>174544000</v>
      </c>
      <c r="D157" s="159">
        <v>0</v>
      </c>
      <c r="E157" s="159">
        <v>56192691</v>
      </c>
      <c r="F157" s="224">
        <f t="shared" si="103"/>
        <v>230736691</v>
      </c>
      <c r="G157" s="159">
        <v>174544000</v>
      </c>
      <c r="H157" s="159">
        <v>29188200</v>
      </c>
      <c r="I157" s="159">
        <v>144256469</v>
      </c>
      <c r="J157" s="159">
        <v>29188200</v>
      </c>
      <c r="K157" s="159">
        <v>144256469</v>
      </c>
      <c r="L157" s="182">
        <f t="shared" si="97"/>
        <v>0.6251995223421142</v>
      </c>
      <c r="M157" s="159">
        <f t="shared" si="98"/>
        <v>56192691</v>
      </c>
    </row>
    <row r="158" spans="1:13" s="40" customFormat="1" ht="15">
      <c r="A158" s="64" t="s">
        <v>799</v>
      </c>
      <c r="B158" s="64" t="s">
        <v>519</v>
      </c>
      <c r="C158" s="104">
        <v>29322000</v>
      </c>
      <c r="D158" s="159">
        <v>0</v>
      </c>
      <c r="E158" s="159">
        <v>13390191</v>
      </c>
      <c r="F158" s="224">
        <f t="shared" si="103"/>
        <v>42712191</v>
      </c>
      <c r="G158" s="159">
        <v>29322000</v>
      </c>
      <c r="H158" s="159">
        <v>4646000</v>
      </c>
      <c r="I158" s="159">
        <v>23240727</v>
      </c>
      <c r="J158" s="159">
        <v>4646000</v>
      </c>
      <c r="K158" s="159">
        <v>23240727</v>
      </c>
      <c r="L158" s="182">
        <f t="shared" si="97"/>
        <v>0.5441239715377748</v>
      </c>
      <c r="M158" s="159">
        <f t="shared" si="98"/>
        <v>13390191</v>
      </c>
    </row>
    <row r="159" spans="1:13" s="41" customFormat="1" ht="15">
      <c r="A159" s="120" t="s">
        <v>800</v>
      </c>
      <c r="B159" s="60" t="s">
        <v>518</v>
      </c>
      <c r="C159" s="103">
        <f>+C160</f>
        <v>114894000</v>
      </c>
      <c r="D159" s="103">
        <f aca="true" t="shared" si="104" ref="D159:K159">+D160</f>
        <v>0</v>
      </c>
      <c r="E159" s="103">
        <f t="shared" si="104"/>
        <v>25421137</v>
      </c>
      <c r="F159" s="222">
        <f t="shared" si="104"/>
        <v>140315137</v>
      </c>
      <c r="G159" s="103">
        <f t="shared" si="104"/>
        <v>114894000</v>
      </c>
      <c r="H159" s="103">
        <f t="shared" si="104"/>
        <v>17816000</v>
      </c>
      <c r="I159" s="103">
        <f t="shared" si="104"/>
        <v>90525800</v>
      </c>
      <c r="J159" s="103">
        <f t="shared" si="104"/>
        <v>17816000</v>
      </c>
      <c r="K159" s="103">
        <f t="shared" si="104"/>
        <v>90525800</v>
      </c>
      <c r="L159" s="181">
        <f t="shared" si="97"/>
        <v>0.6451606144246576</v>
      </c>
      <c r="M159" s="103">
        <f t="shared" si="98"/>
        <v>25421137</v>
      </c>
    </row>
    <row r="160" spans="1:13" s="40" customFormat="1" ht="15">
      <c r="A160" s="196" t="s">
        <v>801</v>
      </c>
      <c r="B160" s="197" t="s">
        <v>517</v>
      </c>
      <c r="C160" s="198">
        <f>SUM(C161:C166)</f>
        <v>114894000</v>
      </c>
      <c r="D160" s="198">
        <f aca="true" t="shared" si="105" ref="D160:K160">SUM(D161:D166)</f>
        <v>0</v>
      </c>
      <c r="E160" s="198">
        <f t="shared" si="105"/>
        <v>25421137</v>
      </c>
      <c r="F160" s="223">
        <f t="shared" si="105"/>
        <v>140315137</v>
      </c>
      <c r="G160" s="198">
        <f t="shared" si="105"/>
        <v>114894000</v>
      </c>
      <c r="H160" s="198">
        <f t="shared" si="105"/>
        <v>17816000</v>
      </c>
      <c r="I160" s="198">
        <f t="shared" si="105"/>
        <v>90525800</v>
      </c>
      <c r="J160" s="198">
        <f t="shared" si="105"/>
        <v>17816000</v>
      </c>
      <c r="K160" s="198">
        <f t="shared" si="105"/>
        <v>90525800</v>
      </c>
      <c r="L160" s="201">
        <f t="shared" si="97"/>
        <v>0.6451606144246576</v>
      </c>
      <c r="M160" s="198">
        <f t="shared" si="98"/>
        <v>25421137</v>
      </c>
    </row>
    <row r="161" spans="1:13" s="40" customFormat="1" ht="15">
      <c r="A161" s="64" t="s">
        <v>802</v>
      </c>
      <c r="B161" s="64" t="s">
        <v>516</v>
      </c>
      <c r="C161" s="104">
        <v>18798000</v>
      </c>
      <c r="D161" s="159">
        <v>0</v>
      </c>
      <c r="E161" s="159">
        <v>2686743</v>
      </c>
      <c r="F161" s="224">
        <f>+C161+E161</f>
        <v>21484743</v>
      </c>
      <c r="G161" s="159">
        <v>18798000</v>
      </c>
      <c r="H161" s="159">
        <v>2388100</v>
      </c>
      <c r="I161" s="159">
        <v>13512562</v>
      </c>
      <c r="J161" s="159">
        <v>2388100</v>
      </c>
      <c r="K161" s="159">
        <v>13512562</v>
      </c>
      <c r="L161" s="182">
        <f t="shared" si="97"/>
        <v>0.6289375674635717</v>
      </c>
      <c r="M161" s="159">
        <f t="shared" si="98"/>
        <v>2686743</v>
      </c>
    </row>
    <row r="162" spans="1:13" s="40" customFormat="1" ht="15">
      <c r="A162" s="64" t="s">
        <v>803</v>
      </c>
      <c r="B162" s="64" t="s">
        <v>515</v>
      </c>
      <c r="C162" s="104">
        <v>30655000</v>
      </c>
      <c r="D162" s="159">
        <v>0</v>
      </c>
      <c r="E162" s="159">
        <v>8002860</v>
      </c>
      <c r="F162" s="224">
        <f aca="true" t="shared" si="106" ref="F162:F166">+C162+E162</f>
        <v>38657860</v>
      </c>
      <c r="G162" s="159">
        <v>30655000</v>
      </c>
      <c r="H162" s="159">
        <v>4822900</v>
      </c>
      <c r="I162" s="159">
        <v>25248186</v>
      </c>
      <c r="J162" s="159">
        <v>4822900</v>
      </c>
      <c r="K162" s="159">
        <v>25248186</v>
      </c>
      <c r="L162" s="182">
        <f t="shared" si="97"/>
        <v>0.6531190810872615</v>
      </c>
      <c r="M162" s="159">
        <f t="shared" si="98"/>
        <v>8002860</v>
      </c>
    </row>
    <row r="163" spans="1:13" s="40" customFormat="1" ht="15">
      <c r="A163" s="64" t="s">
        <v>804</v>
      </c>
      <c r="B163" s="64" t="s">
        <v>514</v>
      </c>
      <c r="C163" s="104">
        <v>15779000</v>
      </c>
      <c r="D163" s="159">
        <v>0</v>
      </c>
      <c r="E163" s="159">
        <v>3852916</v>
      </c>
      <c r="F163" s="224">
        <f t="shared" si="106"/>
        <v>19631916</v>
      </c>
      <c r="G163" s="159">
        <v>15779000</v>
      </c>
      <c r="H163" s="159">
        <v>2510500</v>
      </c>
      <c r="I163" s="159">
        <v>12537998</v>
      </c>
      <c r="J163" s="159">
        <v>2510500</v>
      </c>
      <c r="K163" s="159">
        <v>12537998</v>
      </c>
      <c r="L163" s="182">
        <f t="shared" si="97"/>
        <v>0.6386538124959378</v>
      </c>
      <c r="M163" s="159">
        <f t="shared" si="98"/>
        <v>3852916</v>
      </c>
    </row>
    <row r="164" spans="1:13" s="40" customFormat="1" ht="15">
      <c r="A164" s="64" t="s">
        <v>805</v>
      </c>
      <c r="B164" s="64" t="s">
        <v>513</v>
      </c>
      <c r="C164" s="104">
        <v>22264000</v>
      </c>
      <c r="D164" s="159">
        <v>0</v>
      </c>
      <c r="E164" s="159">
        <v>4001954</v>
      </c>
      <c r="F164" s="224">
        <f t="shared" si="106"/>
        <v>26265954</v>
      </c>
      <c r="G164" s="159">
        <v>22264000</v>
      </c>
      <c r="H164" s="159">
        <v>3659000</v>
      </c>
      <c r="I164" s="159">
        <v>17481842</v>
      </c>
      <c r="J164" s="159">
        <v>3659000</v>
      </c>
      <c r="K164" s="159">
        <v>17481842</v>
      </c>
      <c r="L164" s="182">
        <f t="shared" si="97"/>
        <v>0.665570418649176</v>
      </c>
      <c r="M164" s="159">
        <f t="shared" si="98"/>
        <v>4001954</v>
      </c>
    </row>
    <row r="165" spans="1:13" s="40" customFormat="1" ht="15">
      <c r="A165" s="64" t="s">
        <v>806</v>
      </c>
      <c r="B165" s="64" t="s">
        <v>512</v>
      </c>
      <c r="C165" s="104">
        <v>23211000</v>
      </c>
      <c r="D165" s="159">
        <v>0</v>
      </c>
      <c r="E165" s="159">
        <v>5711727</v>
      </c>
      <c r="F165" s="224">
        <f t="shared" si="106"/>
        <v>28922727</v>
      </c>
      <c r="G165" s="159">
        <v>23211000</v>
      </c>
      <c r="H165" s="159">
        <v>3824700</v>
      </c>
      <c r="I165" s="159">
        <v>18781792</v>
      </c>
      <c r="J165" s="159">
        <v>3824700</v>
      </c>
      <c r="K165" s="159">
        <v>18781792</v>
      </c>
      <c r="L165" s="182">
        <f t="shared" si="97"/>
        <v>0.6493783245265912</v>
      </c>
      <c r="M165" s="159">
        <f t="shared" si="98"/>
        <v>5711727</v>
      </c>
    </row>
    <row r="166" spans="1:13" s="40" customFormat="1" ht="15">
      <c r="A166" s="64" t="s">
        <v>807</v>
      </c>
      <c r="B166" s="64" t="s">
        <v>511</v>
      </c>
      <c r="C166" s="104">
        <v>4187000</v>
      </c>
      <c r="D166" s="159">
        <v>0</v>
      </c>
      <c r="E166" s="159">
        <v>1164937</v>
      </c>
      <c r="F166" s="224">
        <f t="shared" si="106"/>
        <v>5351937</v>
      </c>
      <c r="G166" s="159">
        <v>4187000</v>
      </c>
      <c r="H166" s="159">
        <v>610800</v>
      </c>
      <c r="I166" s="159">
        <v>2963420</v>
      </c>
      <c r="J166" s="159">
        <v>610800</v>
      </c>
      <c r="K166" s="159">
        <v>2963420</v>
      </c>
      <c r="L166" s="182">
        <f t="shared" si="97"/>
        <v>0.5537098063747761</v>
      </c>
      <c r="M166" s="159">
        <f t="shared" si="98"/>
        <v>1164937</v>
      </c>
    </row>
    <row r="167" spans="1:13" s="41" customFormat="1" ht="15">
      <c r="A167" s="120" t="s">
        <v>808</v>
      </c>
      <c r="B167" s="60" t="s">
        <v>45</v>
      </c>
      <c r="C167" s="103">
        <f>+C168</f>
        <v>662153000</v>
      </c>
      <c r="D167" s="103">
        <f aca="true" t="shared" si="107" ref="D167:K167">+D168</f>
        <v>5000000</v>
      </c>
      <c r="E167" s="103">
        <f t="shared" si="107"/>
        <v>149255352</v>
      </c>
      <c r="F167" s="222">
        <f t="shared" si="107"/>
        <v>811408352</v>
      </c>
      <c r="G167" s="103">
        <f t="shared" si="107"/>
        <v>662153000</v>
      </c>
      <c r="H167" s="103">
        <f t="shared" si="107"/>
        <v>102194200</v>
      </c>
      <c r="I167" s="103">
        <f t="shared" si="107"/>
        <v>522021300</v>
      </c>
      <c r="J167" s="103">
        <f t="shared" si="107"/>
        <v>102194200</v>
      </c>
      <c r="K167" s="103">
        <f t="shared" si="107"/>
        <v>522021300</v>
      </c>
      <c r="L167" s="181">
        <f t="shared" si="97"/>
        <v>0.6433521404029127</v>
      </c>
      <c r="M167" s="103">
        <f t="shared" si="98"/>
        <v>149255352</v>
      </c>
    </row>
    <row r="168" spans="1:13" s="40" customFormat="1" ht="15">
      <c r="A168" s="196" t="s">
        <v>809</v>
      </c>
      <c r="B168" s="197" t="s">
        <v>510</v>
      </c>
      <c r="C168" s="198">
        <f>SUM(C169:C174)</f>
        <v>662153000</v>
      </c>
      <c r="D168" s="198">
        <f aca="true" t="shared" si="108" ref="D168:K168">SUM(D169:D174)</f>
        <v>5000000</v>
      </c>
      <c r="E168" s="198">
        <f t="shared" si="108"/>
        <v>149255352</v>
      </c>
      <c r="F168" s="223">
        <f t="shared" si="108"/>
        <v>811408352</v>
      </c>
      <c r="G168" s="198">
        <f t="shared" si="108"/>
        <v>662153000</v>
      </c>
      <c r="H168" s="198">
        <f t="shared" si="108"/>
        <v>102194200</v>
      </c>
      <c r="I168" s="198">
        <f t="shared" si="108"/>
        <v>522021300</v>
      </c>
      <c r="J168" s="198">
        <f t="shared" si="108"/>
        <v>102194200</v>
      </c>
      <c r="K168" s="198">
        <f t="shared" si="108"/>
        <v>522021300</v>
      </c>
      <c r="L168" s="201">
        <f t="shared" si="97"/>
        <v>0.6433521404029127</v>
      </c>
      <c r="M168" s="198">
        <f t="shared" si="98"/>
        <v>149255352</v>
      </c>
    </row>
    <row r="169" spans="1:13" s="40" customFormat="1" ht="15">
      <c r="A169" s="64" t="s">
        <v>810</v>
      </c>
      <c r="B169" s="64" t="s">
        <v>509</v>
      </c>
      <c r="C169" s="104">
        <v>108033000</v>
      </c>
      <c r="D169" s="159">
        <v>5000000</v>
      </c>
      <c r="E169" s="159">
        <v>20442367</v>
      </c>
      <c r="F169" s="224">
        <f>+C169+E169</f>
        <v>128475367</v>
      </c>
      <c r="G169" s="159">
        <v>108033000</v>
      </c>
      <c r="H169" s="159">
        <v>13786300</v>
      </c>
      <c r="I169" s="159">
        <v>77888945</v>
      </c>
      <c r="J169" s="159">
        <v>13786300</v>
      </c>
      <c r="K169" s="159">
        <v>77888945</v>
      </c>
      <c r="L169" s="182">
        <f t="shared" si="97"/>
        <v>0.6062558669320633</v>
      </c>
      <c r="M169" s="159">
        <f t="shared" si="98"/>
        <v>20442367</v>
      </c>
    </row>
    <row r="170" spans="1:13" s="40" customFormat="1" ht="15">
      <c r="A170" s="64" t="s">
        <v>811</v>
      </c>
      <c r="B170" s="64" t="s">
        <v>508</v>
      </c>
      <c r="C170" s="104">
        <v>177661000</v>
      </c>
      <c r="D170" s="159">
        <v>0</v>
      </c>
      <c r="E170" s="159">
        <v>44510546</v>
      </c>
      <c r="F170" s="224">
        <f aca="true" t="shared" si="109" ref="F170:F174">+C170+E170</f>
        <v>222171546</v>
      </c>
      <c r="G170" s="159">
        <v>177661000</v>
      </c>
      <c r="H170" s="159">
        <v>27579300</v>
      </c>
      <c r="I170" s="159">
        <v>145376581</v>
      </c>
      <c r="J170" s="159">
        <v>27579300</v>
      </c>
      <c r="K170" s="159">
        <v>145376581</v>
      </c>
      <c r="L170" s="182">
        <f t="shared" si="97"/>
        <v>0.6543438330307159</v>
      </c>
      <c r="M170" s="159">
        <f t="shared" si="98"/>
        <v>44510546</v>
      </c>
    </row>
    <row r="171" spans="1:13" s="40" customFormat="1" ht="15">
      <c r="A171" s="64" t="s">
        <v>812</v>
      </c>
      <c r="B171" s="64" t="s">
        <v>507</v>
      </c>
      <c r="C171" s="104">
        <v>90683000</v>
      </c>
      <c r="D171" s="159">
        <v>0</v>
      </c>
      <c r="E171" s="159">
        <v>22143973</v>
      </c>
      <c r="F171" s="224">
        <f t="shared" si="109"/>
        <v>112826973</v>
      </c>
      <c r="G171" s="159">
        <v>90683000</v>
      </c>
      <c r="H171" s="159">
        <v>14529700</v>
      </c>
      <c r="I171" s="159">
        <v>72380250</v>
      </c>
      <c r="J171" s="159">
        <v>14529700</v>
      </c>
      <c r="K171" s="159">
        <v>72380250</v>
      </c>
      <c r="L171" s="182">
        <f t="shared" si="97"/>
        <v>0.6415154822951777</v>
      </c>
      <c r="M171" s="159">
        <f t="shared" si="98"/>
        <v>22143973</v>
      </c>
    </row>
    <row r="172" spans="1:13" s="40" customFormat="1" ht="15">
      <c r="A172" s="64" t="s">
        <v>813</v>
      </c>
      <c r="B172" s="64" t="s">
        <v>506</v>
      </c>
      <c r="C172" s="104">
        <v>128867000</v>
      </c>
      <c r="D172" s="159">
        <v>0</v>
      </c>
      <c r="E172" s="159">
        <v>22086675</v>
      </c>
      <c r="F172" s="224">
        <f t="shared" si="109"/>
        <v>150953675</v>
      </c>
      <c r="G172" s="159">
        <v>128867000</v>
      </c>
      <c r="H172" s="159">
        <v>20919200</v>
      </c>
      <c r="I172" s="159">
        <v>100753934</v>
      </c>
      <c r="J172" s="159">
        <v>20919200</v>
      </c>
      <c r="K172" s="159">
        <v>100753934</v>
      </c>
      <c r="L172" s="182">
        <f t="shared" si="97"/>
        <v>0.6674493615342588</v>
      </c>
      <c r="M172" s="159">
        <f t="shared" si="98"/>
        <v>22086675</v>
      </c>
    </row>
    <row r="173" spans="1:13" s="40" customFormat="1" ht="15">
      <c r="A173" s="64" t="s">
        <v>814</v>
      </c>
      <c r="B173" s="64" t="s">
        <v>505</v>
      </c>
      <c r="C173" s="104">
        <v>133395000</v>
      </c>
      <c r="D173" s="159">
        <v>0</v>
      </c>
      <c r="E173" s="159">
        <v>32827552</v>
      </c>
      <c r="F173" s="224">
        <f t="shared" si="109"/>
        <v>166222552</v>
      </c>
      <c r="G173" s="159">
        <v>133395000</v>
      </c>
      <c r="H173" s="159">
        <v>21894500</v>
      </c>
      <c r="I173" s="159">
        <v>108218178</v>
      </c>
      <c r="J173" s="159">
        <v>21894500</v>
      </c>
      <c r="K173" s="159">
        <v>108218178</v>
      </c>
      <c r="L173" s="182">
        <f t="shared" si="97"/>
        <v>0.6510438968594345</v>
      </c>
      <c r="M173" s="159">
        <f t="shared" si="98"/>
        <v>32827552</v>
      </c>
    </row>
    <row r="174" spans="1:13" s="40" customFormat="1" ht="15">
      <c r="A174" s="64" t="s">
        <v>815</v>
      </c>
      <c r="B174" s="64" t="s">
        <v>504</v>
      </c>
      <c r="C174" s="104">
        <v>23514000</v>
      </c>
      <c r="D174" s="159">
        <v>0</v>
      </c>
      <c r="E174" s="159">
        <v>7244239</v>
      </c>
      <c r="F174" s="224">
        <f t="shared" si="109"/>
        <v>30758239</v>
      </c>
      <c r="G174" s="159">
        <v>23514000</v>
      </c>
      <c r="H174" s="159">
        <v>3485200</v>
      </c>
      <c r="I174" s="159">
        <v>17403412</v>
      </c>
      <c r="J174" s="159">
        <v>3485200</v>
      </c>
      <c r="K174" s="159">
        <v>17403412</v>
      </c>
      <c r="L174" s="182">
        <f t="shared" si="97"/>
        <v>0.5658130167985235</v>
      </c>
      <c r="M174" s="159">
        <f t="shared" si="98"/>
        <v>7244239</v>
      </c>
    </row>
    <row r="175" spans="1:13" s="41" customFormat="1" ht="22.5" customHeight="1">
      <c r="A175" s="127" t="s">
        <v>816</v>
      </c>
      <c r="B175" s="45" t="s">
        <v>503</v>
      </c>
      <c r="C175" s="97">
        <f>+C176+C186+C202</f>
        <v>4094375000</v>
      </c>
      <c r="D175" s="97">
        <f aca="true" t="shared" si="110" ref="D175:K175">+D176+D186+D202</f>
        <v>-136268000</v>
      </c>
      <c r="E175" s="97">
        <f t="shared" si="110"/>
        <v>60656177</v>
      </c>
      <c r="F175" s="216">
        <f t="shared" si="110"/>
        <v>4155031177</v>
      </c>
      <c r="G175" s="97">
        <f t="shared" si="110"/>
        <v>2173176318</v>
      </c>
      <c r="H175" s="97">
        <f>+H176+H186+H202</f>
        <v>165650796</v>
      </c>
      <c r="I175" s="97">
        <f t="shared" si="110"/>
        <v>2173176318</v>
      </c>
      <c r="J175" s="97">
        <f t="shared" si="110"/>
        <v>166288021</v>
      </c>
      <c r="K175" s="97">
        <f t="shared" si="110"/>
        <v>2133522191</v>
      </c>
      <c r="L175" s="175">
        <f t="shared" si="97"/>
        <v>0.5230228668390086</v>
      </c>
      <c r="M175" s="97">
        <f t="shared" si="98"/>
        <v>1981854859</v>
      </c>
    </row>
    <row r="176" spans="1:13" s="41" customFormat="1" ht="15">
      <c r="A176" s="132" t="s">
        <v>817</v>
      </c>
      <c r="B176" s="58" t="s">
        <v>502</v>
      </c>
      <c r="C176" s="102">
        <f>+C177+C183</f>
        <v>2103566000</v>
      </c>
      <c r="D176" s="102">
        <f aca="true" t="shared" si="111" ref="D176:K176">+D177+D183</f>
        <v>0</v>
      </c>
      <c r="E176" s="102">
        <f t="shared" si="111"/>
        <v>196924177</v>
      </c>
      <c r="F176" s="221">
        <f t="shared" si="111"/>
        <v>2300490177</v>
      </c>
      <c r="G176" s="102">
        <f t="shared" si="111"/>
        <v>1217583608</v>
      </c>
      <c r="H176" s="102">
        <f t="shared" si="111"/>
        <v>112249032</v>
      </c>
      <c r="I176" s="102">
        <f t="shared" si="111"/>
        <v>1217583608</v>
      </c>
      <c r="J176" s="102">
        <f t="shared" si="111"/>
        <v>112249032</v>
      </c>
      <c r="K176" s="102">
        <f t="shared" si="111"/>
        <v>1217583608</v>
      </c>
      <c r="L176" s="180">
        <f t="shared" si="97"/>
        <v>0.5292713788449269</v>
      </c>
      <c r="M176" s="102">
        <f t="shared" si="98"/>
        <v>1082906569</v>
      </c>
    </row>
    <row r="177" spans="1:13" s="41" customFormat="1" ht="15">
      <c r="A177" s="120" t="s">
        <v>818</v>
      </c>
      <c r="B177" s="60" t="s">
        <v>501</v>
      </c>
      <c r="C177" s="103">
        <f>SUM(C178:C182)</f>
        <v>1780673000</v>
      </c>
      <c r="D177" s="103">
        <f aca="true" t="shared" si="112" ref="D177:K177">SUM(D178:D182)</f>
        <v>0</v>
      </c>
      <c r="E177" s="103">
        <f t="shared" si="112"/>
        <v>196924177</v>
      </c>
      <c r="F177" s="222">
        <f t="shared" si="112"/>
        <v>1977597177</v>
      </c>
      <c r="G177" s="103">
        <f t="shared" si="112"/>
        <v>950542978</v>
      </c>
      <c r="H177" s="103">
        <f t="shared" si="112"/>
        <v>102008069</v>
      </c>
      <c r="I177" s="103">
        <f t="shared" si="112"/>
        <v>950542978</v>
      </c>
      <c r="J177" s="103">
        <f t="shared" si="112"/>
        <v>102008069</v>
      </c>
      <c r="K177" s="103">
        <f t="shared" si="112"/>
        <v>950542978</v>
      </c>
      <c r="L177" s="181">
        <f t="shared" si="97"/>
        <v>0.48065550914770544</v>
      </c>
      <c r="M177" s="103">
        <f t="shared" si="98"/>
        <v>1027054199</v>
      </c>
    </row>
    <row r="178" spans="1:13" s="66" customFormat="1" ht="15">
      <c r="A178" s="65" t="s">
        <v>819</v>
      </c>
      <c r="B178" s="65" t="s">
        <v>66</v>
      </c>
      <c r="C178" s="105">
        <v>1172763000</v>
      </c>
      <c r="D178" s="160">
        <v>0</v>
      </c>
      <c r="E178" s="160">
        <v>139026690</v>
      </c>
      <c r="F178" s="220">
        <f aca="true" t="shared" si="113" ref="F178:F182">+C178+E178</f>
        <v>1311789690</v>
      </c>
      <c r="G178" s="160">
        <v>830491017</v>
      </c>
      <c r="H178" s="160">
        <v>90852344</v>
      </c>
      <c r="I178" s="160">
        <v>830491017</v>
      </c>
      <c r="J178" s="160">
        <v>90852344</v>
      </c>
      <c r="K178" s="160">
        <v>830491017</v>
      </c>
      <c r="L178" s="183">
        <f t="shared" si="97"/>
        <v>0.6330976858035834</v>
      </c>
      <c r="M178" s="160">
        <f t="shared" si="98"/>
        <v>481298673</v>
      </c>
    </row>
    <row r="179" spans="1:13" s="66" customFormat="1" ht="15">
      <c r="A179" s="65" t="s">
        <v>820</v>
      </c>
      <c r="B179" s="65" t="s">
        <v>500</v>
      </c>
      <c r="C179" s="105">
        <v>71304000</v>
      </c>
      <c r="D179" s="160">
        <v>0</v>
      </c>
      <c r="E179" s="160">
        <v>15402353</v>
      </c>
      <c r="F179" s="220">
        <f t="shared" si="113"/>
        <v>86706353</v>
      </c>
      <c r="G179" s="160">
        <v>51470910</v>
      </c>
      <c r="H179" s="160">
        <v>5771532</v>
      </c>
      <c r="I179" s="160">
        <v>51470910</v>
      </c>
      <c r="J179" s="160">
        <v>5771532</v>
      </c>
      <c r="K179" s="160">
        <v>51470910</v>
      </c>
      <c r="L179" s="183">
        <f t="shared" si="97"/>
        <v>0.5936232838671003</v>
      </c>
      <c r="M179" s="160">
        <f t="shared" si="98"/>
        <v>35235443</v>
      </c>
    </row>
    <row r="180" spans="1:13" s="66" customFormat="1" ht="15">
      <c r="A180" s="65" t="s">
        <v>821</v>
      </c>
      <c r="B180" s="65" t="s">
        <v>499</v>
      </c>
      <c r="C180" s="105">
        <v>60568000</v>
      </c>
      <c r="D180" s="160">
        <v>0</v>
      </c>
      <c r="E180" s="160">
        <v>20318869</v>
      </c>
      <c r="F180" s="220">
        <f t="shared" si="113"/>
        <v>80886869</v>
      </c>
      <c r="G180" s="160">
        <v>48016358</v>
      </c>
      <c r="H180" s="160">
        <v>5384193</v>
      </c>
      <c r="I180" s="160">
        <v>48016358</v>
      </c>
      <c r="J180" s="160">
        <v>5384193</v>
      </c>
      <c r="K180" s="160">
        <v>48016358</v>
      </c>
      <c r="L180" s="183">
        <f t="shared" si="97"/>
        <v>0.5936236448959349</v>
      </c>
      <c r="M180" s="160">
        <f t="shared" si="98"/>
        <v>32870511</v>
      </c>
    </row>
    <row r="181" spans="1:13" s="66" customFormat="1" ht="15">
      <c r="A181" s="65" t="s">
        <v>822</v>
      </c>
      <c r="B181" s="65" t="s">
        <v>498</v>
      </c>
      <c r="C181" s="105">
        <v>276794000</v>
      </c>
      <c r="D181" s="160">
        <v>0</v>
      </c>
      <c r="E181" s="160">
        <v>0</v>
      </c>
      <c r="F181" s="220">
        <f t="shared" si="113"/>
        <v>276794000</v>
      </c>
      <c r="G181" s="160">
        <v>0</v>
      </c>
      <c r="H181" s="160">
        <v>0</v>
      </c>
      <c r="I181" s="160">
        <v>0</v>
      </c>
      <c r="J181" s="160">
        <v>0</v>
      </c>
      <c r="K181" s="160">
        <v>0</v>
      </c>
      <c r="L181" s="183">
        <f t="shared" si="97"/>
        <v>0</v>
      </c>
      <c r="M181" s="160">
        <f t="shared" si="98"/>
        <v>276794000</v>
      </c>
    </row>
    <row r="182" spans="1:13" s="66" customFormat="1" ht="15">
      <c r="A182" s="65" t="s">
        <v>823</v>
      </c>
      <c r="B182" s="65" t="s">
        <v>497</v>
      </c>
      <c r="C182" s="105">
        <v>199244000</v>
      </c>
      <c r="D182" s="160">
        <v>0</v>
      </c>
      <c r="E182" s="160">
        <v>22176265</v>
      </c>
      <c r="F182" s="220">
        <f t="shared" si="113"/>
        <v>221420265</v>
      </c>
      <c r="G182" s="160">
        <v>20564693</v>
      </c>
      <c r="H182" s="160">
        <v>0</v>
      </c>
      <c r="I182" s="160">
        <v>20564693</v>
      </c>
      <c r="J182" s="160">
        <v>0</v>
      </c>
      <c r="K182" s="160">
        <v>20564693</v>
      </c>
      <c r="L182" s="183">
        <f t="shared" si="97"/>
        <v>0.0928762911560963</v>
      </c>
      <c r="M182" s="160">
        <f t="shared" si="98"/>
        <v>200855572</v>
      </c>
    </row>
    <row r="183" spans="1:13" s="41" customFormat="1" ht="15">
      <c r="A183" s="120" t="s">
        <v>826</v>
      </c>
      <c r="B183" s="60" t="s">
        <v>496</v>
      </c>
      <c r="C183" s="103">
        <f>SUM(C184:C185)</f>
        <v>322893000</v>
      </c>
      <c r="D183" s="103">
        <f aca="true" t="shared" si="114" ref="D183:K183">SUM(D184:D185)</f>
        <v>0</v>
      </c>
      <c r="E183" s="103">
        <f t="shared" si="114"/>
        <v>0</v>
      </c>
      <c r="F183" s="222">
        <f t="shared" si="114"/>
        <v>322893000</v>
      </c>
      <c r="G183" s="103">
        <f t="shared" si="114"/>
        <v>267040630</v>
      </c>
      <c r="H183" s="103">
        <f t="shared" si="114"/>
        <v>10240963</v>
      </c>
      <c r="I183" s="103">
        <f t="shared" si="114"/>
        <v>267040630</v>
      </c>
      <c r="J183" s="103">
        <f t="shared" si="114"/>
        <v>10240963</v>
      </c>
      <c r="K183" s="103">
        <f t="shared" si="114"/>
        <v>267040630</v>
      </c>
      <c r="L183" s="181">
        <f t="shared" si="97"/>
        <v>0.8270251445525297</v>
      </c>
      <c r="M183" s="103">
        <f t="shared" si="98"/>
        <v>55852370</v>
      </c>
    </row>
    <row r="184" spans="1:13" s="66" customFormat="1" ht="15">
      <c r="A184" s="65" t="s">
        <v>824</v>
      </c>
      <c r="B184" s="65" t="s">
        <v>495</v>
      </c>
      <c r="C184" s="105">
        <v>122258000</v>
      </c>
      <c r="D184" s="160">
        <v>0</v>
      </c>
      <c r="E184" s="160">
        <v>0</v>
      </c>
      <c r="F184" s="220">
        <f aca="true" t="shared" si="115" ref="F184:F185">+C184+E184</f>
        <v>122258000</v>
      </c>
      <c r="G184" s="160">
        <v>90726624</v>
      </c>
      <c r="H184" s="160">
        <v>10240963</v>
      </c>
      <c r="I184" s="160">
        <v>90726624</v>
      </c>
      <c r="J184" s="160">
        <v>10240963</v>
      </c>
      <c r="K184" s="160">
        <v>90726624</v>
      </c>
      <c r="L184" s="183">
        <f t="shared" si="97"/>
        <v>0.7420915113939374</v>
      </c>
      <c r="M184" s="160">
        <f t="shared" si="98"/>
        <v>31531376</v>
      </c>
    </row>
    <row r="185" spans="1:13" s="66" customFormat="1" ht="15">
      <c r="A185" s="65" t="s">
        <v>825</v>
      </c>
      <c r="B185" s="65" t="s">
        <v>494</v>
      </c>
      <c r="C185" s="105">
        <v>200635000</v>
      </c>
      <c r="D185" s="160">
        <v>0</v>
      </c>
      <c r="E185" s="160">
        <v>0</v>
      </c>
      <c r="F185" s="220">
        <f t="shared" si="115"/>
        <v>200635000</v>
      </c>
      <c r="G185" s="160">
        <v>176314006</v>
      </c>
      <c r="H185" s="160">
        <v>0</v>
      </c>
      <c r="I185" s="160">
        <v>176314006</v>
      </c>
      <c r="J185" s="160">
        <v>0</v>
      </c>
      <c r="K185" s="160">
        <v>176314006</v>
      </c>
      <c r="L185" s="183">
        <f t="shared" si="97"/>
        <v>0.8787799038054178</v>
      </c>
      <c r="M185" s="160">
        <f t="shared" si="98"/>
        <v>24320994</v>
      </c>
    </row>
    <row r="186" spans="1:13" s="41" customFormat="1" ht="15">
      <c r="A186" s="132" t="s">
        <v>827</v>
      </c>
      <c r="B186" s="58" t="s">
        <v>493</v>
      </c>
      <c r="C186" s="102">
        <f>+C187+C190+C193+C196+C198+C200</f>
        <v>1056507000</v>
      </c>
      <c r="D186" s="102">
        <f aca="true" t="shared" si="116" ref="D186:K186">+D187+D190+D193+D196+D198+D200</f>
        <v>0</v>
      </c>
      <c r="E186" s="102">
        <f t="shared" si="116"/>
        <v>0</v>
      </c>
      <c r="F186" s="221">
        <f t="shared" si="116"/>
        <v>1056507000</v>
      </c>
      <c r="G186" s="102">
        <f t="shared" si="116"/>
        <v>434349361</v>
      </c>
      <c r="H186" s="102">
        <f t="shared" si="116"/>
        <v>30838457</v>
      </c>
      <c r="I186" s="102">
        <f t="shared" si="116"/>
        <v>434349361</v>
      </c>
      <c r="J186" s="102">
        <f t="shared" si="116"/>
        <v>30838457</v>
      </c>
      <c r="K186" s="102">
        <f t="shared" si="116"/>
        <v>434349361</v>
      </c>
      <c r="L186" s="180">
        <f t="shared" si="97"/>
        <v>0.41111829926351645</v>
      </c>
      <c r="M186" s="102">
        <f t="shared" si="98"/>
        <v>622157639</v>
      </c>
    </row>
    <row r="187" spans="1:13" s="41" customFormat="1" ht="15">
      <c r="A187" s="120" t="s">
        <v>828</v>
      </c>
      <c r="B187" s="60" t="s">
        <v>492</v>
      </c>
      <c r="C187" s="103">
        <f>+C188+C189</f>
        <v>298138000</v>
      </c>
      <c r="D187" s="103">
        <f aca="true" t="shared" si="117" ref="D187:K187">+D188+D189</f>
        <v>0</v>
      </c>
      <c r="E187" s="103">
        <f t="shared" si="117"/>
        <v>0</v>
      </c>
      <c r="F187" s="222">
        <f t="shared" si="117"/>
        <v>298138000</v>
      </c>
      <c r="G187" s="103">
        <f t="shared" si="117"/>
        <v>97673475</v>
      </c>
      <c r="H187" s="103">
        <f t="shared" si="117"/>
        <v>12181725</v>
      </c>
      <c r="I187" s="103">
        <f t="shared" si="117"/>
        <v>97673475</v>
      </c>
      <c r="J187" s="103">
        <f t="shared" si="117"/>
        <v>12181725</v>
      </c>
      <c r="K187" s="103">
        <f t="shared" si="117"/>
        <v>97673475</v>
      </c>
      <c r="L187" s="181">
        <f t="shared" si="97"/>
        <v>0.32761162615969786</v>
      </c>
      <c r="M187" s="103">
        <f t="shared" si="98"/>
        <v>200464525</v>
      </c>
    </row>
    <row r="188" spans="1:13" s="66" customFormat="1" ht="15">
      <c r="A188" s="65" t="s">
        <v>830</v>
      </c>
      <c r="B188" s="65" t="s">
        <v>491</v>
      </c>
      <c r="C188" s="105">
        <v>237555000</v>
      </c>
      <c r="D188" s="160">
        <v>0</v>
      </c>
      <c r="E188" s="160">
        <v>0</v>
      </c>
      <c r="F188" s="220">
        <f aca="true" t="shared" si="118" ref="F188:F189">+C188+E188</f>
        <v>237555000</v>
      </c>
      <c r="G188" s="160">
        <v>78678900</v>
      </c>
      <c r="H188" s="160">
        <v>9797250</v>
      </c>
      <c r="I188" s="160">
        <v>78678900</v>
      </c>
      <c r="J188" s="160">
        <v>9797250</v>
      </c>
      <c r="K188" s="160">
        <v>78678900</v>
      </c>
      <c r="L188" s="183">
        <f t="shared" si="97"/>
        <v>0.331202879333207</v>
      </c>
      <c r="M188" s="160">
        <f t="shared" si="98"/>
        <v>158876100</v>
      </c>
    </row>
    <row r="189" spans="1:13" s="66" customFormat="1" ht="15">
      <c r="A189" s="65" t="s">
        <v>831</v>
      </c>
      <c r="B189" s="65" t="s">
        <v>490</v>
      </c>
      <c r="C189" s="105">
        <v>60583000</v>
      </c>
      <c r="D189" s="160">
        <v>0</v>
      </c>
      <c r="E189" s="160">
        <v>0</v>
      </c>
      <c r="F189" s="220">
        <f t="shared" si="118"/>
        <v>60583000</v>
      </c>
      <c r="G189" s="160">
        <v>18994575</v>
      </c>
      <c r="H189" s="160">
        <v>2384475</v>
      </c>
      <c r="I189" s="160">
        <v>18994575</v>
      </c>
      <c r="J189" s="160">
        <v>2384475</v>
      </c>
      <c r="K189" s="160">
        <v>18994575</v>
      </c>
      <c r="L189" s="183">
        <f t="shared" si="97"/>
        <v>0.3135297855834145</v>
      </c>
      <c r="M189" s="160">
        <f t="shared" si="98"/>
        <v>41588425</v>
      </c>
    </row>
    <row r="190" spans="1:13" s="41" customFormat="1" ht="15">
      <c r="A190" s="120" t="s">
        <v>829</v>
      </c>
      <c r="B190" s="60" t="s">
        <v>489</v>
      </c>
      <c r="C190" s="103">
        <f>+C191+C192</f>
        <v>224726000</v>
      </c>
      <c r="D190" s="103">
        <f aca="true" t="shared" si="119" ref="D190:K190">+D191+D192</f>
        <v>0</v>
      </c>
      <c r="E190" s="103">
        <f t="shared" si="119"/>
        <v>0</v>
      </c>
      <c r="F190" s="222">
        <f t="shared" si="119"/>
        <v>224726000</v>
      </c>
      <c r="G190" s="103">
        <f t="shared" si="119"/>
        <v>72362480</v>
      </c>
      <c r="H190" s="103">
        <f t="shared" si="119"/>
        <v>8981932</v>
      </c>
      <c r="I190" s="103">
        <f t="shared" si="119"/>
        <v>72362480</v>
      </c>
      <c r="J190" s="103">
        <f t="shared" si="119"/>
        <v>8981932</v>
      </c>
      <c r="K190" s="103">
        <f t="shared" si="119"/>
        <v>72362480</v>
      </c>
      <c r="L190" s="181">
        <f t="shared" si="97"/>
        <v>0.32200315050327954</v>
      </c>
      <c r="M190" s="103">
        <f t="shared" si="98"/>
        <v>152363520</v>
      </c>
    </row>
    <row r="191" spans="1:13" s="66" customFormat="1" ht="15">
      <c r="A191" s="65" t="s">
        <v>833</v>
      </c>
      <c r="B191" s="65" t="s">
        <v>488</v>
      </c>
      <c r="C191" s="105">
        <v>0</v>
      </c>
      <c r="D191" s="160">
        <v>0</v>
      </c>
      <c r="E191" s="160">
        <v>0</v>
      </c>
      <c r="F191" s="220">
        <f aca="true" t="shared" si="120" ref="F191:F192">+C191+E191</f>
        <v>0</v>
      </c>
      <c r="G191" s="160">
        <v>0</v>
      </c>
      <c r="H191" s="160">
        <v>0</v>
      </c>
      <c r="I191" s="160">
        <v>0</v>
      </c>
      <c r="J191" s="160">
        <v>0</v>
      </c>
      <c r="K191" s="160">
        <v>0</v>
      </c>
      <c r="L191" s="183">
        <f t="shared" si="97"/>
        <v>0</v>
      </c>
      <c r="M191" s="160">
        <f t="shared" si="98"/>
        <v>0</v>
      </c>
    </row>
    <row r="192" spans="1:13" s="66" customFormat="1" ht="15">
      <c r="A192" s="65" t="s">
        <v>832</v>
      </c>
      <c r="B192" s="65" t="s">
        <v>487</v>
      </c>
      <c r="C192" s="105">
        <v>224726000</v>
      </c>
      <c r="D192" s="160">
        <v>0</v>
      </c>
      <c r="E192" s="160">
        <v>0</v>
      </c>
      <c r="F192" s="220">
        <f t="shared" si="120"/>
        <v>224726000</v>
      </c>
      <c r="G192" s="160">
        <v>72362480</v>
      </c>
      <c r="H192" s="160">
        <v>8981932</v>
      </c>
      <c r="I192" s="160">
        <v>72362480</v>
      </c>
      <c r="J192" s="160">
        <v>8981932</v>
      </c>
      <c r="K192" s="160">
        <v>72362480</v>
      </c>
      <c r="L192" s="183">
        <f t="shared" si="97"/>
        <v>0.32200315050327954</v>
      </c>
      <c r="M192" s="160">
        <f t="shared" si="98"/>
        <v>152363520</v>
      </c>
    </row>
    <row r="193" spans="1:13" s="41" customFormat="1" ht="15">
      <c r="A193" s="120" t="s">
        <v>834</v>
      </c>
      <c r="B193" s="60" t="s">
        <v>486</v>
      </c>
      <c r="C193" s="103">
        <f>+C194+C195</f>
        <v>272924000</v>
      </c>
      <c r="D193" s="103">
        <f aca="true" t="shared" si="121" ref="D193:K193">+D194+D195</f>
        <v>0</v>
      </c>
      <c r="E193" s="103">
        <f t="shared" si="121"/>
        <v>0</v>
      </c>
      <c r="F193" s="222">
        <f t="shared" si="121"/>
        <v>272924000</v>
      </c>
      <c r="G193" s="103">
        <f t="shared" si="121"/>
        <v>185258006</v>
      </c>
      <c r="H193" s="103">
        <f t="shared" si="121"/>
        <v>0</v>
      </c>
      <c r="I193" s="103">
        <f t="shared" si="121"/>
        <v>185258006</v>
      </c>
      <c r="J193" s="103">
        <f t="shared" si="121"/>
        <v>0</v>
      </c>
      <c r="K193" s="103">
        <f t="shared" si="121"/>
        <v>185258006</v>
      </c>
      <c r="L193" s="181">
        <f t="shared" si="97"/>
        <v>0.6787897216807609</v>
      </c>
      <c r="M193" s="103">
        <f t="shared" si="98"/>
        <v>87665994</v>
      </c>
    </row>
    <row r="194" spans="1:13" s="66" customFormat="1" ht="15">
      <c r="A194" s="65" t="s">
        <v>835</v>
      </c>
      <c r="B194" s="65" t="s">
        <v>485</v>
      </c>
      <c r="C194" s="105">
        <v>28071000</v>
      </c>
      <c r="D194" s="160">
        <v>0</v>
      </c>
      <c r="E194" s="160">
        <v>60937145</v>
      </c>
      <c r="F194" s="220">
        <f aca="true" t="shared" si="122" ref="F194:F195">+C194+E194</f>
        <v>89008145</v>
      </c>
      <c r="G194" s="160">
        <v>86069347</v>
      </c>
      <c r="H194" s="160">
        <v>0</v>
      </c>
      <c r="I194" s="160">
        <v>86069347</v>
      </c>
      <c r="J194" s="160">
        <v>0</v>
      </c>
      <c r="K194" s="160">
        <v>86069347</v>
      </c>
      <c r="L194" s="183">
        <f t="shared" si="97"/>
        <v>0.9669828193813049</v>
      </c>
      <c r="M194" s="160">
        <f t="shared" si="98"/>
        <v>2938798</v>
      </c>
    </row>
    <row r="195" spans="1:13" s="66" customFormat="1" ht="15">
      <c r="A195" s="65" t="s">
        <v>836</v>
      </c>
      <c r="B195" s="65" t="s">
        <v>484</v>
      </c>
      <c r="C195" s="105">
        <v>244853000</v>
      </c>
      <c r="D195" s="160">
        <v>0</v>
      </c>
      <c r="E195" s="160">
        <v>-60937145</v>
      </c>
      <c r="F195" s="220">
        <f t="shared" si="122"/>
        <v>183915855</v>
      </c>
      <c r="G195" s="160">
        <v>99188659</v>
      </c>
      <c r="H195" s="160">
        <v>0</v>
      </c>
      <c r="I195" s="160">
        <v>99188659</v>
      </c>
      <c r="J195" s="160">
        <v>0</v>
      </c>
      <c r="K195" s="160">
        <v>99188659</v>
      </c>
      <c r="L195" s="183">
        <f t="shared" si="97"/>
        <v>0.5393154331365286</v>
      </c>
      <c r="M195" s="160">
        <f t="shared" si="98"/>
        <v>84727196</v>
      </c>
    </row>
    <row r="196" spans="1:13" s="41" customFormat="1" ht="15">
      <c r="A196" s="120" t="s">
        <v>837</v>
      </c>
      <c r="B196" s="60" t="s">
        <v>483</v>
      </c>
      <c r="C196" s="103">
        <f>+C197</f>
        <v>141657000</v>
      </c>
      <c r="D196" s="103">
        <f aca="true" t="shared" si="123" ref="D196:K196">+D197</f>
        <v>0</v>
      </c>
      <c r="E196" s="103">
        <f t="shared" si="123"/>
        <v>0</v>
      </c>
      <c r="F196" s="222">
        <f t="shared" si="123"/>
        <v>141657000</v>
      </c>
      <c r="G196" s="103">
        <f t="shared" si="123"/>
        <v>42965400</v>
      </c>
      <c r="H196" s="103">
        <f t="shared" si="123"/>
        <v>5232800</v>
      </c>
      <c r="I196" s="103">
        <f t="shared" si="123"/>
        <v>42965400</v>
      </c>
      <c r="J196" s="103">
        <f t="shared" si="123"/>
        <v>5232800</v>
      </c>
      <c r="K196" s="103">
        <f t="shared" si="123"/>
        <v>42965400</v>
      </c>
      <c r="L196" s="181">
        <f t="shared" si="97"/>
        <v>0.30330587263601516</v>
      </c>
      <c r="M196" s="103">
        <f t="shared" si="98"/>
        <v>98691600</v>
      </c>
    </row>
    <row r="197" spans="1:13" s="66" customFormat="1" ht="15">
      <c r="A197" s="65" t="s">
        <v>838</v>
      </c>
      <c r="B197" s="65" t="s">
        <v>482</v>
      </c>
      <c r="C197" s="105">
        <v>141657000</v>
      </c>
      <c r="D197" s="160">
        <v>0</v>
      </c>
      <c r="E197" s="160">
        <v>0</v>
      </c>
      <c r="F197" s="220">
        <f>+C197+E197</f>
        <v>141657000</v>
      </c>
      <c r="G197" s="160">
        <v>42965400</v>
      </c>
      <c r="H197" s="160">
        <v>5232800</v>
      </c>
      <c r="I197" s="160">
        <v>42965400</v>
      </c>
      <c r="J197" s="160">
        <v>5232800</v>
      </c>
      <c r="K197" s="160">
        <v>42965400</v>
      </c>
      <c r="L197" s="183">
        <f t="shared" si="97"/>
        <v>0.30330587263601516</v>
      </c>
      <c r="M197" s="160">
        <f t="shared" si="98"/>
        <v>98691600</v>
      </c>
    </row>
    <row r="198" spans="1:13" s="41" customFormat="1" ht="24">
      <c r="A198" s="120" t="s">
        <v>839</v>
      </c>
      <c r="B198" s="60" t="s">
        <v>481</v>
      </c>
      <c r="C198" s="103">
        <f>+C199</f>
        <v>12811000</v>
      </c>
      <c r="D198" s="103">
        <f aca="true" t="shared" si="124" ref="D198:K198">+D199</f>
        <v>0</v>
      </c>
      <c r="E198" s="103">
        <f t="shared" si="124"/>
        <v>0</v>
      </c>
      <c r="F198" s="222">
        <f t="shared" si="124"/>
        <v>12811000</v>
      </c>
      <c r="G198" s="103">
        <f t="shared" si="124"/>
        <v>3860800</v>
      </c>
      <c r="H198" s="103">
        <f t="shared" si="124"/>
        <v>517100</v>
      </c>
      <c r="I198" s="103">
        <f t="shared" si="124"/>
        <v>3860800</v>
      </c>
      <c r="J198" s="103">
        <f t="shared" si="124"/>
        <v>517100</v>
      </c>
      <c r="K198" s="103">
        <f t="shared" si="124"/>
        <v>3860800</v>
      </c>
      <c r="L198" s="181">
        <f t="shared" si="97"/>
        <v>0.30136601358207793</v>
      </c>
      <c r="M198" s="103">
        <f t="shared" si="98"/>
        <v>8950200</v>
      </c>
    </row>
    <row r="199" spans="1:13" s="66" customFormat="1" ht="15">
      <c r="A199" s="65" t="s">
        <v>840</v>
      </c>
      <c r="B199" s="65" t="s">
        <v>480</v>
      </c>
      <c r="C199" s="105">
        <v>12811000</v>
      </c>
      <c r="D199" s="160">
        <v>0</v>
      </c>
      <c r="E199" s="160">
        <v>0</v>
      </c>
      <c r="F199" s="220">
        <f>+C199+E199</f>
        <v>12811000</v>
      </c>
      <c r="G199" s="160">
        <v>3860800</v>
      </c>
      <c r="H199" s="160">
        <v>517100</v>
      </c>
      <c r="I199" s="160">
        <v>3860800</v>
      </c>
      <c r="J199" s="160">
        <v>517100</v>
      </c>
      <c r="K199" s="160">
        <v>3860800</v>
      </c>
      <c r="L199" s="183">
        <f t="shared" si="97"/>
        <v>0.30136601358207793</v>
      </c>
      <c r="M199" s="160">
        <f t="shared" si="98"/>
        <v>8950200</v>
      </c>
    </row>
    <row r="200" spans="1:13" s="41" customFormat="1" ht="15">
      <c r="A200" s="120" t="s">
        <v>841</v>
      </c>
      <c r="B200" s="60" t="s">
        <v>479</v>
      </c>
      <c r="C200" s="103">
        <f>+C201</f>
        <v>106251000</v>
      </c>
      <c r="D200" s="103">
        <f aca="true" t="shared" si="125" ref="D200:K200">+D201</f>
        <v>0</v>
      </c>
      <c r="E200" s="103">
        <f t="shared" si="125"/>
        <v>0</v>
      </c>
      <c r="F200" s="222">
        <f t="shared" si="125"/>
        <v>106251000</v>
      </c>
      <c r="G200" s="103">
        <f t="shared" si="125"/>
        <v>32229200</v>
      </c>
      <c r="H200" s="103">
        <f t="shared" si="125"/>
        <v>3924900</v>
      </c>
      <c r="I200" s="103">
        <f t="shared" si="125"/>
        <v>32229200</v>
      </c>
      <c r="J200" s="103">
        <f t="shared" si="125"/>
        <v>3924900</v>
      </c>
      <c r="K200" s="103">
        <f t="shared" si="125"/>
        <v>32229200</v>
      </c>
      <c r="L200" s="181">
        <f t="shared" si="97"/>
        <v>0.30333079218077946</v>
      </c>
      <c r="M200" s="103">
        <f t="shared" si="98"/>
        <v>74021800</v>
      </c>
    </row>
    <row r="201" spans="1:13" s="66" customFormat="1" ht="15">
      <c r="A201" s="65" t="s">
        <v>842</v>
      </c>
      <c r="B201" s="65" t="s">
        <v>478</v>
      </c>
      <c r="C201" s="105">
        <v>106251000</v>
      </c>
      <c r="D201" s="160">
        <v>0</v>
      </c>
      <c r="E201" s="160">
        <v>0</v>
      </c>
      <c r="F201" s="220">
        <f>+C201+E201</f>
        <v>106251000</v>
      </c>
      <c r="G201" s="160">
        <v>32229200</v>
      </c>
      <c r="H201" s="160">
        <v>3924900</v>
      </c>
      <c r="I201" s="160">
        <v>32229200</v>
      </c>
      <c r="J201" s="160">
        <v>3924900</v>
      </c>
      <c r="K201" s="160">
        <v>32229200</v>
      </c>
      <c r="L201" s="183">
        <f t="shared" si="97"/>
        <v>0.30333079218077946</v>
      </c>
      <c r="M201" s="160">
        <f t="shared" si="98"/>
        <v>74021800</v>
      </c>
    </row>
    <row r="202" spans="1:13" s="41" customFormat="1" ht="24">
      <c r="A202" s="132" t="s">
        <v>843</v>
      </c>
      <c r="B202" s="58" t="s">
        <v>477</v>
      </c>
      <c r="C202" s="102">
        <f>+C203+C204+C205</f>
        <v>934302000</v>
      </c>
      <c r="D202" s="102">
        <f aca="true" t="shared" si="126" ref="D202:K202">+D203+D204+D205</f>
        <v>-136268000</v>
      </c>
      <c r="E202" s="102">
        <f t="shared" si="126"/>
        <v>-136268000</v>
      </c>
      <c r="F202" s="221">
        <f t="shared" si="126"/>
        <v>798034000</v>
      </c>
      <c r="G202" s="102">
        <f t="shared" si="126"/>
        <v>521243349</v>
      </c>
      <c r="H202" s="102">
        <f>+H203+H204+H205</f>
        <v>22563307</v>
      </c>
      <c r="I202" s="102">
        <f t="shared" si="126"/>
        <v>521243349</v>
      </c>
      <c r="J202" s="102">
        <f t="shared" si="126"/>
        <v>23200532</v>
      </c>
      <c r="K202" s="102">
        <f t="shared" si="126"/>
        <v>481589222</v>
      </c>
      <c r="L202" s="180">
        <f t="shared" si="97"/>
        <v>0.6531593252919049</v>
      </c>
      <c r="M202" s="102">
        <f t="shared" si="98"/>
        <v>276790651</v>
      </c>
    </row>
    <row r="203" spans="1:13" s="66" customFormat="1" ht="15">
      <c r="A203" s="65" t="s">
        <v>846</v>
      </c>
      <c r="B203" s="65" t="s">
        <v>476</v>
      </c>
      <c r="C203" s="105">
        <v>0</v>
      </c>
      <c r="D203" s="160">
        <v>0</v>
      </c>
      <c r="E203" s="160">
        <v>0</v>
      </c>
      <c r="F203" s="220">
        <f aca="true" t="shared" si="127" ref="F203:F204">+C203+E203</f>
        <v>0</v>
      </c>
      <c r="G203" s="160">
        <v>0</v>
      </c>
      <c r="H203" s="160">
        <v>0</v>
      </c>
      <c r="I203" s="160">
        <v>0</v>
      </c>
      <c r="J203" s="160">
        <v>0</v>
      </c>
      <c r="K203" s="160">
        <v>0</v>
      </c>
      <c r="L203" s="183">
        <f t="shared" si="97"/>
        <v>0</v>
      </c>
      <c r="M203" s="160">
        <f t="shared" si="98"/>
        <v>0</v>
      </c>
    </row>
    <row r="204" spans="1:13" s="66" customFormat="1" ht="24">
      <c r="A204" s="65" t="s">
        <v>844</v>
      </c>
      <c r="B204" s="65" t="s">
        <v>475</v>
      </c>
      <c r="C204" s="105">
        <v>136268000</v>
      </c>
      <c r="D204" s="160">
        <v>-136268000</v>
      </c>
      <c r="E204" s="160">
        <v>-136268000</v>
      </c>
      <c r="F204" s="220">
        <f t="shared" si="127"/>
        <v>0</v>
      </c>
      <c r="G204" s="160">
        <v>0</v>
      </c>
      <c r="H204" s="160">
        <v>0</v>
      </c>
      <c r="I204" s="160">
        <v>0</v>
      </c>
      <c r="J204" s="160">
        <v>0</v>
      </c>
      <c r="K204" s="160">
        <v>0</v>
      </c>
      <c r="L204" s="183">
        <f aca="true" t="shared" si="128" ref="L204:L268">+_xlfn.IFERROR(I204/F204,0)</f>
        <v>0</v>
      </c>
      <c r="M204" s="160">
        <f aca="true" t="shared" si="129" ref="M204:M268">+F204-G204</f>
        <v>0</v>
      </c>
    </row>
    <row r="205" spans="1:13" s="41" customFormat="1" ht="15">
      <c r="A205" s="120" t="s">
        <v>845</v>
      </c>
      <c r="B205" s="60" t="s">
        <v>474</v>
      </c>
      <c r="C205" s="103">
        <f>+SUM(C206:C210)</f>
        <v>798034000</v>
      </c>
      <c r="D205" s="103">
        <f aca="true" t="shared" si="130" ref="D205:K205">+SUM(D206:D210)</f>
        <v>0</v>
      </c>
      <c r="E205" s="103">
        <f t="shared" si="130"/>
        <v>0</v>
      </c>
      <c r="F205" s="222">
        <f t="shared" si="130"/>
        <v>798034000</v>
      </c>
      <c r="G205" s="103">
        <f t="shared" si="130"/>
        <v>521243349</v>
      </c>
      <c r="H205" s="103">
        <f t="shared" si="130"/>
        <v>22563307</v>
      </c>
      <c r="I205" s="103">
        <f t="shared" si="130"/>
        <v>521243349</v>
      </c>
      <c r="J205" s="103">
        <f t="shared" si="130"/>
        <v>23200532</v>
      </c>
      <c r="K205" s="103">
        <f t="shared" si="130"/>
        <v>481589222</v>
      </c>
      <c r="L205" s="181">
        <f t="shared" si="128"/>
        <v>0.6531593252919049</v>
      </c>
      <c r="M205" s="103">
        <f t="shared" si="129"/>
        <v>276790651</v>
      </c>
    </row>
    <row r="206" spans="1:13" s="66" customFormat="1" ht="15">
      <c r="A206" s="65" t="s">
        <v>847</v>
      </c>
      <c r="B206" s="65" t="s">
        <v>473</v>
      </c>
      <c r="C206" s="105">
        <v>50000000</v>
      </c>
      <c r="D206" s="160">
        <v>0</v>
      </c>
      <c r="E206" s="160">
        <v>0</v>
      </c>
      <c r="F206" s="220">
        <f aca="true" t="shared" si="131" ref="F206:F210">+C206+E206</f>
        <v>50000000</v>
      </c>
      <c r="G206" s="160">
        <v>26624681</v>
      </c>
      <c r="H206" s="160">
        <v>0</v>
      </c>
      <c r="I206" s="160">
        <v>26624681</v>
      </c>
      <c r="J206" s="160">
        <v>0</v>
      </c>
      <c r="K206" s="160">
        <v>26624681</v>
      </c>
      <c r="L206" s="183">
        <f t="shared" si="128"/>
        <v>0.53249362</v>
      </c>
      <c r="M206" s="160">
        <f t="shared" si="129"/>
        <v>23375319</v>
      </c>
    </row>
    <row r="207" spans="1:13" s="66" customFormat="1" ht="15">
      <c r="A207" s="65" t="s">
        <v>848</v>
      </c>
      <c r="B207" s="65" t="s">
        <v>472</v>
      </c>
      <c r="C207" s="105">
        <v>75523000</v>
      </c>
      <c r="D207" s="160">
        <v>0</v>
      </c>
      <c r="E207" s="160">
        <v>0</v>
      </c>
      <c r="F207" s="220">
        <f t="shared" si="131"/>
        <v>75523000</v>
      </c>
      <c r="G207" s="160">
        <v>75377571</v>
      </c>
      <c r="H207" s="160">
        <v>0</v>
      </c>
      <c r="I207" s="160">
        <v>75377571</v>
      </c>
      <c r="J207" s="160">
        <v>0</v>
      </c>
      <c r="K207" s="160">
        <v>75377571</v>
      </c>
      <c r="L207" s="183">
        <f t="shared" si="128"/>
        <v>0.9980743746938019</v>
      </c>
      <c r="M207" s="160">
        <f t="shared" si="129"/>
        <v>145429</v>
      </c>
    </row>
    <row r="208" spans="1:13" s="66" customFormat="1" ht="15">
      <c r="A208" s="65" t="s">
        <v>849</v>
      </c>
      <c r="B208" s="65" t="s">
        <v>471</v>
      </c>
      <c r="C208" s="105">
        <v>344497000</v>
      </c>
      <c r="D208" s="160">
        <v>0</v>
      </c>
      <c r="E208" s="160">
        <v>0</v>
      </c>
      <c r="F208" s="220">
        <f t="shared" si="131"/>
        <v>344497000</v>
      </c>
      <c r="G208" s="160">
        <v>175560600</v>
      </c>
      <c r="H208" s="160">
        <v>0</v>
      </c>
      <c r="I208" s="160">
        <v>175560600</v>
      </c>
      <c r="J208" s="160">
        <v>0</v>
      </c>
      <c r="K208" s="160">
        <v>175560600</v>
      </c>
      <c r="L208" s="183">
        <f t="shared" si="128"/>
        <v>0.5096143072363475</v>
      </c>
      <c r="M208" s="160">
        <f t="shared" si="129"/>
        <v>168936400</v>
      </c>
    </row>
    <row r="209" spans="1:13" s="66" customFormat="1" ht="15">
      <c r="A209" s="65" t="s">
        <v>850</v>
      </c>
      <c r="B209" s="65" t="s">
        <v>470</v>
      </c>
      <c r="C209" s="105">
        <v>278014000</v>
      </c>
      <c r="D209" s="160">
        <v>0</v>
      </c>
      <c r="E209" s="160">
        <v>0</v>
      </c>
      <c r="F209" s="220">
        <f t="shared" si="131"/>
        <v>278014000</v>
      </c>
      <c r="G209" s="160">
        <v>193680497</v>
      </c>
      <c r="H209" s="160">
        <v>22563307</v>
      </c>
      <c r="I209" s="160">
        <v>193680497</v>
      </c>
      <c r="J209" s="160">
        <v>22563307</v>
      </c>
      <c r="K209" s="160">
        <v>193680497</v>
      </c>
      <c r="L209" s="183">
        <f t="shared" si="128"/>
        <v>0.6966573517880394</v>
      </c>
      <c r="M209" s="160">
        <f t="shared" si="129"/>
        <v>84333503</v>
      </c>
    </row>
    <row r="210" spans="1:13" s="66" customFormat="1" ht="15">
      <c r="A210" s="65" t="s">
        <v>851</v>
      </c>
      <c r="B210" s="65" t="s">
        <v>469</v>
      </c>
      <c r="C210" s="105">
        <v>50000000</v>
      </c>
      <c r="D210" s="160">
        <v>0</v>
      </c>
      <c r="E210" s="160">
        <v>0</v>
      </c>
      <c r="F210" s="220">
        <f t="shared" si="131"/>
        <v>50000000</v>
      </c>
      <c r="G210" s="160">
        <v>50000000</v>
      </c>
      <c r="H210" s="160">
        <v>0</v>
      </c>
      <c r="I210" s="160">
        <v>50000000</v>
      </c>
      <c r="J210" s="160">
        <v>637225</v>
      </c>
      <c r="K210" s="160">
        <v>10345873</v>
      </c>
      <c r="L210" s="183">
        <f t="shared" si="128"/>
        <v>1</v>
      </c>
      <c r="M210" s="160">
        <f t="shared" si="129"/>
        <v>0</v>
      </c>
    </row>
    <row r="211" spans="1:13" s="41" customFormat="1" ht="15">
      <c r="A211" s="126" t="s">
        <v>852</v>
      </c>
      <c r="B211" s="44" t="s">
        <v>468</v>
      </c>
      <c r="C211" s="96">
        <f>+C212+C220</f>
        <v>82010688000</v>
      </c>
      <c r="D211" s="96">
        <f aca="true" t="shared" si="132" ref="D211:K211">+D212+D220</f>
        <v>-4642384089</v>
      </c>
      <c r="E211" s="96">
        <f t="shared" si="132"/>
        <v>-3969790465</v>
      </c>
      <c r="F211" s="215">
        <f t="shared" si="132"/>
        <v>78040897535</v>
      </c>
      <c r="G211" s="96">
        <f t="shared" si="132"/>
        <v>62516984906</v>
      </c>
      <c r="H211" s="96">
        <f>+H212+H220</f>
        <v>2211695397</v>
      </c>
      <c r="I211" s="96">
        <f t="shared" si="132"/>
        <v>59093383261</v>
      </c>
      <c r="J211" s="96">
        <f>+J212+J220</f>
        <v>4783223366</v>
      </c>
      <c r="K211" s="96">
        <f t="shared" si="132"/>
        <v>34309909838</v>
      </c>
      <c r="L211" s="174">
        <f t="shared" si="128"/>
        <v>0.7572104515391771</v>
      </c>
      <c r="M211" s="96">
        <f t="shared" si="129"/>
        <v>15523912629</v>
      </c>
    </row>
    <row r="212" spans="1:13" s="41" customFormat="1" ht="15">
      <c r="A212" s="127" t="s">
        <v>853</v>
      </c>
      <c r="B212" s="45" t="s">
        <v>467</v>
      </c>
      <c r="C212" s="97">
        <f>+C213</f>
        <v>157160000</v>
      </c>
      <c r="D212" s="97">
        <f aca="true" t="shared" si="133" ref="D212:K213">+D213</f>
        <v>-43594000</v>
      </c>
      <c r="E212" s="97">
        <f t="shared" si="133"/>
        <v>-82046000</v>
      </c>
      <c r="F212" s="216">
        <f t="shared" si="133"/>
        <v>75114000</v>
      </c>
      <c r="G212" s="97">
        <f t="shared" si="133"/>
        <v>75114000</v>
      </c>
      <c r="H212" s="97">
        <f t="shared" si="133"/>
        <v>0</v>
      </c>
      <c r="I212" s="97">
        <f t="shared" si="133"/>
        <v>54000000</v>
      </c>
      <c r="J212" s="97">
        <f t="shared" si="133"/>
        <v>138589</v>
      </c>
      <c r="K212" s="97">
        <f t="shared" si="133"/>
        <v>2514122</v>
      </c>
      <c r="L212" s="175">
        <f t="shared" si="128"/>
        <v>0.7189072609633357</v>
      </c>
      <c r="M212" s="97">
        <f t="shared" si="129"/>
        <v>0</v>
      </c>
    </row>
    <row r="213" spans="1:13" s="41" customFormat="1" ht="15">
      <c r="A213" s="132" t="s">
        <v>854</v>
      </c>
      <c r="B213" s="58" t="s">
        <v>466</v>
      </c>
      <c r="C213" s="102">
        <f>+C214</f>
        <v>157160000</v>
      </c>
      <c r="D213" s="102">
        <f t="shared" si="133"/>
        <v>-43594000</v>
      </c>
      <c r="E213" s="102">
        <f t="shared" si="133"/>
        <v>-82046000</v>
      </c>
      <c r="F213" s="221">
        <f t="shared" si="133"/>
        <v>75114000</v>
      </c>
      <c r="G213" s="102">
        <f t="shared" si="133"/>
        <v>75114000</v>
      </c>
      <c r="H213" s="102">
        <f t="shared" si="133"/>
        <v>0</v>
      </c>
      <c r="I213" s="102">
        <f t="shared" si="133"/>
        <v>54000000</v>
      </c>
      <c r="J213" s="102">
        <f t="shared" si="133"/>
        <v>138589</v>
      </c>
      <c r="K213" s="102">
        <f t="shared" si="133"/>
        <v>2514122</v>
      </c>
      <c r="L213" s="180">
        <f t="shared" si="128"/>
        <v>0.7189072609633357</v>
      </c>
      <c r="M213" s="102">
        <f t="shared" si="129"/>
        <v>0</v>
      </c>
    </row>
    <row r="214" spans="1:13" s="41" customFormat="1" ht="15">
      <c r="A214" s="120" t="s">
        <v>855</v>
      </c>
      <c r="B214" s="60" t="s">
        <v>465</v>
      </c>
      <c r="C214" s="103">
        <f>+C215+C217+C218</f>
        <v>157160000</v>
      </c>
      <c r="D214" s="103">
        <f aca="true" t="shared" si="134" ref="D214:K214">+D215+D217+D218</f>
        <v>-43594000</v>
      </c>
      <c r="E214" s="103">
        <f t="shared" si="134"/>
        <v>-82046000</v>
      </c>
      <c r="F214" s="222">
        <f t="shared" si="134"/>
        <v>75114000</v>
      </c>
      <c r="G214" s="103">
        <f t="shared" si="134"/>
        <v>75114000</v>
      </c>
      <c r="H214" s="103">
        <f t="shared" si="134"/>
        <v>0</v>
      </c>
      <c r="I214" s="103">
        <f t="shared" si="134"/>
        <v>54000000</v>
      </c>
      <c r="J214" s="103">
        <f t="shared" si="134"/>
        <v>138589</v>
      </c>
      <c r="K214" s="103">
        <f t="shared" si="134"/>
        <v>2514122</v>
      </c>
      <c r="L214" s="181">
        <f t="shared" si="128"/>
        <v>0.7189072609633357</v>
      </c>
      <c r="M214" s="103">
        <f t="shared" si="129"/>
        <v>0</v>
      </c>
    </row>
    <row r="215" spans="1:13" s="67" customFormat="1" ht="24">
      <c r="A215" s="209" t="s">
        <v>860</v>
      </c>
      <c r="B215" s="202" t="s">
        <v>464</v>
      </c>
      <c r="C215" s="203">
        <f>+C216</f>
        <v>21275000</v>
      </c>
      <c r="D215" s="203">
        <f aca="true" t="shared" si="135" ref="D215:K215">+D216</f>
        <v>-21275000</v>
      </c>
      <c r="E215" s="203">
        <f t="shared" si="135"/>
        <v>-21275000</v>
      </c>
      <c r="F215" s="225">
        <f t="shared" si="135"/>
        <v>0</v>
      </c>
      <c r="G215" s="203">
        <f t="shared" si="135"/>
        <v>0</v>
      </c>
      <c r="H215" s="203">
        <f t="shared" si="135"/>
        <v>0</v>
      </c>
      <c r="I215" s="203">
        <f t="shared" si="135"/>
        <v>0</v>
      </c>
      <c r="J215" s="203">
        <f t="shared" si="135"/>
        <v>0</v>
      </c>
      <c r="K215" s="203">
        <f t="shared" si="135"/>
        <v>0</v>
      </c>
      <c r="L215" s="204">
        <f t="shared" si="128"/>
        <v>0</v>
      </c>
      <c r="M215" s="203">
        <f t="shared" si="129"/>
        <v>0</v>
      </c>
    </row>
    <row r="216" spans="1:13" s="66" customFormat="1" ht="15">
      <c r="A216" s="65" t="s">
        <v>856</v>
      </c>
      <c r="B216" s="65" t="s">
        <v>463</v>
      </c>
      <c r="C216" s="105">
        <v>21275000</v>
      </c>
      <c r="D216" s="160">
        <v>-21275000</v>
      </c>
      <c r="E216" s="160">
        <v>-21275000</v>
      </c>
      <c r="F216" s="220">
        <f>+C216+E216</f>
        <v>0</v>
      </c>
      <c r="G216" s="160">
        <v>0</v>
      </c>
      <c r="H216" s="160">
        <v>0</v>
      </c>
      <c r="I216" s="160">
        <v>0</v>
      </c>
      <c r="J216" s="160">
        <v>0</v>
      </c>
      <c r="K216" s="160">
        <v>0</v>
      </c>
      <c r="L216" s="183">
        <f t="shared" si="128"/>
        <v>0</v>
      </c>
      <c r="M216" s="160">
        <f t="shared" si="129"/>
        <v>0</v>
      </c>
    </row>
    <row r="217" spans="1:13" s="69" customFormat="1" ht="24">
      <c r="A217" s="133" t="s">
        <v>857</v>
      </c>
      <c r="B217" s="68" t="s">
        <v>462</v>
      </c>
      <c r="C217" s="106">
        <v>56190000</v>
      </c>
      <c r="D217" s="106">
        <v>-17738000</v>
      </c>
      <c r="E217" s="106">
        <v>-56190000</v>
      </c>
      <c r="F217" s="226">
        <f>+C217+E217</f>
        <v>0</v>
      </c>
      <c r="G217" s="106">
        <v>0</v>
      </c>
      <c r="H217" s="106">
        <v>0</v>
      </c>
      <c r="I217" s="106">
        <v>0</v>
      </c>
      <c r="J217" s="106">
        <v>0</v>
      </c>
      <c r="K217" s="106">
        <v>0</v>
      </c>
      <c r="L217" s="184">
        <f t="shared" si="128"/>
        <v>0</v>
      </c>
      <c r="M217" s="106">
        <f t="shared" si="129"/>
        <v>0</v>
      </c>
    </row>
    <row r="218" spans="1:13" s="67" customFormat="1" ht="24">
      <c r="A218" s="209" t="s">
        <v>859</v>
      </c>
      <c r="B218" s="202" t="s">
        <v>461</v>
      </c>
      <c r="C218" s="203">
        <f>+C219</f>
        <v>79695000</v>
      </c>
      <c r="D218" s="203">
        <f aca="true" t="shared" si="136" ref="D218:K218">+D219</f>
        <v>-4581000</v>
      </c>
      <c r="E218" s="203">
        <f t="shared" si="136"/>
        <v>-4581000</v>
      </c>
      <c r="F218" s="225">
        <f t="shared" si="136"/>
        <v>75114000</v>
      </c>
      <c r="G218" s="203">
        <f t="shared" si="136"/>
        <v>75114000</v>
      </c>
      <c r="H218" s="203">
        <f t="shared" si="136"/>
        <v>0</v>
      </c>
      <c r="I218" s="203">
        <f t="shared" si="136"/>
        <v>54000000</v>
      </c>
      <c r="J218" s="203">
        <f t="shared" si="136"/>
        <v>138589</v>
      </c>
      <c r="K218" s="203">
        <f t="shared" si="136"/>
        <v>2514122</v>
      </c>
      <c r="L218" s="204">
        <f t="shared" si="128"/>
        <v>0.7189072609633357</v>
      </c>
      <c r="M218" s="203">
        <f t="shared" si="129"/>
        <v>0</v>
      </c>
    </row>
    <row r="219" spans="1:13" s="66" customFormat="1" ht="15">
      <c r="A219" s="65" t="s">
        <v>858</v>
      </c>
      <c r="B219" s="65" t="s">
        <v>460</v>
      </c>
      <c r="C219" s="105">
        <v>79695000</v>
      </c>
      <c r="D219" s="160">
        <v>-4581000</v>
      </c>
      <c r="E219" s="160">
        <v>-4581000</v>
      </c>
      <c r="F219" s="220">
        <f>+C219+E219</f>
        <v>75114000</v>
      </c>
      <c r="G219" s="160">
        <v>75114000</v>
      </c>
      <c r="H219" s="160">
        <v>0</v>
      </c>
      <c r="I219" s="160">
        <v>54000000</v>
      </c>
      <c r="J219" s="160">
        <v>138589</v>
      </c>
      <c r="K219" s="160">
        <v>2514122</v>
      </c>
      <c r="L219" s="183">
        <f t="shared" si="128"/>
        <v>0.7189072609633357</v>
      </c>
      <c r="M219" s="160">
        <f t="shared" si="129"/>
        <v>0</v>
      </c>
    </row>
    <row r="220" spans="1:13" s="41" customFormat="1" ht="24">
      <c r="A220" s="127" t="s">
        <v>861</v>
      </c>
      <c r="B220" s="45" t="s">
        <v>459</v>
      </c>
      <c r="C220" s="97">
        <f>+C221+C241</f>
        <v>81853528000</v>
      </c>
      <c r="D220" s="97">
        <f aca="true" t="shared" si="137" ref="D220:K220">+D221+D241</f>
        <v>-4598790089</v>
      </c>
      <c r="E220" s="97">
        <f t="shared" si="137"/>
        <v>-3887744465</v>
      </c>
      <c r="F220" s="216">
        <f t="shared" si="137"/>
        <v>77965783535</v>
      </c>
      <c r="G220" s="97">
        <f t="shared" si="137"/>
        <v>62441870906</v>
      </c>
      <c r="H220" s="97">
        <f>+H221+H241</f>
        <v>2211695397</v>
      </c>
      <c r="I220" s="97">
        <f t="shared" si="137"/>
        <v>59039383261</v>
      </c>
      <c r="J220" s="97">
        <f>+J221+J241</f>
        <v>4783084777</v>
      </c>
      <c r="K220" s="97">
        <f t="shared" si="137"/>
        <v>34307395716</v>
      </c>
      <c r="L220" s="175">
        <f t="shared" si="128"/>
        <v>0.7572473536996693</v>
      </c>
      <c r="M220" s="97">
        <f t="shared" si="129"/>
        <v>15523912629</v>
      </c>
    </row>
    <row r="221" spans="1:13" s="41" customFormat="1" ht="15">
      <c r="A221" s="128" t="s">
        <v>862</v>
      </c>
      <c r="B221" s="46" t="s">
        <v>458</v>
      </c>
      <c r="C221" s="98">
        <f>+C222+C223+C240</f>
        <v>926869000</v>
      </c>
      <c r="D221" s="98">
        <f aca="true" t="shared" si="138" ref="D221:K221">+D222+D223+D240</f>
        <v>-80000000</v>
      </c>
      <c r="E221" s="98">
        <f t="shared" si="138"/>
        <v>-60000000</v>
      </c>
      <c r="F221" s="217">
        <f t="shared" si="138"/>
        <v>866869000</v>
      </c>
      <c r="G221" s="98">
        <f t="shared" si="138"/>
        <v>237600000</v>
      </c>
      <c r="H221" s="98">
        <f t="shared" si="138"/>
        <v>0</v>
      </c>
      <c r="I221" s="98">
        <f t="shared" si="138"/>
        <v>226221144</v>
      </c>
      <c r="J221" s="98">
        <f t="shared" si="138"/>
        <v>0</v>
      </c>
      <c r="K221" s="98">
        <f t="shared" si="138"/>
        <v>146221144</v>
      </c>
      <c r="L221" s="176">
        <f t="shared" si="128"/>
        <v>0.260963471989424</v>
      </c>
      <c r="M221" s="98">
        <f t="shared" si="129"/>
        <v>629269000</v>
      </c>
    </row>
    <row r="222" spans="1:13" s="66" customFormat="1" ht="15">
      <c r="A222" s="65" t="s">
        <v>863</v>
      </c>
      <c r="B222" s="65" t="s">
        <v>457</v>
      </c>
      <c r="C222" s="105">
        <v>80000000</v>
      </c>
      <c r="D222" s="160">
        <v>0</v>
      </c>
      <c r="E222" s="160">
        <v>0</v>
      </c>
      <c r="F222" s="220">
        <f>+C222+E222</f>
        <v>80000000</v>
      </c>
      <c r="G222" s="160">
        <v>0</v>
      </c>
      <c r="H222" s="160">
        <v>0</v>
      </c>
      <c r="I222" s="160">
        <v>0</v>
      </c>
      <c r="J222" s="160">
        <v>0</v>
      </c>
      <c r="K222" s="160">
        <v>0</v>
      </c>
      <c r="L222" s="183">
        <f t="shared" si="128"/>
        <v>0</v>
      </c>
      <c r="M222" s="160">
        <f t="shared" si="129"/>
        <v>80000000</v>
      </c>
    </row>
    <row r="223" spans="1:13" s="70" customFormat="1" ht="24">
      <c r="A223" s="107" t="s">
        <v>864</v>
      </c>
      <c r="B223" s="108" t="s">
        <v>456</v>
      </c>
      <c r="C223" s="109">
        <f>C224+C233+C239</f>
        <v>846869000</v>
      </c>
      <c r="D223" s="109">
        <f aca="true" t="shared" si="139" ref="D223:K223">D224+D233+D239</f>
        <v>-80000000</v>
      </c>
      <c r="E223" s="109">
        <f t="shared" si="139"/>
        <v>-60000000</v>
      </c>
      <c r="F223" s="227">
        <f t="shared" si="139"/>
        <v>786869000</v>
      </c>
      <c r="G223" s="109">
        <f t="shared" si="139"/>
        <v>237600000</v>
      </c>
      <c r="H223" s="109">
        <f t="shared" si="139"/>
        <v>0</v>
      </c>
      <c r="I223" s="109">
        <f t="shared" si="139"/>
        <v>226221144</v>
      </c>
      <c r="J223" s="109">
        <f t="shared" si="139"/>
        <v>0</v>
      </c>
      <c r="K223" s="109">
        <f t="shared" si="139"/>
        <v>146221144</v>
      </c>
      <c r="L223" s="288">
        <f t="shared" si="128"/>
        <v>0.28749530608017343</v>
      </c>
      <c r="M223" s="161">
        <f t="shared" si="129"/>
        <v>549269000</v>
      </c>
    </row>
    <row r="224" spans="1:13" s="41" customFormat="1" ht="24">
      <c r="A224" s="120" t="s">
        <v>1017</v>
      </c>
      <c r="B224" s="60" t="s">
        <v>455</v>
      </c>
      <c r="C224" s="103">
        <f>+SUM(C225:C232)</f>
        <v>547356000</v>
      </c>
      <c r="D224" s="103">
        <f aca="true" t="shared" si="140" ref="D224:K224">+SUM(D225:D232)</f>
        <v>-80000000</v>
      </c>
      <c r="E224" s="103">
        <f t="shared" si="140"/>
        <v>-60000000</v>
      </c>
      <c r="F224" s="222">
        <f t="shared" si="140"/>
        <v>487356000</v>
      </c>
      <c r="G224" s="103">
        <f t="shared" si="140"/>
        <v>157600000</v>
      </c>
      <c r="H224" s="103">
        <f t="shared" si="140"/>
        <v>0</v>
      </c>
      <c r="I224" s="103">
        <f t="shared" si="140"/>
        <v>146221144</v>
      </c>
      <c r="J224" s="103">
        <f t="shared" si="140"/>
        <v>0</v>
      </c>
      <c r="K224" s="103">
        <f t="shared" si="140"/>
        <v>146221144</v>
      </c>
      <c r="L224" s="181">
        <f t="shared" si="128"/>
        <v>0.30002943228358736</v>
      </c>
      <c r="M224" s="103">
        <f t="shared" si="129"/>
        <v>329756000</v>
      </c>
    </row>
    <row r="225" spans="1:13" s="40" customFormat="1" ht="24">
      <c r="A225" s="110"/>
      <c r="B225" s="110" t="s">
        <v>337</v>
      </c>
      <c r="C225" s="112">
        <v>0</v>
      </c>
      <c r="D225" s="162">
        <v>0</v>
      </c>
      <c r="E225" s="162">
        <v>0</v>
      </c>
      <c r="F225" s="228">
        <f>+C225+E225</f>
        <v>0</v>
      </c>
      <c r="G225" s="162">
        <v>0</v>
      </c>
      <c r="H225" s="162">
        <v>0</v>
      </c>
      <c r="I225" s="162">
        <v>0</v>
      </c>
      <c r="J225" s="162">
        <v>0</v>
      </c>
      <c r="K225" s="162">
        <v>0</v>
      </c>
      <c r="L225" s="186">
        <f t="shared" si="128"/>
        <v>0</v>
      </c>
      <c r="M225" s="162">
        <f t="shared" si="129"/>
        <v>0</v>
      </c>
    </row>
    <row r="226" spans="1:13" s="40" customFormat="1" ht="15">
      <c r="A226" s="110"/>
      <c r="B226" s="110" t="s">
        <v>368</v>
      </c>
      <c r="C226" s="112">
        <v>250000000</v>
      </c>
      <c r="D226" s="162">
        <v>-80000000</v>
      </c>
      <c r="E226" s="162">
        <v>-80000000</v>
      </c>
      <c r="F226" s="228">
        <f aca="true" t="shared" si="141" ref="F226:F232">+C226+E226</f>
        <v>170000000</v>
      </c>
      <c r="G226" s="162">
        <v>0</v>
      </c>
      <c r="H226" s="162">
        <v>0</v>
      </c>
      <c r="I226" s="162">
        <v>0</v>
      </c>
      <c r="J226" s="162">
        <v>0</v>
      </c>
      <c r="K226" s="162">
        <v>0</v>
      </c>
      <c r="L226" s="186">
        <f t="shared" si="128"/>
        <v>0</v>
      </c>
      <c r="M226" s="162">
        <f t="shared" si="129"/>
        <v>170000000</v>
      </c>
    </row>
    <row r="227" spans="1:13" s="40" customFormat="1" ht="15">
      <c r="A227" s="110"/>
      <c r="B227" s="110" t="s">
        <v>369</v>
      </c>
      <c r="C227" s="112">
        <v>37356000</v>
      </c>
      <c r="D227" s="162">
        <v>0</v>
      </c>
      <c r="E227" s="162">
        <v>0</v>
      </c>
      <c r="F227" s="228">
        <f t="shared" si="141"/>
        <v>37356000</v>
      </c>
      <c r="G227" s="162">
        <v>7600000</v>
      </c>
      <c r="H227" s="162">
        <v>0</v>
      </c>
      <c r="I227" s="162">
        <v>0</v>
      </c>
      <c r="J227" s="162">
        <v>0</v>
      </c>
      <c r="K227" s="162">
        <v>0</v>
      </c>
      <c r="L227" s="186">
        <f t="shared" si="128"/>
        <v>0</v>
      </c>
      <c r="M227" s="162">
        <f t="shared" si="129"/>
        <v>29756000</v>
      </c>
    </row>
    <row r="228" spans="1:13" s="40" customFormat="1" ht="15">
      <c r="A228" s="110"/>
      <c r="B228" s="110" t="s">
        <v>454</v>
      </c>
      <c r="C228" s="112">
        <v>5000000</v>
      </c>
      <c r="D228" s="162">
        <v>0</v>
      </c>
      <c r="E228" s="162">
        <v>0</v>
      </c>
      <c r="F228" s="228">
        <f t="shared" si="141"/>
        <v>5000000</v>
      </c>
      <c r="G228" s="162">
        <v>0</v>
      </c>
      <c r="H228" s="162">
        <v>0</v>
      </c>
      <c r="I228" s="162">
        <v>0</v>
      </c>
      <c r="J228" s="162">
        <v>0</v>
      </c>
      <c r="K228" s="162">
        <v>0</v>
      </c>
      <c r="L228" s="186">
        <f t="shared" si="128"/>
        <v>0</v>
      </c>
      <c r="M228" s="162">
        <f t="shared" si="129"/>
        <v>5000000</v>
      </c>
    </row>
    <row r="229" spans="1:13" s="40" customFormat="1" ht="15">
      <c r="A229" s="110"/>
      <c r="B229" s="110" t="s">
        <v>342</v>
      </c>
      <c r="C229" s="112">
        <v>150000000</v>
      </c>
      <c r="D229" s="162">
        <v>0</v>
      </c>
      <c r="E229" s="162">
        <v>0</v>
      </c>
      <c r="F229" s="228">
        <f t="shared" si="141"/>
        <v>150000000</v>
      </c>
      <c r="G229" s="162">
        <v>150000000</v>
      </c>
      <c r="H229" s="162">
        <v>0</v>
      </c>
      <c r="I229" s="162">
        <v>146221144</v>
      </c>
      <c r="J229" s="162">
        <v>0</v>
      </c>
      <c r="K229" s="162">
        <v>146221144</v>
      </c>
      <c r="L229" s="186">
        <f t="shared" si="128"/>
        <v>0.9748076266666666</v>
      </c>
      <c r="M229" s="162">
        <f t="shared" si="129"/>
        <v>0</v>
      </c>
    </row>
    <row r="230" spans="1:13" s="40" customFormat="1" ht="15">
      <c r="A230" s="110"/>
      <c r="B230" s="110" t="s">
        <v>453</v>
      </c>
      <c r="C230" s="112">
        <v>100000000</v>
      </c>
      <c r="D230" s="162">
        <v>0</v>
      </c>
      <c r="E230" s="162">
        <v>0</v>
      </c>
      <c r="F230" s="228">
        <f t="shared" si="141"/>
        <v>100000000</v>
      </c>
      <c r="G230" s="162">
        <v>0</v>
      </c>
      <c r="H230" s="162">
        <v>0</v>
      </c>
      <c r="I230" s="162">
        <v>0</v>
      </c>
      <c r="J230" s="162">
        <v>0</v>
      </c>
      <c r="K230" s="162">
        <v>0</v>
      </c>
      <c r="L230" s="186">
        <f t="shared" si="128"/>
        <v>0</v>
      </c>
      <c r="M230" s="162">
        <f t="shared" si="129"/>
        <v>100000000</v>
      </c>
    </row>
    <row r="231" spans="1:13" s="40" customFormat="1" ht="15">
      <c r="A231" s="110"/>
      <c r="B231" s="110" t="s">
        <v>452</v>
      </c>
      <c r="C231" s="112">
        <v>0</v>
      </c>
      <c r="D231" s="162">
        <v>0</v>
      </c>
      <c r="E231" s="162">
        <v>20000000</v>
      </c>
      <c r="F231" s="228">
        <f t="shared" si="141"/>
        <v>20000000</v>
      </c>
      <c r="G231" s="162">
        <v>0</v>
      </c>
      <c r="H231" s="162">
        <v>0</v>
      </c>
      <c r="I231" s="162">
        <v>0</v>
      </c>
      <c r="J231" s="162">
        <v>0</v>
      </c>
      <c r="K231" s="162">
        <v>0</v>
      </c>
      <c r="L231" s="186">
        <f t="shared" si="128"/>
        <v>0</v>
      </c>
      <c r="M231" s="162">
        <f t="shared" si="129"/>
        <v>20000000</v>
      </c>
    </row>
    <row r="232" spans="1:13" s="40" customFormat="1" ht="15">
      <c r="A232" s="110"/>
      <c r="B232" s="110" t="s">
        <v>362</v>
      </c>
      <c r="C232" s="112">
        <v>5000000</v>
      </c>
      <c r="D232" s="162">
        <v>0</v>
      </c>
      <c r="E232" s="162">
        <v>0</v>
      </c>
      <c r="F232" s="228">
        <f t="shared" si="141"/>
        <v>5000000</v>
      </c>
      <c r="G232" s="162">
        <v>0</v>
      </c>
      <c r="H232" s="162">
        <v>0</v>
      </c>
      <c r="I232" s="162">
        <v>0</v>
      </c>
      <c r="J232" s="162">
        <v>0</v>
      </c>
      <c r="K232" s="162">
        <v>0</v>
      </c>
      <c r="L232" s="186">
        <f t="shared" si="128"/>
        <v>0</v>
      </c>
      <c r="M232" s="162">
        <f t="shared" si="129"/>
        <v>5000000</v>
      </c>
    </row>
    <row r="233" spans="1:16380" s="41" customFormat="1" ht="24">
      <c r="A233" s="120" t="s">
        <v>865</v>
      </c>
      <c r="B233" s="60" t="s">
        <v>451</v>
      </c>
      <c r="C233" s="103">
        <f>+C234+C235+C236</f>
        <v>299513000</v>
      </c>
      <c r="D233" s="103">
        <f aca="true" t="shared" si="142" ref="D233:K233">+D234+D235+D236</f>
        <v>0</v>
      </c>
      <c r="E233" s="103">
        <f t="shared" si="142"/>
        <v>0</v>
      </c>
      <c r="F233" s="222">
        <f t="shared" si="142"/>
        <v>299513000</v>
      </c>
      <c r="G233" s="103">
        <f t="shared" si="142"/>
        <v>80000000</v>
      </c>
      <c r="H233" s="103">
        <f t="shared" si="142"/>
        <v>0</v>
      </c>
      <c r="I233" s="103">
        <f t="shared" si="142"/>
        <v>80000000</v>
      </c>
      <c r="J233" s="103">
        <f t="shared" si="142"/>
        <v>0</v>
      </c>
      <c r="K233" s="103">
        <f t="shared" si="142"/>
        <v>0</v>
      </c>
      <c r="L233" s="181">
        <f t="shared" si="128"/>
        <v>0.267100259421127</v>
      </c>
      <c r="M233" s="103">
        <f t="shared" si="129"/>
        <v>219513000</v>
      </c>
      <c r="N233" s="62"/>
      <c r="O233" s="61"/>
      <c r="P233" s="61"/>
      <c r="Q233" s="63"/>
      <c r="R233" s="61"/>
      <c r="S233" s="61"/>
      <c r="T233" s="61"/>
      <c r="U233" s="63"/>
      <c r="V233" s="61"/>
      <c r="W233" s="59"/>
      <c r="X233" s="60"/>
      <c r="Y233" s="103"/>
      <c r="Z233" s="61"/>
      <c r="AA233" s="62"/>
      <c r="AB233" s="61"/>
      <c r="AC233" s="61"/>
      <c r="AD233" s="63"/>
      <c r="AE233" s="61"/>
      <c r="AF233" s="61"/>
      <c r="AG233" s="61"/>
      <c r="AH233" s="63"/>
      <c r="AI233" s="61"/>
      <c r="AJ233" s="59"/>
      <c r="AK233" s="60"/>
      <c r="AL233" s="103"/>
      <c r="AM233" s="61"/>
      <c r="AN233" s="62"/>
      <c r="AO233" s="61"/>
      <c r="AP233" s="61"/>
      <c r="AQ233" s="63"/>
      <c r="AR233" s="61"/>
      <c r="AS233" s="61"/>
      <c r="AT233" s="61"/>
      <c r="AU233" s="63"/>
      <c r="AV233" s="61"/>
      <c r="AW233" s="59"/>
      <c r="AX233" s="60"/>
      <c r="AY233" s="103"/>
      <c r="AZ233" s="61"/>
      <c r="BA233" s="62"/>
      <c r="BB233" s="61"/>
      <c r="BC233" s="61"/>
      <c r="BD233" s="63"/>
      <c r="BE233" s="61"/>
      <c r="BF233" s="61"/>
      <c r="BG233" s="61"/>
      <c r="BH233" s="63"/>
      <c r="BI233" s="61"/>
      <c r="BJ233" s="59"/>
      <c r="BK233" s="60"/>
      <c r="BL233" s="103"/>
      <c r="BM233" s="61"/>
      <c r="BN233" s="62"/>
      <c r="BO233" s="61"/>
      <c r="BP233" s="61"/>
      <c r="BQ233" s="63"/>
      <c r="BR233" s="61"/>
      <c r="BS233" s="61"/>
      <c r="BT233" s="61"/>
      <c r="BU233" s="63"/>
      <c r="BV233" s="61"/>
      <c r="BW233" s="59"/>
      <c r="BX233" s="60"/>
      <c r="BY233" s="103"/>
      <c r="BZ233" s="61"/>
      <c r="CA233" s="62"/>
      <c r="CB233" s="61"/>
      <c r="CC233" s="61"/>
      <c r="CD233" s="63"/>
      <c r="CE233" s="61"/>
      <c r="CF233" s="61"/>
      <c r="CG233" s="61"/>
      <c r="CH233" s="63"/>
      <c r="CI233" s="61"/>
      <c r="CJ233" s="59"/>
      <c r="CK233" s="60"/>
      <c r="CL233" s="103"/>
      <c r="CM233" s="61"/>
      <c r="CN233" s="62"/>
      <c r="CO233" s="61"/>
      <c r="CP233" s="61"/>
      <c r="CQ233" s="63"/>
      <c r="CR233" s="61"/>
      <c r="CS233" s="61"/>
      <c r="CT233" s="61"/>
      <c r="CU233" s="63"/>
      <c r="CV233" s="61"/>
      <c r="CW233" s="59"/>
      <c r="CX233" s="60"/>
      <c r="CY233" s="103"/>
      <c r="CZ233" s="61"/>
      <c r="DA233" s="62"/>
      <c r="DB233" s="61"/>
      <c r="DC233" s="61"/>
      <c r="DD233" s="63"/>
      <c r="DE233" s="61"/>
      <c r="DF233" s="61"/>
      <c r="DG233" s="61"/>
      <c r="DH233" s="63"/>
      <c r="DI233" s="61"/>
      <c r="DJ233" s="59"/>
      <c r="DK233" s="60"/>
      <c r="DL233" s="103"/>
      <c r="DM233" s="61"/>
      <c r="DN233" s="62"/>
      <c r="DO233" s="61"/>
      <c r="DP233" s="61"/>
      <c r="DQ233" s="63"/>
      <c r="DR233" s="61"/>
      <c r="DS233" s="61"/>
      <c r="DT233" s="61"/>
      <c r="DU233" s="63"/>
      <c r="DV233" s="61"/>
      <c r="DW233" s="59"/>
      <c r="DX233" s="60"/>
      <c r="DY233" s="103"/>
      <c r="DZ233" s="61"/>
      <c r="EA233" s="62"/>
      <c r="EB233" s="61"/>
      <c r="EC233" s="61"/>
      <c r="ED233" s="63"/>
      <c r="EE233" s="61"/>
      <c r="EF233" s="61"/>
      <c r="EG233" s="61"/>
      <c r="EH233" s="63"/>
      <c r="EI233" s="61"/>
      <c r="EJ233" s="59"/>
      <c r="EK233" s="60"/>
      <c r="EL233" s="103"/>
      <c r="EM233" s="61"/>
      <c r="EN233" s="62"/>
      <c r="EO233" s="61"/>
      <c r="EP233" s="61"/>
      <c r="EQ233" s="63"/>
      <c r="ER233" s="61"/>
      <c r="ES233" s="61"/>
      <c r="ET233" s="61"/>
      <c r="EU233" s="63"/>
      <c r="EV233" s="61"/>
      <c r="EW233" s="59"/>
      <c r="EX233" s="60"/>
      <c r="EY233" s="103"/>
      <c r="EZ233" s="61"/>
      <c r="FA233" s="62"/>
      <c r="FB233" s="61"/>
      <c r="FC233" s="61"/>
      <c r="FD233" s="63"/>
      <c r="FE233" s="61"/>
      <c r="FF233" s="61"/>
      <c r="FG233" s="61"/>
      <c r="FH233" s="63"/>
      <c r="FI233" s="61"/>
      <c r="FJ233" s="59"/>
      <c r="FK233" s="60"/>
      <c r="FL233" s="103"/>
      <c r="FM233" s="61"/>
      <c r="FN233" s="62"/>
      <c r="FO233" s="61"/>
      <c r="FP233" s="61"/>
      <c r="FQ233" s="63"/>
      <c r="FR233" s="61"/>
      <c r="FS233" s="61"/>
      <c r="FT233" s="61"/>
      <c r="FU233" s="63"/>
      <c r="FV233" s="61"/>
      <c r="FW233" s="59"/>
      <c r="FX233" s="60"/>
      <c r="FY233" s="103"/>
      <c r="FZ233" s="61"/>
      <c r="GA233" s="62"/>
      <c r="GB233" s="61"/>
      <c r="GC233" s="61"/>
      <c r="GD233" s="63"/>
      <c r="GE233" s="61"/>
      <c r="GF233" s="61"/>
      <c r="GG233" s="61"/>
      <c r="GH233" s="63"/>
      <c r="GI233" s="61"/>
      <c r="GJ233" s="59"/>
      <c r="GK233" s="60"/>
      <c r="GL233" s="103"/>
      <c r="GM233" s="61"/>
      <c r="GN233" s="62"/>
      <c r="GO233" s="61"/>
      <c r="GP233" s="61"/>
      <c r="GQ233" s="63"/>
      <c r="GR233" s="61"/>
      <c r="GS233" s="61"/>
      <c r="GT233" s="61"/>
      <c r="GU233" s="63"/>
      <c r="GV233" s="61"/>
      <c r="GW233" s="59"/>
      <c r="GX233" s="60"/>
      <c r="GY233" s="103"/>
      <c r="GZ233" s="61"/>
      <c r="HA233" s="62"/>
      <c r="HB233" s="61"/>
      <c r="HC233" s="61"/>
      <c r="HD233" s="63"/>
      <c r="HE233" s="61"/>
      <c r="HF233" s="61"/>
      <c r="HG233" s="61"/>
      <c r="HH233" s="63"/>
      <c r="HI233" s="61"/>
      <c r="HJ233" s="59"/>
      <c r="HK233" s="60"/>
      <c r="HL233" s="103"/>
      <c r="HM233" s="61"/>
      <c r="HN233" s="62"/>
      <c r="HO233" s="61"/>
      <c r="HP233" s="61"/>
      <c r="HQ233" s="63"/>
      <c r="HR233" s="61"/>
      <c r="HS233" s="61"/>
      <c r="HT233" s="61"/>
      <c r="HU233" s="63"/>
      <c r="HV233" s="61"/>
      <c r="HW233" s="59"/>
      <c r="HX233" s="60"/>
      <c r="HY233" s="103"/>
      <c r="HZ233" s="61"/>
      <c r="IA233" s="62"/>
      <c r="IB233" s="61"/>
      <c r="IC233" s="61"/>
      <c r="ID233" s="63"/>
      <c r="IE233" s="61"/>
      <c r="IF233" s="61"/>
      <c r="IG233" s="61"/>
      <c r="IH233" s="63"/>
      <c r="II233" s="61"/>
      <c r="IJ233" s="59"/>
      <c r="IK233" s="60"/>
      <c r="IL233" s="103"/>
      <c r="IM233" s="61"/>
      <c r="IN233" s="62"/>
      <c r="IO233" s="61"/>
      <c r="IP233" s="61"/>
      <c r="IQ233" s="63"/>
      <c r="IR233" s="61"/>
      <c r="IS233" s="61"/>
      <c r="IT233" s="61"/>
      <c r="IU233" s="63"/>
      <c r="IV233" s="61"/>
      <c r="IW233" s="59"/>
      <c r="IX233" s="60"/>
      <c r="IY233" s="103"/>
      <c r="IZ233" s="61"/>
      <c r="JA233" s="62"/>
      <c r="JB233" s="61"/>
      <c r="JC233" s="61"/>
      <c r="JD233" s="63"/>
      <c r="JE233" s="61"/>
      <c r="JF233" s="61"/>
      <c r="JG233" s="61"/>
      <c r="JH233" s="63"/>
      <c r="JI233" s="61"/>
      <c r="JJ233" s="59"/>
      <c r="JK233" s="60"/>
      <c r="JL233" s="103"/>
      <c r="JM233" s="61"/>
      <c r="JN233" s="62"/>
      <c r="JO233" s="61"/>
      <c r="JP233" s="61"/>
      <c r="JQ233" s="63"/>
      <c r="JR233" s="61"/>
      <c r="JS233" s="61"/>
      <c r="JT233" s="61"/>
      <c r="JU233" s="63"/>
      <c r="JV233" s="61"/>
      <c r="JW233" s="59"/>
      <c r="JX233" s="60"/>
      <c r="JY233" s="103"/>
      <c r="JZ233" s="61"/>
      <c r="KA233" s="62"/>
      <c r="KB233" s="61"/>
      <c r="KC233" s="61"/>
      <c r="KD233" s="63"/>
      <c r="KE233" s="61"/>
      <c r="KF233" s="61"/>
      <c r="KG233" s="61"/>
      <c r="KH233" s="63"/>
      <c r="KI233" s="61"/>
      <c r="KJ233" s="59"/>
      <c r="KK233" s="60"/>
      <c r="KL233" s="103"/>
      <c r="KM233" s="61"/>
      <c r="KN233" s="62"/>
      <c r="KO233" s="61"/>
      <c r="KP233" s="61"/>
      <c r="KQ233" s="63"/>
      <c r="KR233" s="61"/>
      <c r="KS233" s="61"/>
      <c r="KT233" s="61"/>
      <c r="KU233" s="63"/>
      <c r="KV233" s="61"/>
      <c r="KW233" s="59"/>
      <c r="KX233" s="60"/>
      <c r="KY233" s="103"/>
      <c r="KZ233" s="61"/>
      <c r="LA233" s="62"/>
      <c r="LB233" s="61"/>
      <c r="LC233" s="61"/>
      <c r="LD233" s="63"/>
      <c r="LE233" s="61"/>
      <c r="LF233" s="61"/>
      <c r="LG233" s="61"/>
      <c r="LH233" s="63"/>
      <c r="LI233" s="61"/>
      <c r="LJ233" s="59"/>
      <c r="LK233" s="60"/>
      <c r="LL233" s="103"/>
      <c r="LM233" s="61"/>
      <c r="LN233" s="62"/>
      <c r="LO233" s="61"/>
      <c r="LP233" s="61"/>
      <c r="LQ233" s="63"/>
      <c r="LR233" s="61"/>
      <c r="LS233" s="61"/>
      <c r="LT233" s="61"/>
      <c r="LU233" s="63"/>
      <c r="LV233" s="61"/>
      <c r="LW233" s="59"/>
      <c r="LX233" s="60"/>
      <c r="LY233" s="103"/>
      <c r="LZ233" s="61"/>
      <c r="MA233" s="62"/>
      <c r="MB233" s="61"/>
      <c r="MC233" s="61"/>
      <c r="MD233" s="63"/>
      <c r="ME233" s="61"/>
      <c r="MF233" s="61"/>
      <c r="MG233" s="61"/>
      <c r="MH233" s="63"/>
      <c r="MI233" s="61"/>
      <c r="MJ233" s="59"/>
      <c r="MK233" s="60"/>
      <c r="ML233" s="103"/>
      <c r="MM233" s="61"/>
      <c r="MN233" s="62"/>
      <c r="MO233" s="61"/>
      <c r="MP233" s="61"/>
      <c r="MQ233" s="63"/>
      <c r="MR233" s="61"/>
      <c r="MS233" s="61"/>
      <c r="MT233" s="61"/>
      <c r="MU233" s="63"/>
      <c r="MV233" s="61"/>
      <c r="MW233" s="59"/>
      <c r="MX233" s="60"/>
      <c r="MY233" s="103"/>
      <c r="MZ233" s="61"/>
      <c r="NA233" s="62"/>
      <c r="NB233" s="61"/>
      <c r="NC233" s="61"/>
      <c r="ND233" s="63"/>
      <c r="NE233" s="61"/>
      <c r="NF233" s="61"/>
      <c r="NG233" s="61"/>
      <c r="NH233" s="63"/>
      <c r="NI233" s="61"/>
      <c r="NJ233" s="59"/>
      <c r="NK233" s="60"/>
      <c r="NL233" s="103"/>
      <c r="NM233" s="61"/>
      <c r="NN233" s="62"/>
      <c r="NO233" s="61"/>
      <c r="NP233" s="61"/>
      <c r="NQ233" s="63"/>
      <c r="NR233" s="61"/>
      <c r="NS233" s="61"/>
      <c r="NT233" s="61"/>
      <c r="NU233" s="63"/>
      <c r="NV233" s="61"/>
      <c r="NW233" s="59"/>
      <c r="NX233" s="60"/>
      <c r="NY233" s="103"/>
      <c r="NZ233" s="61"/>
      <c r="OA233" s="62"/>
      <c r="OB233" s="61"/>
      <c r="OC233" s="61"/>
      <c r="OD233" s="63"/>
      <c r="OE233" s="61"/>
      <c r="OF233" s="61"/>
      <c r="OG233" s="61"/>
      <c r="OH233" s="63"/>
      <c r="OI233" s="61"/>
      <c r="OJ233" s="59"/>
      <c r="OK233" s="60"/>
      <c r="OL233" s="103"/>
      <c r="OM233" s="61"/>
      <c r="ON233" s="62"/>
      <c r="OO233" s="61"/>
      <c r="OP233" s="61"/>
      <c r="OQ233" s="63"/>
      <c r="OR233" s="61"/>
      <c r="OS233" s="61"/>
      <c r="OT233" s="61"/>
      <c r="OU233" s="63"/>
      <c r="OV233" s="61"/>
      <c r="OW233" s="59"/>
      <c r="OX233" s="60"/>
      <c r="OY233" s="103"/>
      <c r="OZ233" s="61"/>
      <c r="PA233" s="62"/>
      <c r="PB233" s="61"/>
      <c r="PC233" s="61"/>
      <c r="PD233" s="63"/>
      <c r="PE233" s="61"/>
      <c r="PF233" s="61"/>
      <c r="PG233" s="61"/>
      <c r="PH233" s="63"/>
      <c r="PI233" s="61"/>
      <c r="PJ233" s="59"/>
      <c r="PK233" s="60"/>
      <c r="PL233" s="103"/>
      <c r="PM233" s="61"/>
      <c r="PN233" s="62"/>
      <c r="PO233" s="61"/>
      <c r="PP233" s="61"/>
      <c r="PQ233" s="63"/>
      <c r="PR233" s="61"/>
      <c r="PS233" s="61"/>
      <c r="PT233" s="61"/>
      <c r="PU233" s="63"/>
      <c r="PV233" s="61"/>
      <c r="PW233" s="59"/>
      <c r="PX233" s="60"/>
      <c r="PY233" s="103"/>
      <c r="PZ233" s="61"/>
      <c r="QA233" s="62"/>
      <c r="QB233" s="61"/>
      <c r="QC233" s="61"/>
      <c r="QD233" s="63"/>
      <c r="QE233" s="61"/>
      <c r="QF233" s="61"/>
      <c r="QG233" s="61"/>
      <c r="QH233" s="63"/>
      <c r="QI233" s="61"/>
      <c r="QJ233" s="59"/>
      <c r="QK233" s="60"/>
      <c r="QL233" s="103"/>
      <c r="QM233" s="61"/>
      <c r="QN233" s="62"/>
      <c r="QO233" s="61"/>
      <c r="QP233" s="61"/>
      <c r="QQ233" s="63"/>
      <c r="QR233" s="61"/>
      <c r="QS233" s="61"/>
      <c r="QT233" s="61"/>
      <c r="QU233" s="63"/>
      <c r="QV233" s="61"/>
      <c r="QW233" s="59"/>
      <c r="QX233" s="60"/>
      <c r="QY233" s="103"/>
      <c r="QZ233" s="61"/>
      <c r="RA233" s="62"/>
      <c r="RB233" s="61"/>
      <c r="RC233" s="61"/>
      <c r="RD233" s="63"/>
      <c r="RE233" s="61"/>
      <c r="RF233" s="61"/>
      <c r="RG233" s="61"/>
      <c r="RH233" s="63"/>
      <c r="RI233" s="61"/>
      <c r="RJ233" s="59"/>
      <c r="RK233" s="60"/>
      <c r="RL233" s="103"/>
      <c r="RM233" s="61"/>
      <c r="RN233" s="62"/>
      <c r="RO233" s="61"/>
      <c r="RP233" s="61"/>
      <c r="RQ233" s="63"/>
      <c r="RR233" s="61"/>
      <c r="RS233" s="61"/>
      <c r="RT233" s="61"/>
      <c r="RU233" s="63"/>
      <c r="RV233" s="61"/>
      <c r="RW233" s="59"/>
      <c r="RX233" s="60"/>
      <c r="RY233" s="103"/>
      <c r="RZ233" s="61"/>
      <c r="SA233" s="62"/>
      <c r="SB233" s="61"/>
      <c r="SC233" s="61"/>
      <c r="SD233" s="63"/>
      <c r="SE233" s="61"/>
      <c r="SF233" s="61"/>
      <c r="SG233" s="61"/>
      <c r="SH233" s="63"/>
      <c r="SI233" s="61"/>
      <c r="SJ233" s="59"/>
      <c r="SK233" s="60"/>
      <c r="SL233" s="103"/>
      <c r="SM233" s="61"/>
      <c r="SN233" s="62"/>
      <c r="SO233" s="61"/>
      <c r="SP233" s="61"/>
      <c r="SQ233" s="63"/>
      <c r="SR233" s="61"/>
      <c r="SS233" s="61"/>
      <c r="ST233" s="61"/>
      <c r="SU233" s="63"/>
      <c r="SV233" s="61"/>
      <c r="SW233" s="59"/>
      <c r="SX233" s="60"/>
      <c r="SY233" s="103"/>
      <c r="SZ233" s="61"/>
      <c r="TA233" s="62"/>
      <c r="TB233" s="61"/>
      <c r="TC233" s="61"/>
      <c r="TD233" s="63"/>
      <c r="TE233" s="61"/>
      <c r="TF233" s="61"/>
      <c r="TG233" s="61"/>
      <c r="TH233" s="63"/>
      <c r="TI233" s="61"/>
      <c r="TJ233" s="59"/>
      <c r="TK233" s="60"/>
      <c r="TL233" s="103"/>
      <c r="TM233" s="61"/>
      <c r="TN233" s="62"/>
      <c r="TO233" s="61"/>
      <c r="TP233" s="61"/>
      <c r="TQ233" s="63"/>
      <c r="TR233" s="61"/>
      <c r="TS233" s="61"/>
      <c r="TT233" s="61"/>
      <c r="TU233" s="63"/>
      <c r="TV233" s="61"/>
      <c r="TW233" s="59"/>
      <c r="TX233" s="60"/>
      <c r="TY233" s="103"/>
      <c r="TZ233" s="61"/>
      <c r="UA233" s="62"/>
      <c r="UB233" s="61"/>
      <c r="UC233" s="61"/>
      <c r="UD233" s="63"/>
      <c r="UE233" s="61"/>
      <c r="UF233" s="61"/>
      <c r="UG233" s="61"/>
      <c r="UH233" s="63"/>
      <c r="UI233" s="61"/>
      <c r="UJ233" s="59"/>
      <c r="UK233" s="60"/>
      <c r="UL233" s="103"/>
      <c r="UM233" s="61"/>
      <c r="UN233" s="62"/>
      <c r="UO233" s="61"/>
      <c r="UP233" s="61"/>
      <c r="UQ233" s="63"/>
      <c r="UR233" s="61"/>
      <c r="US233" s="61"/>
      <c r="UT233" s="61"/>
      <c r="UU233" s="63"/>
      <c r="UV233" s="61"/>
      <c r="UW233" s="59"/>
      <c r="UX233" s="60"/>
      <c r="UY233" s="103"/>
      <c r="UZ233" s="61"/>
      <c r="VA233" s="62"/>
      <c r="VB233" s="61"/>
      <c r="VC233" s="61"/>
      <c r="VD233" s="63"/>
      <c r="VE233" s="61"/>
      <c r="VF233" s="61"/>
      <c r="VG233" s="61"/>
      <c r="VH233" s="63"/>
      <c r="VI233" s="61"/>
      <c r="VJ233" s="59"/>
      <c r="VK233" s="60"/>
      <c r="VL233" s="103"/>
      <c r="VM233" s="61"/>
      <c r="VN233" s="62"/>
      <c r="VO233" s="61"/>
      <c r="VP233" s="61"/>
      <c r="VQ233" s="63"/>
      <c r="VR233" s="61"/>
      <c r="VS233" s="61"/>
      <c r="VT233" s="61"/>
      <c r="VU233" s="63"/>
      <c r="VV233" s="61"/>
      <c r="VW233" s="59"/>
      <c r="VX233" s="60"/>
      <c r="VY233" s="103"/>
      <c r="VZ233" s="61"/>
      <c r="WA233" s="62"/>
      <c r="WB233" s="61"/>
      <c r="WC233" s="61"/>
      <c r="WD233" s="63"/>
      <c r="WE233" s="61"/>
      <c r="WF233" s="61"/>
      <c r="WG233" s="61"/>
      <c r="WH233" s="63"/>
      <c r="WI233" s="61"/>
      <c r="WJ233" s="59"/>
      <c r="WK233" s="60"/>
      <c r="WL233" s="103"/>
      <c r="WM233" s="61"/>
      <c r="WN233" s="62"/>
      <c r="WO233" s="61"/>
      <c r="WP233" s="61"/>
      <c r="WQ233" s="63"/>
      <c r="WR233" s="61"/>
      <c r="WS233" s="61"/>
      <c r="WT233" s="61"/>
      <c r="WU233" s="63"/>
      <c r="WV233" s="61"/>
      <c r="WW233" s="59"/>
      <c r="WX233" s="60"/>
      <c r="WY233" s="103"/>
      <c r="WZ233" s="61"/>
      <c r="XA233" s="62"/>
      <c r="XB233" s="61"/>
      <c r="XC233" s="61"/>
      <c r="XD233" s="63"/>
      <c r="XE233" s="61"/>
      <c r="XF233" s="61"/>
      <c r="XG233" s="61"/>
      <c r="XH233" s="63"/>
      <c r="XI233" s="61"/>
      <c r="XJ233" s="59"/>
      <c r="XK233" s="60"/>
      <c r="XL233" s="103"/>
      <c r="XM233" s="61"/>
      <c r="XN233" s="62"/>
      <c r="XO233" s="61"/>
      <c r="XP233" s="61"/>
      <c r="XQ233" s="63"/>
      <c r="XR233" s="61"/>
      <c r="XS233" s="61"/>
      <c r="XT233" s="61"/>
      <c r="XU233" s="63"/>
      <c r="XV233" s="61"/>
      <c r="XW233" s="59"/>
      <c r="XX233" s="60"/>
      <c r="XY233" s="103"/>
      <c r="XZ233" s="61"/>
      <c r="YA233" s="62"/>
      <c r="YB233" s="61"/>
      <c r="YC233" s="61"/>
      <c r="YD233" s="63"/>
      <c r="YE233" s="61"/>
      <c r="YF233" s="61"/>
      <c r="YG233" s="61"/>
      <c r="YH233" s="63"/>
      <c r="YI233" s="61"/>
      <c r="YJ233" s="59"/>
      <c r="YK233" s="60"/>
      <c r="YL233" s="103"/>
      <c r="YM233" s="61"/>
      <c r="YN233" s="62"/>
      <c r="YO233" s="61"/>
      <c r="YP233" s="61"/>
      <c r="YQ233" s="63"/>
      <c r="YR233" s="61"/>
      <c r="YS233" s="61"/>
      <c r="YT233" s="61"/>
      <c r="YU233" s="63"/>
      <c r="YV233" s="61"/>
      <c r="YW233" s="59"/>
      <c r="YX233" s="60"/>
      <c r="YY233" s="103"/>
      <c r="YZ233" s="61"/>
      <c r="ZA233" s="62"/>
      <c r="ZB233" s="61"/>
      <c r="ZC233" s="61"/>
      <c r="ZD233" s="63"/>
      <c r="ZE233" s="61"/>
      <c r="ZF233" s="61"/>
      <c r="ZG233" s="61"/>
      <c r="ZH233" s="63"/>
      <c r="ZI233" s="61"/>
      <c r="ZJ233" s="59"/>
      <c r="ZK233" s="60"/>
      <c r="ZL233" s="103"/>
      <c r="ZM233" s="61"/>
      <c r="ZN233" s="62"/>
      <c r="ZO233" s="61"/>
      <c r="ZP233" s="61"/>
      <c r="ZQ233" s="63"/>
      <c r="ZR233" s="61"/>
      <c r="ZS233" s="61"/>
      <c r="ZT233" s="61"/>
      <c r="ZU233" s="63"/>
      <c r="ZV233" s="61"/>
      <c r="ZW233" s="59"/>
      <c r="ZX233" s="60"/>
      <c r="ZY233" s="103"/>
      <c r="ZZ233" s="61"/>
      <c r="AAA233" s="62"/>
      <c r="AAB233" s="61"/>
      <c r="AAC233" s="61"/>
      <c r="AAD233" s="63"/>
      <c r="AAE233" s="61"/>
      <c r="AAF233" s="61"/>
      <c r="AAG233" s="61"/>
      <c r="AAH233" s="63"/>
      <c r="AAI233" s="61"/>
      <c r="AAJ233" s="59"/>
      <c r="AAK233" s="60"/>
      <c r="AAL233" s="103"/>
      <c r="AAM233" s="61"/>
      <c r="AAN233" s="62"/>
      <c r="AAO233" s="61"/>
      <c r="AAP233" s="61"/>
      <c r="AAQ233" s="63"/>
      <c r="AAR233" s="61"/>
      <c r="AAS233" s="61"/>
      <c r="AAT233" s="61"/>
      <c r="AAU233" s="63"/>
      <c r="AAV233" s="61"/>
      <c r="AAW233" s="59"/>
      <c r="AAX233" s="60"/>
      <c r="AAY233" s="103"/>
      <c r="AAZ233" s="61"/>
      <c r="ABA233" s="62"/>
      <c r="ABB233" s="61"/>
      <c r="ABC233" s="61"/>
      <c r="ABD233" s="63"/>
      <c r="ABE233" s="61"/>
      <c r="ABF233" s="61"/>
      <c r="ABG233" s="61"/>
      <c r="ABH233" s="63"/>
      <c r="ABI233" s="61"/>
      <c r="ABJ233" s="59"/>
      <c r="ABK233" s="60"/>
      <c r="ABL233" s="103"/>
      <c r="ABM233" s="61"/>
      <c r="ABN233" s="62"/>
      <c r="ABO233" s="61"/>
      <c r="ABP233" s="61"/>
      <c r="ABQ233" s="63"/>
      <c r="ABR233" s="61"/>
      <c r="ABS233" s="61"/>
      <c r="ABT233" s="61"/>
      <c r="ABU233" s="63"/>
      <c r="ABV233" s="61"/>
      <c r="ABW233" s="59"/>
      <c r="ABX233" s="60"/>
      <c r="ABY233" s="103"/>
      <c r="ABZ233" s="61"/>
      <c r="ACA233" s="62"/>
      <c r="ACB233" s="61"/>
      <c r="ACC233" s="61"/>
      <c r="ACD233" s="63"/>
      <c r="ACE233" s="61"/>
      <c r="ACF233" s="61"/>
      <c r="ACG233" s="61"/>
      <c r="ACH233" s="63"/>
      <c r="ACI233" s="61"/>
      <c r="ACJ233" s="59"/>
      <c r="ACK233" s="60"/>
      <c r="ACL233" s="103"/>
      <c r="ACM233" s="61"/>
      <c r="ACN233" s="62"/>
      <c r="ACO233" s="61"/>
      <c r="ACP233" s="61"/>
      <c r="ACQ233" s="63"/>
      <c r="ACR233" s="61"/>
      <c r="ACS233" s="61"/>
      <c r="ACT233" s="61"/>
      <c r="ACU233" s="63"/>
      <c r="ACV233" s="61"/>
      <c r="ACW233" s="59"/>
      <c r="ACX233" s="60"/>
      <c r="ACY233" s="103"/>
      <c r="ACZ233" s="61"/>
      <c r="ADA233" s="62"/>
      <c r="ADB233" s="61"/>
      <c r="ADC233" s="61"/>
      <c r="ADD233" s="63"/>
      <c r="ADE233" s="61"/>
      <c r="ADF233" s="61"/>
      <c r="ADG233" s="61"/>
      <c r="ADH233" s="63"/>
      <c r="ADI233" s="61"/>
      <c r="ADJ233" s="59"/>
      <c r="ADK233" s="60"/>
      <c r="ADL233" s="103"/>
      <c r="ADM233" s="61"/>
      <c r="ADN233" s="62"/>
      <c r="ADO233" s="61"/>
      <c r="ADP233" s="61"/>
      <c r="ADQ233" s="63"/>
      <c r="ADR233" s="61"/>
      <c r="ADS233" s="61"/>
      <c r="ADT233" s="61"/>
      <c r="ADU233" s="63"/>
      <c r="ADV233" s="61"/>
      <c r="ADW233" s="59"/>
      <c r="ADX233" s="60"/>
      <c r="ADY233" s="103"/>
      <c r="ADZ233" s="61"/>
      <c r="AEA233" s="62"/>
      <c r="AEB233" s="61"/>
      <c r="AEC233" s="61"/>
      <c r="AED233" s="63"/>
      <c r="AEE233" s="61"/>
      <c r="AEF233" s="61"/>
      <c r="AEG233" s="61"/>
      <c r="AEH233" s="63"/>
      <c r="AEI233" s="61"/>
      <c r="AEJ233" s="59"/>
      <c r="AEK233" s="60"/>
      <c r="AEL233" s="103"/>
      <c r="AEM233" s="61"/>
      <c r="AEN233" s="62"/>
      <c r="AEO233" s="61"/>
      <c r="AEP233" s="61"/>
      <c r="AEQ233" s="63"/>
      <c r="AER233" s="61"/>
      <c r="AES233" s="61"/>
      <c r="AET233" s="61"/>
      <c r="AEU233" s="63"/>
      <c r="AEV233" s="61"/>
      <c r="AEW233" s="59"/>
      <c r="AEX233" s="60"/>
      <c r="AEY233" s="103"/>
      <c r="AEZ233" s="61"/>
      <c r="AFA233" s="62"/>
      <c r="AFB233" s="61"/>
      <c r="AFC233" s="61"/>
      <c r="AFD233" s="63"/>
      <c r="AFE233" s="61"/>
      <c r="AFF233" s="61"/>
      <c r="AFG233" s="61"/>
      <c r="AFH233" s="63"/>
      <c r="AFI233" s="61"/>
      <c r="AFJ233" s="59"/>
      <c r="AFK233" s="60"/>
      <c r="AFL233" s="103"/>
      <c r="AFM233" s="61"/>
      <c r="AFN233" s="62"/>
      <c r="AFO233" s="61"/>
      <c r="AFP233" s="61"/>
      <c r="AFQ233" s="63"/>
      <c r="AFR233" s="61"/>
      <c r="AFS233" s="61"/>
      <c r="AFT233" s="61"/>
      <c r="AFU233" s="63"/>
      <c r="AFV233" s="61"/>
      <c r="AFW233" s="59"/>
      <c r="AFX233" s="60"/>
      <c r="AFY233" s="103"/>
      <c r="AFZ233" s="61"/>
      <c r="AGA233" s="62"/>
      <c r="AGB233" s="61"/>
      <c r="AGC233" s="61"/>
      <c r="AGD233" s="63"/>
      <c r="AGE233" s="61"/>
      <c r="AGF233" s="61"/>
      <c r="AGG233" s="61"/>
      <c r="AGH233" s="63"/>
      <c r="AGI233" s="61"/>
      <c r="AGJ233" s="59"/>
      <c r="AGK233" s="60"/>
      <c r="AGL233" s="103"/>
      <c r="AGM233" s="61"/>
      <c r="AGN233" s="62"/>
      <c r="AGO233" s="61"/>
      <c r="AGP233" s="61"/>
      <c r="AGQ233" s="63"/>
      <c r="AGR233" s="61"/>
      <c r="AGS233" s="61"/>
      <c r="AGT233" s="61"/>
      <c r="AGU233" s="63"/>
      <c r="AGV233" s="61"/>
      <c r="AGW233" s="59"/>
      <c r="AGX233" s="60"/>
      <c r="AGY233" s="103"/>
      <c r="AGZ233" s="61"/>
      <c r="AHA233" s="62"/>
      <c r="AHB233" s="61"/>
      <c r="AHC233" s="61"/>
      <c r="AHD233" s="63"/>
      <c r="AHE233" s="61"/>
      <c r="AHF233" s="61"/>
      <c r="AHG233" s="61"/>
      <c r="AHH233" s="63"/>
      <c r="AHI233" s="61"/>
      <c r="AHJ233" s="59"/>
      <c r="AHK233" s="60"/>
      <c r="AHL233" s="103"/>
      <c r="AHM233" s="61"/>
      <c r="AHN233" s="62"/>
      <c r="AHO233" s="61"/>
      <c r="AHP233" s="61"/>
      <c r="AHQ233" s="63"/>
      <c r="AHR233" s="61"/>
      <c r="AHS233" s="61"/>
      <c r="AHT233" s="61"/>
      <c r="AHU233" s="63"/>
      <c r="AHV233" s="61"/>
      <c r="AHW233" s="59"/>
      <c r="AHX233" s="60"/>
      <c r="AHY233" s="103"/>
      <c r="AHZ233" s="61"/>
      <c r="AIA233" s="62"/>
      <c r="AIB233" s="61"/>
      <c r="AIC233" s="61"/>
      <c r="AID233" s="63"/>
      <c r="AIE233" s="61"/>
      <c r="AIF233" s="61"/>
      <c r="AIG233" s="61"/>
      <c r="AIH233" s="63"/>
      <c r="AII233" s="61"/>
      <c r="AIJ233" s="59"/>
      <c r="AIK233" s="60"/>
      <c r="AIL233" s="103"/>
      <c r="AIM233" s="61"/>
      <c r="AIN233" s="62"/>
      <c r="AIO233" s="61"/>
      <c r="AIP233" s="61"/>
      <c r="AIQ233" s="63"/>
      <c r="AIR233" s="61"/>
      <c r="AIS233" s="61"/>
      <c r="AIT233" s="61"/>
      <c r="AIU233" s="63"/>
      <c r="AIV233" s="61"/>
      <c r="AIW233" s="59"/>
      <c r="AIX233" s="60"/>
      <c r="AIY233" s="103"/>
      <c r="AIZ233" s="61"/>
      <c r="AJA233" s="62"/>
      <c r="AJB233" s="61"/>
      <c r="AJC233" s="61"/>
      <c r="AJD233" s="63"/>
      <c r="AJE233" s="61"/>
      <c r="AJF233" s="61"/>
      <c r="AJG233" s="61"/>
      <c r="AJH233" s="63"/>
      <c r="AJI233" s="61"/>
      <c r="AJJ233" s="59"/>
      <c r="AJK233" s="60"/>
      <c r="AJL233" s="103"/>
      <c r="AJM233" s="61"/>
      <c r="AJN233" s="62"/>
      <c r="AJO233" s="61"/>
      <c r="AJP233" s="61"/>
      <c r="AJQ233" s="63"/>
      <c r="AJR233" s="61"/>
      <c r="AJS233" s="61"/>
      <c r="AJT233" s="61"/>
      <c r="AJU233" s="63"/>
      <c r="AJV233" s="61"/>
      <c r="AJW233" s="59"/>
      <c r="AJX233" s="60"/>
      <c r="AJY233" s="103"/>
      <c r="AJZ233" s="61"/>
      <c r="AKA233" s="62"/>
      <c r="AKB233" s="61"/>
      <c r="AKC233" s="61"/>
      <c r="AKD233" s="63"/>
      <c r="AKE233" s="61"/>
      <c r="AKF233" s="61"/>
      <c r="AKG233" s="61"/>
      <c r="AKH233" s="63"/>
      <c r="AKI233" s="61"/>
      <c r="AKJ233" s="59"/>
      <c r="AKK233" s="60"/>
      <c r="AKL233" s="103"/>
      <c r="AKM233" s="61"/>
      <c r="AKN233" s="62"/>
      <c r="AKO233" s="61"/>
      <c r="AKP233" s="61"/>
      <c r="AKQ233" s="63"/>
      <c r="AKR233" s="61"/>
      <c r="AKS233" s="61"/>
      <c r="AKT233" s="61"/>
      <c r="AKU233" s="63"/>
      <c r="AKV233" s="61"/>
      <c r="AKW233" s="59"/>
      <c r="AKX233" s="60"/>
      <c r="AKY233" s="103"/>
      <c r="AKZ233" s="61"/>
      <c r="ALA233" s="62"/>
      <c r="ALB233" s="61"/>
      <c r="ALC233" s="61"/>
      <c r="ALD233" s="63"/>
      <c r="ALE233" s="61"/>
      <c r="ALF233" s="61"/>
      <c r="ALG233" s="61"/>
      <c r="ALH233" s="63"/>
      <c r="ALI233" s="61"/>
      <c r="ALJ233" s="59"/>
      <c r="ALK233" s="60"/>
      <c r="ALL233" s="103"/>
      <c r="ALM233" s="61"/>
      <c r="ALN233" s="62"/>
      <c r="ALO233" s="61"/>
      <c r="ALP233" s="61"/>
      <c r="ALQ233" s="63"/>
      <c r="ALR233" s="61"/>
      <c r="ALS233" s="61"/>
      <c r="ALT233" s="61"/>
      <c r="ALU233" s="63"/>
      <c r="ALV233" s="61"/>
      <c r="ALW233" s="59"/>
      <c r="ALX233" s="60"/>
      <c r="ALY233" s="103"/>
      <c r="ALZ233" s="61"/>
      <c r="AMA233" s="62"/>
      <c r="AMB233" s="61"/>
      <c r="AMC233" s="61"/>
      <c r="AMD233" s="63"/>
      <c r="AME233" s="61"/>
      <c r="AMF233" s="61"/>
      <c r="AMG233" s="61"/>
      <c r="AMH233" s="63"/>
      <c r="AMI233" s="61"/>
      <c r="AMJ233" s="59"/>
      <c r="AMK233" s="60"/>
      <c r="AML233" s="103"/>
      <c r="AMM233" s="61"/>
      <c r="AMN233" s="62"/>
      <c r="AMO233" s="61"/>
      <c r="AMP233" s="61"/>
      <c r="AMQ233" s="63"/>
      <c r="AMR233" s="61"/>
      <c r="AMS233" s="61"/>
      <c r="AMT233" s="61"/>
      <c r="AMU233" s="63"/>
      <c r="AMV233" s="61"/>
      <c r="AMW233" s="59"/>
      <c r="AMX233" s="60"/>
      <c r="AMY233" s="103"/>
      <c r="AMZ233" s="61"/>
      <c r="ANA233" s="62"/>
      <c r="ANB233" s="61"/>
      <c r="ANC233" s="61"/>
      <c r="AND233" s="63"/>
      <c r="ANE233" s="61"/>
      <c r="ANF233" s="61"/>
      <c r="ANG233" s="61"/>
      <c r="ANH233" s="63"/>
      <c r="ANI233" s="61"/>
      <c r="ANJ233" s="59"/>
      <c r="ANK233" s="60"/>
      <c r="ANL233" s="103"/>
      <c r="ANM233" s="61"/>
      <c r="ANN233" s="62"/>
      <c r="ANO233" s="61"/>
      <c r="ANP233" s="61"/>
      <c r="ANQ233" s="63"/>
      <c r="ANR233" s="61"/>
      <c r="ANS233" s="61"/>
      <c r="ANT233" s="61"/>
      <c r="ANU233" s="63"/>
      <c r="ANV233" s="61"/>
      <c r="ANW233" s="59"/>
      <c r="ANX233" s="60"/>
      <c r="ANY233" s="103"/>
      <c r="ANZ233" s="61"/>
      <c r="AOA233" s="62"/>
      <c r="AOB233" s="61"/>
      <c r="AOC233" s="61"/>
      <c r="AOD233" s="63"/>
      <c r="AOE233" s="61"/>
      <c r="AOF233" s="61"/>
      <c r="AOG233" s="61"/>
      <c r="AOH233" s="63"/>
      <c r="AOI233" s="61"/>
      <c r="AOJ233" s="59"/>
      <c r="AOK233" s="60"/>
      <c r="AOL233" s="103"/>
      <c r="AOM233" s="61"/>
      <c r="AON233" s="62"/>
      <c r="AOO233" s="61"/>
      <c r="AOP233" s="61"/>
      <c r="AOQ233" s="63"/>
      <c r="AOR233" s="61"/>
      <c r="AOS233" s="61"/>
      <c r="AOT233" s="61"/>
      <c r="AOU233" s="63"/>
      <c r="AOV233" s="61"/>
      <c r="AOW233" s="59"/>
      <c r="AOX233" s="60"/>
      <c r="AOY233" s="103"/>
      <c r="AOZ233" s="61"/>
      <c r="APA233" s="62"/>
      <c r="APB233" s="61"/>
      <c r="APC233" s="61"/>
      <c r="APD233" s="63"/>
      <c r="APE233" s="61"/>
      <c r="APF233" s="61"/>
      <c r="APG233" s="61"/>
      <c r="APH233" s="63"/>
      <c r="API233" s="61"/>
      <c r="APJ233" s="59"/>
      <c r="APK233" s="60"/>
      <c r="APL233" s="103"/>
      <c r="APM233" s="61"/>
      <c r="APN233" s="62"/>
      <c r="APO233" s="61"/>
      <c r="APP233" s="61"/>
      <c r="APQ233" s="63"/>
      <c r="APR233" s="61"/>
      <c r="APS233" s="61"/>
      <c r="APT233" s="61"/>
      <c r="APU233" s="63"/>
      <c r="APV233" s="61"/>
      <c r="APW233" s="59"/>
      <c r="APX233" s="60"/>
      <c r="APY233" s="103"/>
      <c r="APZ233" s="61"/>
      <c r="AQA233" s="62"/>
      <c r="AQB233" s="61"/>
      <c r="AQC233" s="61"/>
      <c r="AQD233" s="63"/>
      <c r="AQE233" s="61"/>
      <c r="AQF233" s="61"/>
      <c r="AQG233" s="61"/>
      <c r="AQH233" s="63"/>
      <c r="AQI233" s="61"/>
      <c r="AQJ233" s="59"/>
      <c r="AQK233" s="60"/>
      <c r="AQL233" s="103"/>
      <c r="AQM233" s="61"/>
      <c r="AQN233" s="62"/>
      <c r="AQO233" s="61"/>
      <c r="AQP233" s="61"/>
      <c r="AQQ233" s="63"/>
      <c r="AQR233" s="61"/>
      <c r="AQS233" s="61"/>
      <c r="AQT233" s="61"/>
      <c r="AQU233" s="63"/>
      <c r="AQV233" s="61"/>
      <c r="AQW233" s="59"/>
      <c r="AQX233" s="60"/>
      <c r="AQY233" s="103"/>
      <c r="AQZ233" s="61"/>
      <c r="ARA233" s="62"/>
      <c r="ARB233" s="61"/>
      <c r="ARC233" s="61"/>
      <c r="ARD233" s="63"/>
      <c r="ARE233" s="61"/>
      <c r="ARF233" s="61"/>
      <c r="ARG233" s="61"/>
      <c r="ARH233" s="63"/>
      <c r="ARI233" s="61"/>
      <c r="ARJ233" s="59"/>
      <c r="ARK233" s="60"/>
      <c r="ARL233" s="103"/>
      <c r="ARM233" s="61"/>
      <c r="ARN233" s="62"/>
      <c r="ARO233" s="61"/>
      <c r="ARP233" s="61"/>
      <c r="ARQ233" s="63"/>
      <c r="ARR233" s="61"/>
      <c r="ARS233" s="61"/>
      <c r="ART233" s="61"/>
      <c r="ARU233" s="63"/>
      <c r="ARV233" s="61"/>
      <c r="ARW233" s="59"/>
      <c r="ARX233" s="60"/>
      <c r="ARY233" s="103"/>
      <c r="ARZ233" s="61"/>
      <c r="ASA233" s="62"/>
      <c r="ASB233" s="61"/>
      <c r="ASC233" s="61"/>
      <c r="ASD233" s="63"/>
      <c r="ASE233" s="61"/>
      <c r="ASF233" s="61"/>
      <c r="ASG233" s="61"/>
      <c r="ASH233" s="63"/>
      <c r="ASI233" s="61"/>
      <c r="ASJ233" s="59"/>
      <c r="ASK233" s="60"/>
      <c r="ASL233" s="103"/>
      <c r="ASM233" s="61"/>
      <c r="ASN233" s="62"/>
      <c r="ASO233" s="61"/>
      <c r="ASP233" s="61"/>
      <c r="ASQ233" s="63"/>
      <c r="ASR233" s="61"/>
      <c r="ASS233" s="61"/>
      <c r="AST233" s="61"/>
      <c r="ASU233" s="63"/>
      <c r="ASV233" s="61"/>
      <c r="ASW233" s="59"/>
      <c r="ASX233" s="60"/>
      <c r="ASY233" s="103"/>
      <c r="ASZ233" s="61"/>
      <c r="ATA233" s="62"/>
      <c r="ATB233" s="61"/>
      <c r="ATC233" s="61"/>
      <c r="ATD233" s="63"/>
      <c r="ATE233" s="61"/>
      <c r="ATF233" s="61"/>
      <c r="ATG233" s="61"/>
      <c r="ATH233" s="63"/>
      <c r="ATI233" s="61"/>
      <c r="ATJ233" s="59"/>
      <c r="ATK233" s="60"/>
      <c r="ATL233" s="103"/>
      <c r="ATM233" s="61"/>
      <c r="ATN233" s="62"/>
      <c r="ATO233" s="61"/>
      <c r="ATP233" s="61"/>
      <c r="ATQ233" s="63"/>
      <c r="ATR233" s="61"/>
      <c r="ATS233" s="61"/>
      <c r="ATT233" s="61"/>
      <c r="ATU233" s="63"/>
      <c r="ATV233" s="61"/>
      <c r="ATW233" s="59"/>
      <c r="ATX233" s="60"/>
      <c r="ATY233" s="103"/>
      <c r="ATZ233" s="61"/>
      <c r="AUA233" s="62"/>
      <c r="AUB233" s="61"/>
      <c r="AUC233" s="61"/>
      <c r="AUD233" s="63"/>
      <c r="AUE233" s="61"/>
      <c r="AUF233" s="61"/>
      <c r="AUG233" s="61"/>
      <c r="AUH233" s="63"/>
      <c r="AUI233" s="61"/>
      <c r="AUJ233" s="59"/>
      <c r="AUK233" s="60"/>
      <c r="AUL233" s="103"/>
      <c r="AUM233" s="61"/>
      <c r="AUN233" s="62"/>
      <c r="AUO233" s="61"/>
      <c r="AUP233" s="61"/>
      <c r="AUQ233" s="63"/>
      <c r="AUR233" s="61"/>
      <c r="AUS233" s="61"/>
      <c r="AUT233" s="61"/>
      <c r="AUU233" s="63"/>
      <c r="AUV233" s="61"/>
      <c r="AUW233" s="59"/>
      <c r="AUX233" s="60"/>
      <c r="AUY233" s="103"/>
      <c r="AUZ233" s="61"/>
      <c r="AVA233" s="62"/>
      <c r="AVB233" s="61"/>
      <c r="AVC233" s="61"/>
      <c r="AVD233" s="63"/>
      <c r="AVE233" s="61"/>
      <c r="AVF233" s="61"/>
      <c r="AVG233" s="61"/>
      <c r="AVH233" s="63"/>
      <c r="AVI233" s="61"/>
      <c r="AVJ233" s="59"/>
      <c r="AVK233" s="60"/>
      <c r="AVL233" s="103"/>
      <c r="AVM233" s="61"/>
      <c r="AVN233" s="62"/>
      <c r="AVO233" s="61"/>
      <c r="AVP233" s="61"/>
      <c r="AVQ233" s="63"/>
      <c r="AVR233" s="61"/>
      <c r="AVS233" s="61"/>
      <c r="AVT233" s="61"/>
      <c r="AVU233" s="63"/>
      <c r="AVV233" s="61"/>
      <c r="AVW233" s="59"/>
      <c r="AVX233" s="60"/>
      <c r="AVY233" s="103"/>
      <c r="AVZ233" s="61"/>
      <c r="AWA233" s="62"/>
      <c r="AWB233" s="61"/>
      <c r="AWC233" s="61"/>
      <c r="AWD233" s="63"/>
      <c r="AWE233" s="61"/>
      <c r="AWF233" s="61"/>
      <c r="AWG233" s="61"/>
      <c r="AWH233" s="63"/>
      <c r="AWI233" s="61"/>
      <c r="AWJ233" s="59"/>
      <c r="AWK233" s="60"/>
      <c r="AWL233" s="103"/>
      <c r="AWM233" s="61"/>
      <c r="AWN233" s="62"/>
      <c r="AWO233" s="61"/>
      <c r="AWP233" s="61"/>
      <c r="AWQ233" s="63"/>
      <c r="AWR233" s="61"/>
      <c r="AWS233" s="61"/>
      <c r="AWT233" s="61"/>
      <c r="AWU233" s="63"/>
      <c r="AWV233" s="61"/>
      <c r="AWW233" s="59"/>
      <c r="AWX233" s="60"/>
      <c r="AWY233" s="103"/>
      <c r="AWZ233" s="61"/>
      <c r="AXA233" s="62"/>
      <c r="AXB233" s="61"/>
      <c r="AXC233" s="61"/>
      <c r="AXD233" s="63"/>
      <c r="AXE233" s="61"/>
      <c r="AXF233" s="61"/>
      <c r="AXG233" s="61"/>
      <c r="AXH233" s="63"/>
      <c r="AXI233" s="61"/>
      <c r="AXJ233" s="59"/>
      <c r="AXK233" s="60"/>
      <c r="AXL233" s="103"/>
      <c r="AXM233" s="61"/>
      <c r="AXN233" s="62"/>
      <c r="AXO233" s="61"/>
      <c r="AXP233" s="61"/>
      <c r="AXQ233" s="63"/>
      <c r="AXR233" s="61"/>
      <c r="AXS233" s="61"/>
      <c r="AXT233" s="61"/>
      <c r="AXU233" s="63"/>
      <c r="AXV233" s="61"/>
      <c r="AXW233" s="59"/>
      <c r="AXX233" s="60"/>
      <c r="AXY233" s="103"/>
      <c r="AXZ233" s="61"/>
      <c r="AYA233" s="62"/>
      <c r="AYB233" s="61"/>
      <c r="AYC233" s="61"/>
      <c r="AYD233" s="63"/>
      <c r="AYE233" s="61"/>
      <c r="AYF233" s="61"/>
      <c r="AYG233" s="61"/>
      <c r="AYH233" s="63"/>
      <c r="AYI233" s="61"/>
      <c r="AYJ233" s="59"/>
      <c r="AYK233" s="60"/>
      <c r="AYL233" s="103"/>
      <c r="AYM233" s="61"/>
      <c r="AYN233" s="62"/>
      <c r="AYO233" s="61"/>
      <c r="AYP233" s="61"/>
      <c r="AYQ233" s="63"/>
      <c r="AYR233" s="61"/>
      <c r="AYS233" s="61"/>
      <c r="AYT233" s="61"/>
      <c r="AYU233" s="63"/>
      <c r="AYV233" s="61"/>
      <c r="AYW233" s="59"/>
      <c r="AYX233" s="60"/>
      <c r="AYY233" s="103"/>
      <c r="AYZ233" s="61"/>
      <c r="AZA233" s="62"/>
      <c r="AZB233" s="61"/>
      <c r="AZC233" s="61"/>
      <c r="AZD233" s="63"/>
      <c r="AZE233" s="61"/>
      <c r="AZF233" s="61"/>
      <c r="AZG233" s="61"/>
      <c r="AZH233" s="63"/>
      <c r="AZI233" s="61"/>
      <c r="AZJ233" s="59"/>
      <c r="AZK233" s="60"/>
      <c r="AZL233" s="103"/>
      <c r="AZM233" s="61"/>
      <c r="AZN233" s="62"/>
      <c r="AZO233" s="61"/>
      <c r="AZP233" s="61"/>
      <c r="AZQ233" s="63"/>
      <c r="AZR233" s="61"/>
      <c r="AZS233" s="61"/>
      <c r="AZT233" s="61"/>
      <c r="AZU233" s="63"/>
      <c r="AZV233" s="61"/>
      <c r="AZW233" s="59"/>
      <c r="AZX233" s="60"/>
      <c r="AZY233" s="103"/>
      <c r="AZZ233" s="61"/>
      <c r="BAA233" s="62"/>
      <c r="BAB233" s="61"/>
      <c r="BAC233" s="61"/>
      <c r="BAD233" s="63"/>
      <c r="BAE233" s="61"/>
      <c r="BAF233" s="61"/>
      <c r="BAG233" s="61"/>
      <c r="BAH233" s="63"/>
      <c r="BAI233" s="61"/>
      <c r="BAJ233" s="59"/>
      <c r="BAK233" s="60"/>
      <c r="BAL233" s="103"/>
      <c r="BAM233" s="61"/>
      <c r="BAN233" s="62"/>
      <c r="BAO233" s="61"/>
      <c r="BAP233" s="61"/>
      <c r="BAQ233" s="63"/>
      <c r="BAR233" s="61"/>
      <c r="BAS233" s="61"/>
      <c r="BAT233" s="61"/>
      <c r="BAU233" s="63"/>
      <c r="BAV233" s="61"/>
      <c r="BAW233" s="59"/>
      <c r="BAX233" s="60"/>
      <c r="BAY233" s="103"/>
      <c r="BAZ233" s="61"/>
      <c r="BBA233" s="62"/>
      <c r="BBB233" s="61"/>
      <c r="BBC233" s="61"/>
      <c r="BBD233" s="63"/>
      <c r="BBE233" s="61"/>
      <c r="BBF233" s="61"/>
      <c r="BBG233" s="61"/>
      <c r="BBH233" s="63"/>
      <c r="BBI233" s="61"/>
      <c r="BBJ233" s="59"/>
      <c r="BBK233" s="60"/>
      <c r="BBL233" s="103"/>
      <c r="BBM233" s="61"/>
      <c r="BBN233" s="62"/>
      <c r="BBO233" s="61"/>
      <c r="BBP233" s="61"/>
      <c r="BBQ233" s="63"/>
      <c r="BBR233" s="61"/>
      <c r="BBS233" s="61"/>
      <c r="BBT233" s="61"/>
      <c r="BBU233" s="63"/>
      <c r="BBV233" s="61"/>
      <c r="BBW233" s="59"/>
      <c r="BBX233" s="60"/>
      <c r="BBY233" s="103"/>
      <c r="BBZ233" s="61"/>
      <c r="BCA233" s="62"/>
      <c r="BCB233" s="61"/>
      <c r="BCC233" s="61"/>
      <c r="BCD233" s="63"/>
      <c r="BCE233" s="61"/>
      <c r="BCF233" s="61"/>
      <c r="BCG233" s="61"/>
      <c r="BCH233" s="63"/>
      <c r="BCI233" s="61"/>
      <c r="BCJ233" s="59"/>
      <c r="BCK233" s="60"/>
      <c r="BCL233" s="103"/>
      <c r="BCM233" s="61"/>
      <c r="BCN233" s="62"/>
      <c r="BCO233" s="61"/>
      <c r="BCP233" s="61"/>
      <c r="BCQ233" s="63"/>
      <c r="BCR233" s="61"/>
      <c r="BCS233" s="61"/>
      <c r="BCT233" s="61"/>
      <c r="BCU233" s="63"/>
      <c r="BCV233" s="61"/>
      <c r="BCW233" s="59"/>
      <c r="BCX233" s="60"/>
      <c r="BCY233" s="103"/>
      <c r="BCZ233" s="61"/>
      <c r="BDA233" s="62"/>
      <c r="BDB233" s="61"/>
      <c r="BDC233" s="61"/>
      <c r="BDD233" s="63"/>
      <c r="BDE233" s="61"/>
      <c r="BDF233" s="61"/>
      <c r="BDG233" s="61"/>
      <c r="BDH233" s="63"/>
      <c r="BDI233" s="61"/>
      <c r="BDJ233" s="59"/>
      <c r="BDK233" s="60"/>
      <c r="BDL233" s="103"/>
      <c r="BDM233" s="61"/>
      <c r="BDN233" s="62"/>
      <c r="BDO233" s="61"/>
      <c r="BDP233" s="61"/>
      <c r="BDQ233" s="63"/>
      <c r="BDR233" s="61"/>
      <c r="BDS233" s="61"/>
      <c r="BDT233" s="61"/>
      <c r="BDU233" s="63"/>
      <c r="BDV233" s="61"/>
      <c r="BDW233" s="59"/>
      <c r="BDX233" s="60"/>
      <c r="BDY233" s="103"/>
      <c r="BDZ233" s="61"/>
      <c r="BEA233" s="62"/>
      <c r="BEB233" s="61"/>
      <c r="BEC233" s="61"/>
      <c r="BED233" s="63"/>
      <c r="BEE233" s="61"/>
      <c r="BEF233" s="61"/>
      <c r="BEG233" s="61"/>
      <c r="BEH233" s="63"/>
      <c r="BEI233" s="61"/>
      <c r="BEJ233" s="59"/>
      <c r="BEK233" s="60"/>
      <c r="BEL233" s="103"/>
      <c r="BEM233" s="61"/>
      <c r="BEN233" s="62"/>
      <c r="BEO233" s="61"/>
      <c r="BEP233" s="61"/>
      <c r="BEQ233" s="63"/>
      <c r="BER233" s="61"/>
      <c r="BES233" s="61"/>
      <c r="BET233" s="61"/>
      <c r="BEU233" s="63"/>
      <c r="BEV233" s="61"/>
      <c r="BEW233" s="59"/>
      <c r="BEX233" s="60"/>
      <c r="BEY233" s="103"/>
      <c r="BEZ233" s="61"/>
      <c r="BFA233" s="62"/>
      <c r="BFB233" s="61"/>
      <c r="BFC233" s="61"/>
      <c r="BFD233" s="63"/>
      <c r="BFE233" s="61"/>
      <c r="BFF233" s="61"/>
      <c r="BFG233" s="61"/>
      <c r="BFH233" s="63"/>
      <c r="BFI233" s="61"/>
      <c r="BFJ233" s="59"/>
      <c r="BFK233" s="60"/>
      <c r="BFL233" s="103"/>
      <c r="BFM233" s="61"/>
      <c r="BFN233" s="62"/>
      <c r="BFO233" s="61"/>
      <c r="BFP233" s="61"/>
      <c r="BFQ233" s="63"/>
      <c r="BFR233" s="61"/>
      <c r="BFS233" s="61"/>
      <c r="BFT233" s="61"/>
      <c r="BFU233" s="63"/>
      <c r="BFV233" s="61"/>
      <c r="BFW233" s="59"/>
      <c r="BFX233" s="60"/>
      <c r="BFY233" s="103"/>
      <c r="BFZ233" s="61"/>
      <c r="BGA233" s="62"/>
      <c r="BGB233" s="61"/>
      <c r="BGC233" s="61"/>
      <c r="BGD233" s="63"/>
      <c r="BGE233" s="61"/>
      <c r="BGF233" s="61"/>
      <c r="BGG233" s="61"/>
      <c r="BGH233" s="63"/>
      <c r="BGI233" s="61"/>
      <c r="BGJ233" s="59"/>
      <c r="BGK233" s="60"/>
      <c r="BGL233" s="103"/>
      <c r="BGM233" s="61"/>
      <c r="BGN233" s="62"/>
      <c r="BGO233" s="61"/>
      <c r="BGP233" s="61"/>
      <c r="BGQ233" s="63"/>
      <c r="BGR233" s="61"/>
      <c r="BGS233" s="61"/>
      <c r="BGT233" s="61"/>
      <c r="BGU233" s="63"/>
      <c r="BGV233" s="61"/>
      <c r="BGW233" s="59"/>
      <c r="BGX233" s="60"/>
      <c r="BGY233" s="103"/>
      <c r="BGZ233" s="61"/>
      <c r="BHA233" s="62"/>
      <c r="BHB233" s="61"/>
      <c r="BHC233" s="61"/>
      <c r="BHD233" s="63"/>
      <c r="BHE233" s="61"/>
      <c r="BHF233" s="61"/>
      <c r="BHG233" s="61"/>
      <c r="BHH233" s="63"/>
      <c r="BHI233" s="61"/>
      <c r="BHJ233" s="59"/>
      <c r="BHK233" s="60"/>
      <c r="BHL233" s="103"/>
      <c r="BHM233" s="61"/>
      <c r="BHN233" s="62"/>
      <c r="BHO233" s="61"/>
      <c r="BHP233" s="61"/>
      <c r="BHQ233" s="63"/>
      <c r="BHR233" s="61"/>
      <c r="BHS233" s="61"/>
      <c r="BHT233" s="61"/>
      <c r="BHU233" s="63"/>
      <c r="BHV233" s="61"/>
      <c r="BHW233" s="59"/>
      <c r="BHX233" s="60"/>
      <c r="BHY233" s="103"/>
      <c r="BHZ233" s="61"/>
      <c r="BIA233" s="62"/>
      <c r="BIB233" s="61"/>
      <c r="BIC233" s="61"/>
      <c r="BID233" s="63"/>
      <c r="BIE233" s="61"/>
      <c r="BIF233" s="61"/>
      <c r="BIG233" s="61"/>
      <c r="BIH233" s="63"/>
      <c r="BII233" s="61"/>
      <c r="BIJ233" s="59"/>
      <c r="BIK233" s="60"/>
      <c r="BIL233" s="103"/>
      <c r="BIM233" s="61"/>
      <c r="BIN233" s="62"/>
      <c r="BIO233" s="61"/>
      <c r="BIP233" s="61"/>
      <c r="BIQ233" s="63"/>
      <c r="BIR233" s="61"/>
      <c r="BIS233" s="61"/>
      <c r="BIT233" s="61"/>
      <c r="BIU233" s="63"/>
      <c r="BIV233" s="61"/>
      <c r="BIW233" s="59"/>
      <c r="BIX233" s="60"/>
      <c r="BIY233" s="103"/>
      <c r="BIZ233" s="61"/>
      <c r="BJA233" s="62"/>
      <c r="BJB233" s="61"/>
      <c r="BJC233" s="61"/>
      <c r="BJD233" s="63"/>
      <c r="BJE233" s="61"/>
      <c r="BJF233" s="61"/>
      <c r="BJG233" s="61"/>
      <c r="BJH233" s="63"/>
      <c r="BJI233" s="61"/>
      <c r="BJJ233" s="59"/>
      <c r="BJK233" s="60"/>
      <c r="BJL233" s="103"/>
      <c r="BJM233" s="61"/>
      <c r="BJN233" s="62"/>
      <c r="BJO233" s="61"/>
      <c r="BJP233" s="61"/>
      <c r="BJQ233" s="63"/>
      <c r="BJR233" s="61"/>
      <c r="BJS233" s="61"/>
      <c r="BJT233" s="61"/>
      <c r="BJU233" s="63"/>
      <c r="BJV233" s="61"/>
      <c r="BJW233" s="59"/>
      <c r="BJX233" s="60"/>
      <c r="BJY233" s="103"/>
      <c r="BJZ233" s="61"/>
      <c r="BKA233" s="62"/>
      <c r="BKB233" s="61"/>
      <c r="BKC233" s="61"/>
      <c r="BKD233" s="63"/>
      <c r="BKE233" s="61"/>
      <c r="BKF233" s="61"/>
      <c r="BKG233" s="61"/>
      <c r="BKH233" s="63"/>
      <c r="BKI233" s="61"/>
      <c r="BKJ233" s="59"/>
      <c r="BKK233" s="60"/>
      <c r="BKL233" s="103"/>
      <c r="BKM233" s="61"/>
      <c r="BKN233" s="62"/>
      <c r="BKO233" s="61"/>
      <c r="BKP233" s="61"/>
      <c r="BKQ233" s="63"/>
      <c r="BKR233" s="61"/>
      <c r="BKS233" s="61"/>
      <c r="BKT233" s="61"/>
      <c r="BKU233" s="63"/>
      <c r="BKV233" s="61"/>
      <c r="BKW233" s="59"/>
      <c r="BKX233" s="60"/>
      <c r="BKY233" s="103"/>
      <c r="BKZ233" s="61"/>
      <c r="BLA233" s="62"/>
      <c r="BLB233" s="61"/>
      <c r="BLC233" s="61"/>
      <c r="BLD233" s="63"/>
      <c r="BLE233" s="61"/>
      <c r="BLF233" s="61"/>
      <c r="BLG233" s="61"/>
      <c r="BLH233" s="63"/>
      <c r="BLI233" s="61"/>
      <c r="BLJ233" s="59"/>
      <c r="BLK233" s="60"/>
      <c r="BLL233" s="103"/>
      <c r="BLM233" s="61"/>
      <c r="BLN233" s="62"/>
      <c r="BLO233" s="61"/>
      <c r="BLP233" s="61"/>
      <c r="BLQ233" s="63"/>
      <c r="BLR233" s="61"/>
      <c r="BLS233" s="61"/>
      <c r="BLT233" s="61"/>
      <c r="BLU233" s="63"/>
      <c r="BLV233" s="61"/>
      <c r="BLW233" s="59"/>
      <c r="BLX233" s="60"/>
      <c r="BLY233" s="103"/>
      <c r="BLZ233" s="61"/>
      <c r="BMA233" s="62"/>
      <c r="BMB233" s="61"/>
      <c r="BMC233" s="61"/>
      <c r="BMD233" s="63"/>
      <c r="BME233" s="61"/>
      <c r="BMF233" s="61"/>
      <c r="BMG233" s="61"/>
      <c r="BMH233" s="63"/>
      <c r="BMI233" s="61"/>
      <c r="BMJ233" s="59"/>
      <c r="BMK233" s="60"/>
      <c r="BML233" s="103"/>
      <c r="BMM233" s="61"/>
      <c r="BMN233" s="62"/>
      <c r="BMO233" s="61"/>
      <c r="BMP233" s="61"/>
      <c r="BMQ233" s="63"/>
      <c r="BMR233" s="61"/>
      <c r="BMS233" s="61"/>
      <c r="BMT233" s="61"/>
      <c r="BMU233" s="63"/>
      <c r="BMV233" s="61"/>
      <c r="BMW233" s="59"/>
      <c r="BMX233" s="60"/>
      <c r="BMY233" s="103"/>
      <c r="BMZ233" s="61"/>
      <c r="BNA233" s="62"/>
      <c r="BNB233" s="61"/>
      <c r="BNC233" s="61"/>
      <c r="BND233" s="63"/>
      <c r="BNE233" s="61"/>
      <c r="BNF233" s="61"/>
      <c r="BNG233" s="61"/>
      <c r="BNH233" s="63"/>
      <c r="BNI233" s="61"/>
      <c r="BNJ233" s="59"/>
      <c r="BNK233" s="60"/>
      <c r="BNL233" s="103"/>
      <c r="BNM233" s="61"/>
      <c r="BNN233" s="62"/>
      <c r="BNO233" s="61"/>
      <c r="BNP233" s="61"/>
      <c r="BNQ233" s="63"/>
      <c r="BNR233" s="61"/>
      <c r="BNS233" s="61"/>
      <c r="BNT233" s="61"/>
      <c r="BNU233" s="63"/>
      <c r="BNV233" s="61"/>
      <c r="BNW233" s="59"/>
      <c r="BNX233" s="60"/>
      <c r="BNY233" s="103"/>
      <c r="BNZ233" s="61"/>
      <c r="BOA233" s="62"/>
      <c r="BOB233" s="61"/>
      <c r="BOC233" s="61"/>
      <c r="BOD233" s="63"/>
      <c r="BOE233" s="61"/>
      <c r="BOF233" s="61"/>
      <c r="BOG233" s="61"/>
      <c r="BOH233" s="63"/>
      <c r="BOI233" s="61"/>
      <c r="BOJ233" s="59"/>
      <c r="BOK233" s="60"/>
      <c r="BOL233" s="103"/>
      <c r="BOM233" s="61"/>
      <c r="BON233" s="62"/>
      <c r="BOO233" s="61"/>
      <c r="BOP233" s="61"/>
      <c r="BOQ233" s="63"/>
      <c r="BOR233" s="61"/>
      <c r="BOS233" s="61"/>
      <c r="BOT233" s="61"/>
      <c r="BOU233" s="63"/>
      <c r="BOV233" s="61"/>
      <c r="BOW233" s="59"/>
      <c r="BOX233" s="60"/>
      <c r="BOY233" s="103"/>
      <c r="BOZ233" s="61"/>
      <c r="BPA233" s="62"/>
      <c r="BPB233" s="61"/>
      <c r="BPC233" s="61"/>
      <c r="BPD233" s="63"/>
      <c r="BPE233" s="61"/>
      <c r="BPF233" s="61"/>
      <c r="BPG233" s="61"/>
      <c r="BPH233" s="63"/>
      <c r="BPI233" s="61"/>
      <c r="BPJ233" s="59"/>
      <c r="BPK233" s="60"/>
      <c r="BPL233" s="103"/>
      <c r="BPM233" s="61"/>
      <c r="BPN233" s="62"/>
      <c r="BPO233" s="61"/>
      <c r="BPP233" s="61"/>
      <c r="BPQ233" s="63"/>
      <c r="BPR233" s="61"/>
      <c r="BPS233" s="61"/>
      <c r="BPT233" s="61"/>
      <c r="BPU233" s="63"/>
      <c r="BPV233" s="61"/>
      <c r="BPW233" s="59"/>
      <c r="BPX233" s="60"/>
      <c r="BPY233" s="103"/>
      <c r="BPZ233" s="61"/>
      <c r="BQA233" s="62"/>
      <c r="BQB233" s="61"/>
      <c r="BQC233" s="61"/>
      <c r="BQD233" s="63"/>
      <c r="BQE233" s="61"/>
      <c r="BQF233" s="61"/>
      <c r="BQG233" s="61"/>
      <c r="BQH233" s="63"/>
      <c r="BQI233" s="61"/>
      <c r="BQJ233" s="59"/>
      <c r="BQK233" s="60"/>
      <c r="BQL233" s="103"/>
      <c r="BQM233" s="61"/>
      <c r="BQN233" s="62"/>
      <c r="BQO233" s="61"/>
      <c r="BQP233" s="61"/>
      <c r="BQQ233" s="63"/>
      <c r="BQR233" s="61"/>
      <c r="BQS233" s="61"/>
      <c r="BQT233" s="61"/>
      <c r="BQU233" s="63"/>
      <c r="BQV233" s="61"/>
      <c r="BQW233" s="59"/>
      <c r="BQX233" s="60"/>
      <c r="BQY233" s="103"/>
      <c r="BQZ233" s="61"/>
      <c r="BRA233" s="62"/>
      <c r="BRB233" s="61"/>
      <c r="BRC233" s="61"/>
      <c r="BRD233" s="63"/>
      <c r="BRE233" s="61"/>
      <c r="BRF233" s="61"/>
      <c r="BRG233" s="61"/>
      <c r="BRH233" s="63"/>
      <c r="BRI233" s="61"/>
      <c r="BRJ233" s="59"/>
      <c r="BRK233" s="60"/>
      <c r="BRL233" s="103"/>
      <c r="BRM233" s="61"/>
      <c r="BRN233" s="62"/>
      <c r="BRO233" s="61"/>
      <c r="BRP233" s="61"/>
      <c r="BRQ233" s="63"/>
      <c r="BRR233" s="61"/>
      <c r="BRS233" s="61"/>
      <c r="BRT233" s="61"/>
      <c r="BRU233" s="63"/>
      <c r="BRV233" s="61"/>
      <c r="BRW233" s="59"/>
      <c r="BRX233" s="60"/>
      <c r="BRY233" s="103"/>
      <c r="BRZ233" s="61"/>
      <c r="BSA233" s="62"/>
      <c r="BSB233" s="61"/>
      <c r="BSC233" s="61"/>
      <c r="BSD233" s="63"/>
      <c r="BSE233" s="61"/>
      <c r="BSF233" s="61"/>
      <c r="BSG233" s="61"/>
      <c r="BSH233" s="63"/>
      <c r="BSI233" s="61"/>
      <c r="BSJ233" s="59"/>
      <c r="BSK233" s="60"/>
      <c r="BSL233" s="103"/>
      <c r="BSM233" s="61"/>
      <c r="BSN233" s="62"/>
      <c r="BSO233" s="61"/>
      <c r="BSP233" s="61"/>
      <c r="BSQ233" s="63"/>
      <c r="BSR233" s="61"/>
      <c r="BSS233" s="61"/>
      <c r="BST233" s="61"/>
      <c r="BSU233" s="63"/>
      <c r="BSV233" s="61"/>
      <c r="BSW233" s="59"/>
      <c r="BSX233" s="60"/>
      <c r="BSY233" s="103"/>
      <c r="BSZ233" s="61"/>
      <c r="BTA233" s="62"/>
      <c r="BTB233" s="61"/>
      <c r="BTC233" s="61"/>
      <c r="BTD233" s="63"/>
      <c r="BTE233" s="61"/>
      <c r="BTF233" s="61"/>
      <c r="BTG233" s="61"/>
      <c r="BTH233" s="63"/>
      <c r="BTI233" s="61"/>
      <c r="BTJ233" s="59"/>
      <c r="BTK233" s="60"/>
      <c r="BTL233" s="103"/>
      <c r="BTM233" s="61"/>
      <c r="BTN233" s="62"/>
      <c r="BTO233" s="61"/>
      <c r="BTP233" s="61"/>
      <c r="BTQ233" s="63"/>
      <c r="BTR233" s="61"/>
      <c r="BTS233" s="61"/>
      <c r="BTT233" s="61"/>
      <c r="BTU233" s="63"/>
      <c r="BTV233" s="61"/>
      <c r="BTW233" s="59"/>
      <c r="BTX233" s="60"/>
      <c r="BTY233" s="103"/>
      <c r="BTZ233" s="61"/>
      <c r="BUA233" s="62"/>
      <c r="BUB233" s="61"/>
      <c r="BUC233" s="61"/>
      <c r="BUD233" s="63"/>
      <c r="BUE233" s="61"/>
      <c r="BUF233" s="61"/>
      <c r="BUG233" s="61"/>
      <c r="BUH233" s="63"/>
      <c r="BUI233" s="61"/>
      <c r="BUJ233" s="59"/>
      <c r="BUK233" s="60"/>
      <c r="BUL233" s="103"/>
      <c r="BUM233" s="61"/>
      <c r="BUN233" s="62"/>
      <c r="BUO233" s="61"/>
      <c r="BUP233" s="61"/>
      <c r="BUQ233" s="63"/>
      <c r="BUR233" s="61"/>
      <c r="BUS233" s="61"/>
      <c r="BUT233" s="61"/>
      <c r="BUU233" s="63"/>
      <c r="BUV233" s="61"/>
      <c r="BUW233" s="59"/>
      <c r="BUX233" s="60"/>
      <c r="BUY233" s="103"/>
      <c r="BUZ233" s="61"/>
      <c r="BVA233" s="62"/>
      <c r="BVB233" s="61"/>
      <c r="BVC233" s="61"/>
      <c r="BVD233" s="63"/>
      <c r="BVE233" s="61"/>
      <c r="BVF233" s="61"/>
      <c r="BVG233" s="61"/>
      <c r="BVH233" s="63"/>
      <c r="BVI233" s="61"/>
      <c r="BVJ233" s="59"/>
      <c r="BVK233" s="60"/>
      <c r="BVL233" s="103"/>
      <c r="BVM233" s="61"/>
      <c r="BVN233" s="62"/>
      <c r="BVO233" s="61"/>
      <c r="BVP233" s="61"/>
      <c r="BVQ233" s="63"/>
      <c r="BVR233" s="61"/>
      <c r="BVS233" s="61"/>
      <c r="BVT233" s="61"/>
      <c r="BVU233" s="63"/>
      <c r="BVV233" s="61"/>
      <c r="BVW233" s="59"/>
      <c r="BVX233" s="60"/>
      <c r="BVY233" s="103"/>
      <c r="BVZ233" s="61"/>
      <c r="BWA233" s="62"/>
      <c r="BWB233" s="61"/>
      <c r="BWC233" s="61"/>
      <c r="BWD233" s="63"/>
      <c r="BWE233" s="61"/>
      <c r="BWF233" s="61"/>
      <c r="BWG233" s="61"/>
      <c r="BWH233" s="63"/>
      <c r="BWI233" s="61"/>
      <c r="BWJ233" s="59"/>
      <c r="BWK233" s="60"/>
      <c r="BWL233" s="103"/>
      <c r="BWM233" s="61"/>
      <c r="BWN233" s="62"/>
      <c r="BWO233" s="61"/>
      <c r="BWP233" s="61"/>
      <c r="BWQ233" s="63"/>
      <c r="BWR233" s="61"/>
      <c r="BWS233" s="61"/>
      <c r="BWT233" s="61"/>
      <c r="BWU233" s="63"/>
      <c r="BWV233" s="61"/>
      <c r="BWW233" s="59"/>
      <c r="BWX233" s="60"/>
      <c r="BWY233" s="103"/>
      <c r="BWZ233" s="61"/>
      <c r="BXA233" s="62"/>
      <c r="BXB233" s="61"/>
      <c r="BXC233" s="61"/>
      <c r="BXD233" s="63"/>
      <c r="BXE233" s="61"/>
      <c r="BXF233" s="61"/>
      <c r="BXG233" s="61"/>
      <c r="BXH233" s="63"/>
      <c r="BXI233" s="61"/>
      <c r="BXJ233" s="59"/>
      <c r="BXK233" s="60"/>
      <c r="BXL233" s="103"/>
      <c r="BXM233" s="61"/>
      <c r="BXN233" s="62"/>
      <c r="BXO233" s="61"/>
      <c r="BXP233" s="61"/>
      <c r="BXQ233" s="63"/>
      <c r="BXR233" s="61"/>
      <c r="BXS233" s="61"/>
      <c r="BXT233" s="61"/>
      <c r="BXU233" s="63"/>
      <c r="BXV233" s="61"/>
      <c r="BXW233" s="59"/>
      <c r="BXX233" s="60"/>
      <c r="BXY233" s="103"/>
      <c r="BXZ233" s="61"/>
      <c r="BYA233" s="62"/>
      <c r="BYB233" s="61"/>
      <c r="BYC233" s="61"/>
      <c r="BYD233" s="63"/>
      <c r="BYE233" s="61"/>
      <c r="BYF233" s="61"/>
      <c r="BYG233" s="61"/>
      <c r="BYH233" s="63"/>
      <c r="BYI233" s="61"/>
      <c r="BYJ233" s="59"/>
      <c r="BYK233" s="60"/>
      <c r="BYL233" s="103"/>
      <c r="BYM233" s="61"/>
      <c r="BYN233" s="62"/>
      <c r="BYO233" s="61"/>
      <c r="BYP233" s="61"/>
      <c r="BYQ233" s="63"/>
      <c r="BYR233" s="61"/>
      <c r="BYS233" s="61"/>
      <c r="BYT233" s="61"/>
      <c r="BYU233" s="63"/>
      <c r="BYV233" s="61"/>
      <c r="BYW233" s="59"/>
      <c r="BYX233" s="60"/>
      <c r="BYY233" s="103"/>
      <c r="BYZ233" s="61"/>
      <c r="BZA233" s="62"/>
      <c r="BZB233" s="61"/>
      <c r="BZC233" s="61"/>
      <c r="BZD233" s="63"/>
      <c r="BZE233" s="61"/>
      <c r="BZF233" s="61"/>
      <c r="BZG233" s="61"/>
      <c r="BZH233" s="63"/>
      <c r="BZI233" s="61"/>
      <c r="BZJ233" s="59"/>
      <c r="BZK233" s="60"/>
      <c r="BZL233" s="103"/>
      <c r="BZM233" s="61"/>
      <c r="BZN233" s="62"/>
      <c r="BZO233" s="61"/>
      <c r="BZP233" s="61"/>
      <c r="BZQ233" s="63"/>
      <c r="BZR233" s="61"/>
      <c r="BZS233" s="61"/>
      <c r="BZT233" s="61"/>
      <c r="BZU233" s="63"/>
      <c r="BZV233" s="61"/>
      <c r="BZW233" s="59"/>
      <c r="BZX233" s="60"/>
      <c r="BZY233" s="103"/>
      <c r="BZZ233" s="61"/>
      <c r="CAA233" s="62"/>
      <c r="CAB233" s="61"/>
      <c r="CAC233" s="61"/>
      <c r="CAD233" s="63"/>
      <c r="CAE233" s="61"/>
      <c r="CAF233" s="61"/>
      <c r="CAG233" s="61"/>
      <c r="CAH233" s="63"/>
      <c r="CAI233" s="61"/>
      <c r="CAJ233" s="59"/>
      <c r="CAK233" s="60"/>
      <c r="CAL233" s="103"/>
      <c r="CAM233" s="61"/>
      <c r="CAN233" s="62"/>
      <c r="CAO233" s="61"/>
      <c r="CAP233" s="61"/>
      <c r="CAQ233" s="63"/>
      <c r="CAR233" s="61"/>
      <c r="CAS233" s="61"/>
      <c r="CAT233" s="61"/>
      <c r="CAU233" s="63"/>
      <c r="CAV233" s="61"/>
      <c r="CAW233" s="59"/>
      <c r="CAX233" s="60"/>
      <c r="CAY233" s="103"/>
      <c r="CAZ233" s="61"/>
      <c r="CBA233" s="62"/>
      <c r="CBB233" s="61"/>
      <c r="CBC233" s="61"/>
      <c r="CBD233" s="63"/>
      <c r="CBE233" s="61"/>
      <c r="CBF233" s="61"/>
      <c r="CBG233" s="61"/>
      <c r="CBH233" s="63"/>
      <c r="CBI233" s="61"/>
      <c r="CBJ233" s="59"/>
      <c r="CBK233" s="60"/>
      <c r="CBL233" s="103"/>
      <c r="CBM233" s="61"/>
      <c r="CBN233" s="62"/>
      <c r="CBO233" s="61"/>
      <c r="CBP233" s="61"/>
      <c r="CBQ233" s="63"/>
      <c r="CBR233" s="61"/>
      <c r="CBS233" s="61"/>
      <c r="CBT233" s="61"/>
      <c r="CBU233" s="63"/>
      <c r="CBV233" s="61"/>
      <c r="CBW233" s="59"/>
      <c r="CBX233" s="60"/>
      <c r="CBY233" s="103"/>
      <c r="CBZ233" s="61"/>
      <c r="CCA233" s="62"/>
      <c r="CCB233" s="61"/>
      <c r="CCC233" s="61"/>
      <c r="CCD233" s="63"/>
      <c r="CCE233" s="61"/>
      <c r="CCF233" s="61"/>
      <c r="CCG233" s="61"/>
      <c r="CCH233" s="63"/>
      <c r="CCI233" s="61"/>
      <c r="CCJ233" s="59"/>
      <c r="CCK233" s="60"/>
      <c r="CCL233" s="103"/>
      <c r="CCM233" s="61"/>
      <c r="CCN233" s="62"/>
      <c r="CCO233" s="61"/>
      <c r="CCP233" s="61"/>
      <c r="CCQ233" s="63"/>
      <c r="CCR233" s="61"/>
      <c r="CCS233" s="61"/>
      <c r="CCT233" s="61"/>
      <c r="CCU233" s="63"/>
      <c r="CCV233" s="61"/>
      <c r="CCW233" s="59"/>
      <c r="CCX233" s="60"/>
      <c r="CCY233" s="103"/>
      <c r="CCZ233" s="61"/>
      <c r="CDA233" s="62"/>
      <c r="CDB233" s="61"/>
      <c r="CDC233" s="61"/>
      <c r="CDD233" s="63"/>
      <c r="CDE233" s="61"/>
      <c r="CDF233" s="61"/>
      <c r="CDG233" s="61"/>
      <c r="CDH233" s="63"/>
      <c r="CDI233" s="61"/>
      <c r="CDJ233" s="59"/>
      <c r="CDK233" s="60"/>
      <c r="CDL233" s="103"/>
      <c r="CDM233" s="61"/>
      <c r="CDN233" s="62"/>
      <c r="CDO233" s="61"/>
      <c r="CDP233" s="61"/>
      <c r="CDQ233" s="63"/>
      <c r="CDR233" s="61"/>
      <c r="CDS233" s="61"/>
      <c r="CDT233" s="61"/>
      <c r="CDU233" s="63"/>
      <c r="CDV233" s="61"/>
      <c r="CDW233" s="59"/>
      <c r="CDX233" s="60"/>
      <c r="CDY233" s="103"/>
      <c r="CDZ233" s="61"/>
      <c r="CEA233" s="62"/>
      <c r="CEB233" s="61"/>
      <c r="CEC233" s="61"/>
      <c r="CED233" s="63"/>
      <c r="CEE233" s="61"/>
      <c r="CEF233" s="61"/>
      <c r="CEG233" s="61"/>
      <c r="CEH233" s="63"/>
      <c r="CEI233" s="61"/>
      <c r="CEJ233" s="59"/>
      <c r="CEK233" s="60"/>
      <c r="CEL233" s="103"/>
      <c r="CEM233" s="61"/>
      <c r="CEN233" s="62"/>
      <c r="CEO233" s="61"/>
      <c r="CEP233" s="61"/>
      <c r="CEQ233" s="63"/>
      <c r="CER233" s="61"/>
      <c r="CES233" s="61"/>
      <c r="CET233" s="61"/>
      <c r="CEU233" s="63"/>
      <c r="CEV233" s="61"/>
      <c r="CEW233" s="59"/>
      <c r="CEX233" s="60"/>
      <c r="CEY233" s="103"/>
      <c r="CEZ233" s="61"/>
      <c r="CFA233" s="62"/>
      <c r="CFB233" s="61"/>
      <c r="CFC233" s="61"/>
      <c r="CFD233" s="63"/>
      <c r="CFE233" s="61"/>
      <c r="CFF233" s="61"/>
      <c r="CFG233" s="61"/>
      <c r="CFH233" s="63"/>
      <c r="CFI233" s="61"/>
      <c r="CFJ233" s="59"/>
      <c r="CFK233" s="60"/>
      <c r="CFL233" s="103"/>
      <c r="CFM233" s="61"/>
      <c r="CFN233" s="62"/>
      <c r="CFO233" s="61"/>
      <c r="CFP233" s="61"/>
      <c r="CFQ233" s="63"/>
      <c r="CFR233" s="61"/>
      <c r="CFS233" s="61"/>
      <c r="CFT233" s="61"/>
      <c r="CFU233" s="63"/>
      <c r="CFV233" s="61"/>
      <c r="CFW233" s="59"/>
      <c r="CFX233" s="60"/>
      <c r="CFY233" s="103"/>
      <c r="CFZ233" s="61"/>
      <c r="CGA233" s="62"/>
      <c r="CGB233" s="61"/>
      <c r="CGC233" s="61"/>
      <c r="CGD233" s="63"/>
      <c r="CGE233" s="61"/>
      <c r="CGF233" s="61"/>
      <c r="CGG233" s="61"/>
      <c r="CGH233" s="63"/>
      <c r="CGI233" s="61"/>
      <c r="CGJ233" s="59"/>
      <c r="CGK233" s="60"/>
      <c r="CGL233" s="103"/>
      <c r="CGM233" s="61"/>
      <c r="CGN233" s="62"/>
      <c r="CGO233" s="61"/>
      <c r="CGP233" s="61"/>
      <c r="CGQ233" s="63"/>
      <c r="CGR233" s="61"/>
      <c r="CGS233" s="61"/>
      <c r="CGT233" s="61"/>
      <c r="CGU233" s="63"/>
      <c r="CGV233" s="61"/>
      <c r="CGW233" s="59"/>
      <c r="CGX233" s="60"/>
      <c r="CGY233" s="103"/>
      <c r="CGZ233" s="61"/>
      <c r="CHA233" s="62"/>
      <c r="CHB233" s="61"/>
      <c r="CHC233" s="61"/>
      <c r="CHD233" s="63"/>
      <c r="CHE233" s="61"/>
      <c r="CHF233" s="61"/>
      <c r="CHG233" s="61"/>
      <c r="CHH233" s="63"/>
      <c r="CHI233" s="61"/>
      <c r="CHJ233" s="59"/>
      <c r="CHK233" s="60"/>
      <c r="CHL233" s="103"/>
      <c r="CHM233" s="61"/>
      <c r="CHN233" s="62"/>
      <c r="CHO233" s="61"/>
      <c r="CHP233" s="61"/>
      <c r="CHQ233" s="63"/>
      <c r="CHR233" s="61"/>
      <c r="CHS233" s="61"/>
      <c r="CHT233" s="61"/>
      <c r="CHU233" s="63"/>
      <c r="CHV233" s="61"/>
      <c r="CHW233" s="59"/>
      <c r="CHX233" s="60"/>
      <c r="CHY233" s="103"/>
      <c r="CHZ233" s="61"/>
      <c r="CIA233" s="62"/>
      <c r="CIB233" s="61"/>
      <c r="CIC233" s="61"/>
      <c r="CID233" s="63"/>
      <c r="CIE233" s="61"/>
      <c r="CIF233" s="61"/>
      <c r="CIG233" s="61"/>
      <c r="CIH233" s="63"/>
      <c r="CII233" s="61"/>
      <c r="CIJ233" s="59"/>
      <c r="CIK233" s="60"/>
      <c r="CIL233" s="103"/>
      <c r="CIM233" s="61"/>
      <c r="CIN233" s="62"/>
      <c r="CIO233" s="61"/>
      <c r="CIP233" s="61"/>
      <c r="CIQ233" s="63"/>
      <c r="CIR233" s="61"/>
      <c r="CIS233" s="61"/>
      <c r="CIT233" s="61"/>
      <c r="CIU233" s="63"/>
      <c r="CIV233" s="61"/>
      <c r="CIW233" s="59"/>
      <c r="CIX233" s="60"/>
      <c r="CIY233" s="103"/>
      <c r="CIZ233" s="61"/>
      <c r="CJA233" s="62"/>
      <c r="CJB233" s="61"/>
      <c r="CJC233" s="61"/>
      <c r="CJD233" s="63"/>
      <c r="CJE233" s="61"/>
      <c r="CJF233" s="61"/>
      <c r="CJG233" s="61"/>
      <c r="CJH233" s="63"/>
      <c r="CJI233" s="61"/>
      <c r="CJJ233" s="59"/>
      <c r="CJK233" s="60"/>
      <c r="CJL233" s="103"/>
      <c r="CJM233" s="61"/>
      <c r="CJN233" s="62"/>
      <c r="CJO233" s="61"/>
      <c r="CJP233" s="61"/>
      <c r="CJQ233" s="63"/>
      <c r="CJR233" s="61"/>
      <c r="CJS233" s="61"/>
      <c r="CJT233" s="61"/>
      <c r="CJU233" s="63"/>
      <c r="CJV233" s="61"/>
      <c r="CJW233" s="59"/>
      <c r="CJX233" s="60"/>
      <c r="CJY233" s="103"/>
      <c r="CJZ233" s="61"/>
      <c r="CKA233" s="62"/>
      <c r="CKB233" s="61"/>
      <c r="CKC233" s="61"/>
      <c r="CKD233" s="63"/>
      <c r="CKE233" s="61"/>
      <c r="CKF233" s="61"/>
      <c r="CKG233" s="61"/>
      <c r="CKH233" s="63"/>
      <c r="CKI233" s="61"/>
      <c r="CKJ233" s="59"/>
      <c r="CKK233" s="60"/>
      <c r="CKL233" s="103"/>
      <c r="CKM233" s="61"/>
      <c r="CKN233" s="62"/>
      <c r="CKO233" s="61"/>
      <c r="CKP233" s="61"/>
      <c r="CKQ233" s="63"/>
      <c r="CKR233" s="61"/>
      <c r="CKS233" s="61"/>
      <c r="CKT233" s="61"/>
      <c r="CKU233" s="63"/>
      <c r="CKV233" s="61"/>
      <c r="CKW233" s="59"/>
      <c r="CKX233" s="60"/>
      <c r="CKY233" s="103"/>
      <c r="CKZ233" s="61"/>
      <c r="CLA233" s="62"/>
      <c r="CLB233" s="61"/>
      <c r="CLC233" s="61"/>
      <c r="CLD233" s="63"/>
      <c r="CLE233" s="61"/>
      <c r="CLF233" s="61"/>
      <c r="CLG233" s="61"/>
      <c r="CLH233" s="63"/>
      <c r="CLI233" s="61"/>
      <c r="CLJ233" s="59"/>
      <c r="CLK233" s="60"/>
      <c r="CLL233" s="103"/>
      <c r="CLM233" s="61"/>
      <c r="CLN233" s="62"/>
      <c r="CLO233" s="61"/>
      <c r="CLP233" s="61"/>
      <c r="CLQ233" s="63"/>
      <c r="CLR233" s="61"/>
      <c r="CLS233" s="61"/>
      <c r="CLT233" s="61"/>
      <c r="CLU233" s="63"/>
      <c r="CLV233" s="61"/>
      <c r="CLW233" s="59"/>
      <c r="CLX233" s="60"/>
      <c r="CLY233" s="103"/>
      <c r="CLZ233" s="61"/>
      <c r="CMA233" s="62"/>
      <c r="CMB233" s="61"/>
      <c r="CMC233" s="61"/>
      <c r="CMD233" s="63"/>
      <c r="CME233" s="61"/>
      <c r="CMF233" s="61"/>
      <c r="CMG233" s="61"/>
      <c r="CMH233" s="63"/>
      <c r="CMI233" s="61"/>
      <c r="CMJ233" s="59"/>
      <c r="CMK233" s="60"/>
      <c r="CML233" s="103"/>
      <c r="CMM233" s="61"/>
      <c r="CMN233" s="62"/>
      <c r="CMO233" s="61"/>
      <c r="CMP233" s="61"/>
      <c r="CMQ233" s="63"/>
      <c r="CMR233" s="61"/>
      <c r="CMS233" s="61"/>
      <c r="CMT233" s="61"/>
      <c r="CMU233" s="63"/>
      <c r="CMV233" s="61"/>
      <c r="CMW233" s="59"/>
      <c r="CMX233" s="60"/>
      <c r="CMY233" s="103"/>
      <c r="CMZ233" s="61"/>
      <c r="CNA233" s="62"/>
      <c r="CNB233" s="61"/>
      <c r="CNC233" s="61"/>
      <c r="CND233" s="63"/>
      <c r="CNE233" s="61"/>
      <c r="CNF233" s="61"/>
      <c r="CNG233" s="61"/>
      <c r="CNH233" s="63"/>
      <c r="CNI233" s="61"/>
      <c r="CNJ233" s="59"/>
      <c r="CNK233" s="60"/>
      <c r="CNL233" s="103"/>
      <c r="CNM233" s="61"/>
      <c r="CNN233" s="62"/>
      <c r="CNO233" s="61"/>
      <c r="CNP233" s="61"/>
      <c r="CNQ233" s="63"/>
      <c r="CNR233" s="61"/>
      <c r="CNS233" s="61"/>
      <c r="CNT233" s="61"/>
      <c r="CNU233" s="63"/>
      <c r="CNV233" s="61"/>
      <c r="CNW233" s="59"/>
      <c r="CNX233" s="60"/>
      <c r="CNY233" s="103"/>
      <c r="CNZ233" s="61"/>
      <c r="COA233" s="62"/>
      <c r="COB233" s="61"/>
      <c r="COC233" s="61"/>
      <c r="COD233" s="63"/>
      <c r="COE233" s="61"/>
      <c r="COF233" s="61"/>
      <c r="COG233" s="61"/>
      <c r="COH233" s="63"/>
      <c r="COI233" s="61"/>
      <c r="COJ233" s="59"/>
      <c r="COK233" s="60"/>
      <c r="COL233" s="103"/>
      <c r="COM233" s="61"/>
      <c r="CON233" s="62"/>
      <c r="COO233" s="61"/>
      <c r="COP233" s="61"/>
      <c r="COQ233" s="63"/>
      <c r="COR233" s="61"/>
      <c r="COS233" s="61"/>
      <c r="COT233" s="61"/>
      <c r="COU233" s="63"/>
      <c r="COV233" s="61"/>
      <c r="COW233" s="59"/>
      <c r="COX233" s="60"/>
      <c r="COY233" s="103"/>
      <c r="COZ233" s="61"/>
      <c r="CPA233" s="62"/>
      <c r="CPB233" s="61"/>
      <c r="CPC233" s="61"/>
      <c r="CPD233" s="63"/>
      <c r="CPE233" s="61"/>
      <c r="CPF233" s="61"/>
      <c r="CPG233" s="61"/>
      <c r="CPH233" s="63"/>
      <c r="CPI233" s="61"/>
      <c r="CPJ233" s="59"/>
      <c r="CPK233" s="60"/>
      <c r="CPL233" s="103"/>
      <c r="CPM233" s="61"/>
      <c r="CPN233" s="62"/>
      <c r="CPO233" s="61"/>
      <c r="CPP233" s="61"/>
      <c r="CPQ233" s="63"/>
      <c r="CPR233" s="61"/>
      <c r="CPS233" s="61"/>
      <c r="CPT233" s="61"/>
      <c r="CPU233" s="63"/>
      <c r="CPV233" s="61"/>
      <c r="CPW233" s="59"/>
      <c r="CPX233" s="60"/>
      <c r="CPY233" s="103"/>
      <c r="CPZ233" s="61"/>
      <c r="CQA233" s="62"/>
      <c r="CQB233" s="61"/>
      <c r="CQC233" s="61"/>
      <c r="CQD233" s="63"/>
      <c r="CQE233" s="61"/>
      <c r="CQF233" s="61"/>
      <c r="CQG233" s="61"/>
      <c r="CQH233" s="63"/>
      <c r="CQI233" s="61"/>
      <c r="CQJ233" s="59"/>
      <c r="CQK233" s="60"/>
      <c r="CQL233" s="103"/>
      <c r="CQM233" s="61"/>
      <c r="CQN233" s="62"/>
      <c r="CQO233" s="61"/>
      <c r="CQP233" s="61"/>
      <c r="CQQ233" s="63"/>
      <c r="CQR233" s="61"/>
      <c r="CQS233" s="61"/>
      <c r="CQT233" s="61"/>
      <c r="CQU233" s="63"/>
      <c r="CQV233" s="61"/>
      <c r="CQW233" s="59"/>
      <c r="CQX233" s="60"/>
      <c r="CQY233" s="103"/>
      <c r="CQZ233" s="61"/>
      <c r="CRA233" s="62"/>
      <c r="CRB233" s="61"/>
      <c r="CRC233" s="61"/>
      <c r="CRD233" s="63"/>
      <c r="CRE233" s="61"/>
      <c r="CRF233" s="61"/>
      <c r="CRG233" s="61"/>
      <c r="CRH233" s="63"/>
      <c r="CRI233" s="61"/>
      <c r="CRJ233" s="59"/>
      <c r="CRK233" s="60"/>
      <c r="CRL233" s="103"/>
      <c r="CRM233" s="61"/>
      <c r="CRN233" s="62"/>
      <c r="CRO233" s="61"/>
      <c r="CRP233" s="61"/>
      <c r="CRQ233" s="63"/>
      <c r="CRR233" s="61"/>
      <c r="CRS233" s="61"/>
      <c r="CRT233" s="61"/>
      <c r="CRU233" s="63"/>
      <c r="CRV233" s="61"/>
      <c r="CRW233" s="59"/>
      <c r="CRX233" s="60"/>
      <c r="CRY233" s="103"/>
      <c r="CRZ233" s="61"/>
      <c r="CSA233" s="62"/>
      <c r="CSB233" s="61"/>
      <c r="CSC233" s="61"/>
      <c r="CSD233" s="63"/>
      <c r="CSE233" s="61"/>
      <c r="CSF233" s="61"/>
      <c r="CSG233" s="61"/>
      <c r="CSH233" s="63"/>
      <c r="CSI233" s="61"/>
      <c r="CSJ233" s="59"/>
      <c r="CSK233" s="60"/>
      <c r="CSL233" s="103"/>
      <c r="CSM233" s="61"/>
      <c r="CSN233" s="62"/>
      <c r="CSO233" s="61"/>
      <c r="CSP233" s="61"/>
      <c r="CSQ233" s="63"/>
      <c r="CSR233" s="61"/>
      <c r="CSS233" s="61"/>
      <c r="CST233" s="61"/>
      <c r="CSU233" s="63"/>
      <c r="CSV233" s="61"/>
      <c r="CSW233" s="59"/>
      <c r="CSX233" s="60"/>
      <c r="CSY233" s="103"/>
      <c r="CSZ233" s="61"/>
      <c r="CTA233" s="62"/>
      <c r="CTB233" s="61"/>
      <c r="CTC233" s="61"/>
      <c r="CTD233" s="63"/>
      <c r="CTE233" s="61"/>
      <c r="CTF233" s="61"/>
      <c r="CTG233" s="61"/>
      <c r="CTH233" s="63"/>
      <c r="CTI233" s="61"/>
      <c r="CTJ233" s="59"/>
      <c r="CTK233" s="60"/>
      <c r="CTL233" s="103"/>
      <c r="CTM233" s="61"/>
      <c r="CTN233" s="62"/>
      <c r="CTO233" s="61"/>
      <c r="CTP233" s="61"/>
      <c r="CTQ233" s="63"/>
      <c r="CTR233" s="61"/>
      <c r="CTS233" s="61"/>
      <c r="CTT233" s="61"/>
      <c r="CTU233" s="63"/>
      <c r="CTV233" s="61"/>
      <c r="CTW233" s="59"/>
      <c r="CTX233" s="60"/>
      <c r="CTY233" s="103"/>
      <c r="CTZ233" s="61"/>
      <c r="CUA233" s="62"/>
      <c r="CUB233" s="61"/>
      <c r="CUC233" s="61"/>
      <c r="CUD233" s="63"/>
      <c r="CUE233" s="61"/>
      <c r="CUF233" s="61"/>
      <c r="CUG233" s="61"/>
      <c r="CUH233" s="63"/>
      <c r="CUI233" s="61"/>
      <c r="CUJ233" s="59"/>
      <c r="CUK233" s="60"/>
      <c r="CUL233" s="103"/>
      <c r="CUM233" s="61"/>
      <c r="CUN233" s="62"/>
      <c r="CUO233" s="61"/>
      <c r="CUP233" s="61"/>
      <c r="CUQ233" s="63"/>
      <c r="CUR233" s="61"/>
      <c r="CUS233" s="61"/>
      <c r="CUT233" s="61"/>
      <c r="CUU233" s="63"/>
      <c r="CUV233" s="61"/>
      <c r="CUW233" s="59"/>
      <c r="CUX233" s="60"/>
      <c r="CUY233" s="103"/>
      <c r="CUZ233" s="61"/>
      <c r="CVA233" s="62"/>
      <c r="CVB233" s="61"/>
      <c r="CVC233" s="61"/>
      <c r="CVD233" s="63"/>
      <c r="CVE233" s="61"/>
      <c r="CVF233" s="61"/>
      <c r="CVG233" s="61"/>
      <c r="CVH233" s="63"/>
      <c r="CVI233" s="61"/>
      <c r="CVJ233" s="59"/>
      <c r="CVK233" s="60"/>
      <c r="CVL233" s="103"/>
      <c r="CVM233" s="61"/>
      <c r="CVN233" s="62"/>
      <c r="CVO233" s="61"/>
      <c r="CVP233" s="61"/>
      <c r="CVQ233" s="63"/>
      <c r="CVR233" s="61"/>
      <c r="CVS233" s="61"/>
      <c r="CVT233" s="61"/>
      <c r="CVU233" s="63"/>
      <c r="CVV233" s="61"/>
      <c r="CVW233" s="59"/>
      <c r="CVX233" s="60"/>
      <c r="CVY233" s="103"/>
      <c r="CVZ233" s="61"/>
      <c r="CWA233" s="62"/>
      <c r="CWB233" s="61"/>
      <c r="CWC233" s="61"/>
      <c r="CWD233" s="63"/>
      <c r="CWE233" s="61"/>
      <c r="CWF233" s="61"/>
      <c r="CWG233" s="61"/>
      <c r="CWH233" s="63"/>
      <c r="CWI233" s="61"/>
      <c r="CWJ233" s="59"/>
      <c r="CWK233" s="60"/>
      <c r="CWL233" s="103"/>
      <c r="CWM233" s="61"/>
      <c r="CWN233" s="62"/>
      <c r="CWO233" s="61"/>
      <c r="CWP233" s="61"/>
      <c r="CWQ233" s="63"/>
      <c r="CWR233" s="61"/>
      <c r="CWS233" s="61"/>
      <c r="CWT233" s="61"/>
      <c r="CWU233" s="63"/>
      <c r="CWV233" s="61"/>
      <c r="CWW233" s="59"/>
      <c r="CWX233" s="60"/>
      <c r="CWY233" s="103"/>
      <c r="CWZ233" s="61"/>
      <c r="CXA233" s="62"/>
      <c r="CXB233" s="61"/>
      <c r="CXC233" s="61"/>
      <c r="CXD233" s="63"/>
      <c r="CXE233" s="61"/>
      <c r="CXF233" s="61"/>
      <c r="CXG233" s="61"/>
      <c r="CXH233" s="63"/>
      <c r="CXI233" s="61"/>
      <c r="CXJ233" s="59"/>
      <c r="CXK233" s="60"/>
      <c r="CXL233" s="103"/>
      <c r="CXM233" s="61"/>
      <c r="CXN233" s="62"/>
      <c r="CXO233" s="61"/>
      <c r="CXP233" s="61"/>
      <c r="CXQ233" s="63"/>
      <c r="CXR233" s="61"/>
      <c r="CXS233" s="61"/>
      <c r="CXT233" s="61"/>
      <c r="CXU233" s="63"/>
      <c r="CXV233" s="61"/>
      <c r="CXW233" s="59"/>
      <c r="CXX233" s="60"/>
      <c r="CXY233" s="103"/>
      <c r="CXZ233" s="61"/>
      <c r="CYA233" s="62"/>
      <c r="CYB233" s="61"/>
      <c r="CYC233" s="61"/>
      <c r="CYD233" s="63"/>
      <c r="CYE233" s="61"/>
      <c r="CYF233" s="61"/>
      <c r="CYG233" s="61"/>
      <c r="CYH233" s="63"/>
      <c r="CYI233" s="61"/>
      <c r="CYJ233" s="59"/>
      <c r="CYK233" s="60"/>
      <c r="CYL233" s="103"/>
      <c r="CYM233" s="61"/>
      <c r="CYN233" s="62"/>
      <c r="CYO233" s="61"/>
      <c r="CYP233" s="61"/>
      <c r="CYQ233" s="63"/>
      <c r="CYR233" s="61"/>
      <c r="CYS233" s="61"/>
      <c r="CYT233" s="61"/>
      <c r="CYU233" s="63"/>
      <c r="CYV233" s="61"/>
      <c r="CYW233" s="59"/>
      <c r="CYX233" s="60"/>
      <c r="CYY233" s="103"/>
      <c r="CYZ233" s="61"/>
      <c r="CZA233" s="62"/>
      <c r="CZB233" s="61"/>
      <c r="CZC233" s="61"/>
      <c r="CZD233" s="63"/>
      <c r="CZE233" s="61"/>
      <c r="CZF233" s="61"/>
      <c r="CZG233" s="61"/>
      <c r="CZH233" s="63"/>
      <c r="CZI233" s="61"/>
      <c r="CZJ233" s="59"/>
      <c r="CZK233" s="60"/>
      <c r="CZL233" s="103"/>
      <c r="CZM233" s="61"/>
      <c r="CZN233" s="62"/>
      <c r="CZO233" s="61"/>
      <c r="CZP233" s="61"/>
      <c r="CZQ233" s="63"/>
      <c r="CZR233" s="61"/>
      <c r="CZS233" s="61"/>
      <c r="CZT233" s="61"/>
      <c r="CZU233" s="63"/>
      <c r="CZV233" s="61"/>
      <c r="CZW233" s="59"/>
      <c r="CZX233" s="60"/>
      <c r="CZY233" s="103"/>
      <c r="CZZ233" s="61"/>
      <c r="DAA233" s="62"/>
      <c r="DAB233" s="61"/>
      <c r="DAC233" s="61"/>
      <c r="DAD233" s="63"/>
      <c r="DAE233" s="61"/>
      <c r="DAF233" s="61"/>
      <c r="DAG233" s="61"/>
      <c r="DAH233" s="63"/>
      <c r="DAI233" s="61"/>
      <c r="DAJ233" s="59"/>
      <c r="DAK233" s="60"/>
      <c r="DAL233" s="103"/>
      <c r="DAM233" s="61"/>
      <c r="DAN233" s="62"/>
      <c r="DAO233" s="61"/>
      <c r="DAP233" s="61"/>
      <c r="DAQ233" s="63"/>
      <c r="DAR233" s="61"/>
      <c r="DAS233" s="61"/>
      <c r="DAT233" s="61"/>
      <c r="DAU233" s="63"/>
      <c r="DAV233" s="61"/>
      <c r="DAW233" s="59"/>
      <c r="DAX233" s="60"/>
      <c r="DAY233" s="103"/>
      <c r="DAZ233" s="61"/>
      <c r="DBA233" s="62"/>
      <c r="DBB233" s="61"/>
      <c r="DBC233" s="61"/>
      <c r="DBD233" s="63"/>
      <c r="DBE233" s="61"/>
      <c r="DBF233" s="61"/>
      <c r="DBG233" s="61"/>
      <c r="DBH233" s="63"/>
      <c r="DBI233" s="61"/>
      <c r="DBJ233" s="59"/>
      <c r="DBK233" s="60"/>
      <c r="DBL233" s="103"/>
      <c r="DBM233" s="61"/>
      <c r="DBN233" s="62"/>
      <c r="DBO233" s="61"/>
      <c r="DBP233" s="61"/>
      <c r="DBQ233" s="63"/>
      <c r="DBR233" s="61"/>
      <c r="DBS233" s="61"/>
      <c r="DBT233" s="61"/>
      <c r="DBU233" s="63"/>
      <c r="DBV233" s="61"/>
      <c r="DBW233" s="59"/>
      <c r="DBX233" s="60"/>
      <c r="DBY233" s="103"/>
      <c r="DBZ233" s="61"/>
      <c r="DCA233" s="62"/>
      <c r="DCB233" s="61"/>
      <c r="DCC233" s="61"/>
      <c r="DCD233" s="63"/>
      <c r="DCE233" s="61"/>
      <c r="DCF233" s="61"/>
      <c r="DCG233" s="61"/>
      <c r="DCH233" s="63"/>
      <c r="DCI233" s="61"/>
      <c r="DCJ233" s="59"/>
      <c r="DCK233" s="60"/>
      <c r="DCL233" s="103"/>
      <c r="DCM233" s="61"/>
      <c r="DCN233" s="62"/>
      <c r="DCO233" s="61"/>
      <c r="DCP233" s="61"/>
      <c r="DCQ233" s="63"/>
      <c r="DCR233" s="61"/>
      <c r="DCS233" s="61"/>
      <c r="DCT233" s="61"/>
      <c r="DCU233" s="63"/>
      <c r="DCV233" s="61"/>
      <c r="DCW233" s="59"/>
      <c r="DCX233" s="60"/>
      <c r="DCY233" s="103"/>
      <c r="DCZ233" s="61"/>
      <c r="DDA233" s="62"/>
      <c r="DDB233" s="61"/>
      <c r="DDC233" s="61"/>
      <c r="DDD233" s="63"/>
      <c r="DDE233" s="61"/>
      <c r="DDF233" s="61"/>
      <c r="DDG233" s="61"/>
      <c r="DDH233" s="63"/>
      <c r="DDI233" s="61"/>
      <c r="DDJ233" s="59"/>
      <c r="DDK233" s="60"/>
      <c r="DDL233" s="103"/>
      <c r="DDM233" s="61"/>
      <c r="DDN233" s="62"/>
      <c r="DDO233" s="61"/>
      <c r="DDP233" s="61"/>
      <c r="DDQ233" s="63"/>
      <c r="DDR233" s="61"/>
      <c r="DDS233" s="61"/>
      <c r="DDT233" s="61"/>
      <c r="DDU233" s="63"/>
      <c r="DDV233" s="61"/>
      <c r="DDW233" s="59"/>
      <c r="DDX233" s="60"/>
      <c r="DDY233" s="103"/>
      <c r="DDZ233" s="61"/>
      <c r="DEA233" s="62"/>
      <c r="DEB233" s="61"/>
      <c r="DEC233" s="61"/>
      <c r="DED233" s="63"/>
      <c r="DEE233" s="61"/>
      <c r="DEF233" s="61"/>
      <c r="DEG233" s="61"/>
      <c r="DEH233" s="63"/>
      <c r="DEI233" s="61"/>
      <c r="DEJ233" s="59"/>
      <c r="DEK233" s="60"/>
      <c r="DEL233" s="103"/>
      <c r="DEM233" s="61"/>
      <c r="DEN233" s="62"/>
      <c r="DEO233" s="61"/>
      <c r="DEP233" s="61"/>
      <c r="DEQ233" s="63"/>
      <c r="DER233" s="61"/>
      <c r="DES233" s="61"/>
      <c r="DET233" s="61"/>
      <c r="DEU233" s="63"/>
      <c r="DEV233" s="61"/>
      <c r="DEW233" s="59"/>
      <c r="DEX233" s="60"/>
      <c r="DEY233" s="103"/>
      <c r="DEZ233" s="61"/>
      <c r="DFA233" s="62"/>
      <c r="DFB233" s="61"/>
      <c r="DFC233" s="61"/>
      <c r="DFD233" s="63"/>
      <c r="DFE233" s="61"/>
      <c r="DFF233" s="61"/>
      <c r="DFG233" s="61"/>
      <c r="DFH233" s="63"/>
      <c r="DFI233" s="61"/>
      <c r="DFJ233" s="59"/>
      <c r="DFK233" s="60"/>
      <c r="DFL233" s="103"/>
      <c r="DFM233" s="61"/>
      <c r="DFN233" s="62"/>
      <c r="DFO233" s="61"/>
      <c r="DFP233" s="61"/>
      <c r="DFQ233" s="63"/>
      <c r="DFR233" s="61"/>
      <c r="DFS233" s="61"/>
      <c r="DFT233" s="61"/>
      <c r="DFU233" s="63"/>
      <c r="DFV233" s="61"/>
      <c r="DFW233" s="59"/>
      <c r="DFX233" s="60"/>
      <c r="DFY233" s="103"/>
      <c r="DFZ233" s="61"/>
      <c r="DGA233" s="62"/>
      <c r="DGB233" s="61"/>
      <c r="DGC233" s="61"/>
      <c r="DGD233" s="63"/>
      <c r="DGE233" s="61"/>
      <c r="DGF233" s="61"/>
      <c r="DGG233" s="61"/>
      <c r="DGH233" s="63"/>
      <c r="DGI233" s="61"/>
      <c r="DGJ233" s="59"/>
      <c r="DGK233" s="60"/>
      <c r="DGL233" s="103"/>
      <c r="DGM233" s="61"/>
      <c r="DGN233" s="62"/>
      <c r="DGO233" s="61"/>
      <c r="DGP233" s="61"/>
      <c r="DGQ233" s="63"/>
      <c r="DGR233" s="61"/>
      <c r="DGS233" s="61"/>
      <c r="DGT233" s="61"/>
      <c r="DGU233" s="63"/>
      <c r="DGV233" s="61"/>
      <c r="DGW233" s="59"/>
      <c r="DGX233" s="60"/>
      <c r="DGY233" s="103"/>
      <c r="DGZ233" s="61"/>
      <c r="DHA233" s="62"/>
      <c r="DHB233" s="61"/>
      <c r="DHC233" s="61"/>
      <c r="DHD233" s="63"/>
      <c r="DHE233" s="61"/>
      <c r="DHF233" s="61"/>
      <c r="DHG233" s="61"/>
      <c r="DHH233" s="63"/>
      <c r="DHI233" s="61"/>
      <c r="DHJ233" s="59"/>
      <c r="DHK233" s="60"/>
      <c r="DHL233" s="103"/>
      <c r="DHM233" s="61"/>
      <c r="DHN233" s="62"/>
      <c r="DHO233" s="61"/>
      <c r="DHP233" s="61"/>
      <c r="DHQ233" s="63"/>
      <c r="DHR233" s="61"/>
      <c r="DHS233" s="61"/>
      <c r="DHT233" s="61"/>
      <c r="DHU233" s="63"/>
      <c r="DHV233" s="61"/>
      <c r="DHW233" s="59"/>
      <c r="DHX233" s="60"/>
      <c r="DHY233" s="103"/>
      <c r="DHZ233" s="61"/>
      <c r="DIA233" s="62"/>
      <c r="DIB233" s="61"/>
      <c r="DIC233" s="61"/>
      <c r="DID233" s="63"/>
      <c r="DIE233" s="61"/>
      <c r="DIF233" s="61"/>
      <c r="DIG233" s="61"/>
      <c r="DIH233" s="63"/>
      <c r="DII233" s="61"/>
      <c r="DIJ233" s="59"/>
      <c r="DIK233" s="60"/>
      <c r="DIL233" s="103"/>
      <c r="DIM233" s="61"/>
      <c r="DIN233" s="62"/>
      <c r="DIO233" s="61"/>
      <c r="DIP233" s="61"/>
      <c r="DIQ233" s="63"/>
      <c r="DIR233" s="61"/>
      <c r="DIS233" s="61"/>
      <c r="DIT233" s="61"/>
      <c r="DIU233" s="63"/>
      <c r="DIV233" s="61"/>
      <c r="DIW233" s="59"/>
      <c r="DIX233" s="60"/>
      <c r="DIY233" s="103"/>
      <c r="DIZ233" s="61"/>
      <c r="DJA233" s="62"/>
      <c r="DJB233" s="61"/>
      <c r="DJC233" s="61"/>
      <c r="DJD233" s="63"/>
      <c r="DJE233" s="61"/>
      <c r="DJF233" s="61"/>
      <c r="DJG233" s="61"/>
      <c r="DJH233" s="63"/>
      <c r="DJI233" s="61"/>
      <c r="DJJ233" s="59"/>
      <c r="DJK233" s="60"/>
      <c r="DJL233" s="103"/>
      <c r="DJM233" s="61"/>
      <c r="DJN233" s="62"/>
      <c r="DJO233" s="61"/>
      <c r="DJP233" s="61"/>
      <c r="DJQ233" s="63"/>
      <c r="DJR233" s="61"/>
      <c r="DJS233" s="61"/>
      <c r="DJT233" s="61"/>
      <c r="DJU233" s="63"/>
      <c r="DJV233" s="61"/>
      <c r="DJW233" s="59"/>
      <c r="DJX233" s="60"/>
      <c r="DJY233" s="103"/>
      <c r="DJZ233" s="61"/>
      <c r="DKA233" s="62"/>
      <c r="DKB233" s="61"/>
      <c r="DKC233" s="61"/>
      <c r="DKD233" s="63"/>
      <c r="DKE233" s="61"/>
      <c r="DKF233" s="61"/>
      <c r="DKG233" s="61"/>
      <c r="DKH233" s="63"/>
      <c r="DKI233" s="61"/>
      <c r="DKJ233" s="59"/>
      <c r="DKK233" s="60"/>
      <c r="DKL233" s="103"/>
      <c r="DKM233" s="61"/>
      <c r="DKN233" s="62"/>
      <c r="DKO233" s="61"/>
      <c r="DKP233" s="61"/>
      <c r="DKQ233" s="63"/>
      <c r="DKR233" s="61"/>
      <c r="DKS233" s="61"/>
      <c r="DKT233" s="61"/>
      <c r="DKU233" s="63"/>
      <c r="DKV233" s="61"/>
      <c r="DKW233" s="59"/>
      <c r="DKX233" s="60"/>
      <c r="DKY233" s="103"/>
      <c r="DKZ233" s="61"/>
      <c r="DLA233" s="62"/>
      <c r="DLB233" s="61"/>
      <c r="DLC233" s="61"/>
      <c r="DLD233" s="63"/>
      <c r="DLE233" s="61"/>
      <c r="DLF233" s="61"/>
      <c r="DLG233" s="61"/>
      <c r="DLH233" s="63"/>
      <c r="DLI233" s="61"/>
      <c r="DLJ233" s="59"/>
      <c r="DLK233" s="60"/>
      <c r="DLL233" s="103"/>
      <c r="DLM233" s="61"/>
      <c r="DLN233" s="62"/>
      <c r="DLO233" s="61"/>
      <c r="DLP233" s="61"/>
      <c r="DLQ233" s="63"/>
      <c r="DLR233" s="61"/>
      <c r="DLS233" s="61"/>
      <c r="DLT233" s="61"/>
      <c r="DLU233" s="63"/>
      <c r="DLV233" s="61"/>
      <c r="DLW233" s="59"/>
      <c r="DLX233" s="60"/>
      <c r="DLY233" s="103"/>
      <c r="DLZ233" s="61"/>
      <c r="DMA233" s="62"/>
      <c r="DMB233" s="61"/>
      <c r="DMC233" s="61"/>
      <c r="DMD233" s="63"/>
      <c r="DME233" s="61"/>
      <c r="DMF233" s="61"/>
      <c r="DMG233" s="61"/>
      <c r="DMH233" s="63"/>
      <c r="DMI233" s="61"/>
      <c r="DMJ233" s="59"/>
      <c r="DMK233" s="60"/>
      <c r="DML233" s="103"/>
      <c r="DMM233" s="61"/>
      <c r="DMN233" s="62"/>
      <c r="DMO233" s="61"/>
      <c r="DMP233" s="61"/>
      <c r="DMQ233" s="63"/>
      <c r="DMR233" s="61"/>
      <c r="DMS233" s="61"/>
      <c r="DMT233" s="61"/>
      <c r="DMU233" s="63"/>
      <c r="DMV233" s="61"/>
      <c r="DMW233" s="59"/>
      <c r="DMX233" s="60"/>
      <c r="DMY233" s="103"/>
      <c r="DMZ233" s="61"/>
      <c r="DNA233" s="62"/>
      <c r="DNB233" s="61"/>
      <c r="DNC233" s="61"/>
      <c r="DND233" s="63"/>
      <c r="DNE233" s="61"/>
      <c r="DNF233" s="61"/>
      <c r="DNG233" s="61"/>
      <c r="DNH233" s="63"/>
      <c r="DNI233" s="61"/>
      <c r="DNJ233" s="59"/>
      <c r="DNK233" s="60"/>
      <c r="DNL233" s="103"/>
      <c r="DNM233" s="61"/>
      <c r="DNN233" s="62"/>
      <c r="DNO233" s="61"/>
      <c r="DNP233" s="61"/>
      <c r="DNQ233" s="63"/>
      <c r="DNR233" s="61"/>
      <c r="DNS233" s="61"/>
      <c r="DNT233" s="61"/>
      <c r="DNU233" s="63"/>
      <c r="DNV233" s="61"/>
      <c r="DNW233" s="59"/>
      <c r="DNX233" s="60"/>
      <c r="DNY233" s="103"/>
      <c r="DNZ233" s="61"/>
      <c r="DOA233" s="62"/>
      <c r="DOB233" s="61"/>
      <c r="DOC233" s="61"/>
      <c r="DOD233" s="63"/>
      <c r="DOE233" s="61"/>
      <c r="DOF233" s="61"/>
      <c r="DOG233" s="61"/>
      <c r="DOH233" s="63"/>
      <c r="DOI233" s="61"/>
      <c r="DOJ233" s="59"/>
      <c r="DOK233" s="60"/>
      <c r="DOL233" s="103"/>
      <c r="DOM233" s="61"/>
      <c r="DON233" s="62"/>
      <c r="DOO233" s="61"/>
      <c r="DOP233" s="61"/>
      <c r="DOQ233" s="63"/>
      <c r="DOR233" s="61"/>
      <c r="DOS233" s="61"/>
      <c r="DOT233" s="61"/>
      <c r="DOU233" s="63"/>
      <c r="DOV233" s="61"/>
      <c r="DOW233" s="59"/>
      <c r="DOX233" s="60"/>
      <c r="DOY233" s="103"/>
      <c r="DOZ233" s="61"/>
      <c r="DPA233" s="62"/>
      <c r="DPB233" s="61"/>
      <c r="DPC233" s="61"/>
      <c r="DPD233" s="63"/>
      <c r="DPE233" s="61"/>
      <c r="DPF233" s="61"/>
      <c r="DPG233" s="61"/>
      <c r="DPH233" s="63"/>
      <c r="DPI233" s="61"/>
      <c r="DPJ233" s="59"/>
      <c r="DPK233" s="60"/>
      <c r="DPL233" s="103"/>
      <c r="DPM233" s="61"/>
      <c r="DPN233" s="62"/>
      <c r="DPO233" s="61"/>
      <c r="DPP233" s="61"/>
      <c r="DPQ233" s="63"/>
      <c r="DPR233" s="61"/>
      <c r="DPS233" s="61"/>
      <c r="DPT233" s="61"/>
      <c r="DPU233" s="63"/>
      <c r="DPV233" s="61"/>
      <c r="DPW233" s="59"/>
      <c r="DPX233" s="60"/>
      <c r="DPY233" s="103"/>
      <c r="DPZ233" s="61"/>
      <c r="DQA233" s="62"/>
      <c r="DQB233" s="61"/>
      <c r="DQC233" s="61"/>
      <c r="DQD233" s="63"/>
      <c r="DQE233" s="61"/>
      <c r="DQF233" s="61"/>
      <c r="DQG233" s="61"/>
      <c r="DQH233" s="63"/>
      <c r="DQI233" s="61"/>
      <c r="DQJ233" s="59"/>
      <c r="DQK233" s="60"/>
      <c r="DQL233" s="103"/>
      <c r="DQM233" s="61"/>
      <c r="DQN233" s="62"/>
      <c r="DQO233" s="61"/>
      <c r="DQP233" s="61"/>
      <c r="DQQ233" s="63"/>
      <c r="DQR233" s="61"/>
      <c r="DQS233" s="61"/>
      <c r="DQT233" s="61"/>
      <c r="DQU233" s="63"/>
      <c r="DQV233" s="61"/>
      <c r="DQW233" s="59"/>
      <c r="DQX233" s="60"/>
      <c r="DQY233" s="103"/>
      <c r="DQZ233" s="61"/>
      <c r="DRA233" s="62"/>
      <c r="DRB233" s="61"/>
      <c r="DRC233" s="61"/>
      <c r="DRD233" s="63"/>
      <c r="DRE233" s="61"/>
      <c r="DRF233" s="61"/>
      <c r="DRG233" s="61"/>
      <c r="DRH233" s="63"/>
      <c r="DRI233" s="61"/>
      <c r="DRJ233" s="59"/>
      <c r="DRK233" s="60"/>
      <c r="DRL233" s="103"/>
      <c r="DRM233" s="61"/>
      <c r="DRN233" s="62"/>
      <c r="DRO233" s="61"/>
      <c r="DRP233" s="61"/>
      <c r="DRQ233" s="63"/>
      <c r="DRR233" s="61"/>
      <c r="DRS233" s="61"/>
      <c r="DRT233" s="61"/>
      <c r="DRU233" s="63"/>
      <c r="DRV233" s="61"/>
      <c r="DRW233" s="59"/>
      <c r="DRX233" s="60"/>
      <c r="DRY233" s="103"/>
      <c r="DRZ233" s="61"/>
      <c r="DSA233" s="62"/>
      <c r="DSB233" s="61"/>
      <c r="DSC233" s="61"/>
      <c r="DSD233" s="63"/>
      <c r="DSE233" s="61"/>
      <c r="DSF233" s="61"/>
      <c r="DSG233" s="61"/>
      <c r="DSH233" s="63"/>
      <c r="DSI233" s="61"/>
      <c r="DSJ233" s="59"/>
      <c r="DSK233" s="60"/>
      <c r="DSL233" s="103"/>
      <c r="DSM233" s="61"/>
      <c r="DSN233" s="62"/>
      <c r="DSO233" s="61"/>
      <c r="DSP233" s="61"/>
      <c r="DSQ233" s="63"/>
      <c r="DSR233" s="61"/>
      <c r="DSS233" s="61"/>
      <c r="DST233" s="61"/>
      <c r="DSU233" s="63"/>
      <c r="DSV233" s="61"/>
      <c r="DSW233" s="59"/>
      <c r="DSX233" s="60"/>
      <c r="DSY233" s="103"/>
      <c r="DSZ233" s="61"/>
      <c r="DTA233" s="62"/>
      <c r="DTB233" s="61"/>
      <c r="DTC233" s="61"/>
      <c r="DTD233" s="63"/>
      <c r="DTE233" s="61"/>
      <c r="DTF233" s="61"/>
      <c r="DTG233" s="61"/>
      <c r="DTH233" s="63"/>
      <c r="DTI233" s="61"/>
      <c r="DTJ233" s="59"/>
      <c r="DTK233" s="60"/>
      <c r="DTL233" s="103"/>
      <c r="DTM233" s="61"/>
      <c r="DTN233" s="62"/>
      <c r="DTO233" s="61"/>
      <c r="DTP233" s="61"/>
      <c r="DTQ233" s="63"/>
      <c r="DTR233" s="61"/>
      <c r="DTS233" s="61"/>
      <c r="DTT233" s="61"/>
      <c r="DTU233" s="63"/>
      <c r="DTV233" s="61"/>
      <c r="DTW233" s="59"/>
      <c r="DTX233" s="60"/>
      <c r="DTY233" s="103"/>
      <c r="DTZ233" s="61"/>
      <c r="DUA233" s="62"/>
      <c r="DUB233" s="61"/>
      <c r="DUC233" s="61"/>
      <c r="DUD233" s="63"/>
      <c r="DUE233" s="61"/>
      <c r="DUF233" s="61"/>
      <c r="DUG233" s="61"/>
      <c r="DUH233" s="63"/>
      <c r="DUI233" s="61"/>
      <c r="DUJ233" s="59"/>
      <c r="DUK233" s="60"/>
      <c r="DUL233" s="103"/>
      <c r="DUM233" s="61"/>
      <c r="DUN233" s="62"/>
      <c r="DUO233" s="61"/>
      <c r="DUP233" s="61"/>
      <c r="DUQ233" s="63"/>
      <c r="DUR233" s="61"/>
      <c r="DUS233" s="61"/>
      <c r="DUT233" s="61"/>
      <c r="DUU233" s="63"/>
      <c r="DUV233" s="61"/>
      <c r="DUW233" s="59"/>
      <c r="DUX233" s="60"/>
      <c r="DUY233" s="103"/>
      <c r="DUZ233" s="61"/>
      <c r="DVA233" s="62"/>
      <c r="DVB233" s="61"/>
      <c r="DVC233" s="61"/>
      <c r="DVD233" s="63"/>
      <c r="DVE233" s="61"/>
      <c r="DVF233" s="61"/>
      <c r="DVG233" s="61"/>
      <c r="DVH233" s="63"/>
      <c r="DVI233" s="61"/>
      <c r="DVJ233" s="59"/>
      <c r="DVK233" s="60"/>
      <c r="DVL233" s="103"/>
      <c r="DVM233" s="61"/>
      <c r="DVN233" s="62"/>
      <c r="DVO233" s="61"/>
      <c r="DVP233" s="61"/>
      <c r="DVQ233" s="63"/>
      <c r="DVR233" s="61"/>
      <c r="DVS233" s="61"/>
      <c r="DVT233" s="61"/>
      <c r="DVU233" s="63"/>
      <c r="DVV233" s="61"/>
      <c r="DVW233" s="59"/>
      <c r="DVX233" s="60"/>
      <c r="DVY233" s="103"/>
      <c r="DVZ233" s="61"/>
      <c r="DWA233" s="62"/>
      <c r="DWB233" s="61"/>
      <c r="DWC233" s="61"/>
      <c r="DWD233" s="63"/>
      <c r="DWE233" s="61"/>
      <c r="DWF233" s="61"/>
      <c r="DWG233" s="61"/>
      <c r="DWH233" s="63"/>
      <c r="DWI233" s="61"/>
      <c r="DWJ233" s="59"/>
      <c r="DWK233" s="60"/>
      <c r="DWL233" s="103"/>
      <c r="DWM233" s="61"/>
      <c r="DWN233" s="62"/>
      <c r="DWO233" s="61"/>
      <c r="DWP233" s="61"/>
      <c r="DWQ233" s="63"/>
      <c r="DWR233" s="61"/>
      <c r="DWS233" s="61"/>
      <c r="DWT233" s="61"/>
      <c r="DWU233" s="63"/>
      <c r="DWV233" s="61"/>
      <c r="DWW233" s="59"/>
      <c r="DWX233" s="60"/>
      <c r="DWY233" s="103"/>
      <c r="DWZ233" s="61"/>
      <c r="DXA233" s="62"/>
      <c r="DXB233" s="61"/>
      <c r="DXC233" s="61"/>
      <c r="DXD233" s="63"/>
      <c r="DXE233" s="61"/>
      <c r="DXF233" s="61"/>
      <c r="DXG233" s="61"/>
      <c r="DXH233" s="63"/>
      <c r="DXI233" s="61"/>
      <c r="DXJ233" s="59"/>
      <c r="DXK233" s="60"/>
      <c r="DXL233" s="103"/>
      <c r="DXM233" s="61"/>
      <c r="DXN233" s="62"/>
      <c r="DXO233" s="61"/>
      <c r="DXP233" s="61"/>
      <c r="DXQ233" s="63"/>
      <c r="DXR233" s="61"/>
      <c r="DXS233" s="61"/>
      <c r="DXT233" s="61"/>
      <c r="DXU233" s="63"/>
      <c r="DXV233" s="61"/>
      <c r="DXW233" s="59"/>
      <c r="DXX233" s="60"/>
      <c r="DXY233" s="103"/>
      <c r="DXZ233" s="61"/>
      <c r="DYA233" s="62"/>
      <c r="DYB233" s="61"/>
      <c r="DYC233" s="61"/>
      <c r="DYD233" s="63"/>
      <c r="DYE233" s="61"/>
      <c r="DYF233" s="61"/>
      <c r="DYG233" s="61"/>
      <c r="DYH233" s="63"/>
      <c r="DYI233" s="61"/>
      <c r="DYJ233" s="59"/>
      <c r="DYK233" s="60"/>
      <c r="DYL233" s="103"/>
      <c r="DYM233" s="61"/>
      <c r="DYN233" s="62"/>
      <c r="DYO233" s="61"/>
      <c r="DYP233" s="61"/>
      <c r="DYQ233" s="63"/>
      <c r="DYR233" s="61"/>
      <c r="DYS233" s="61"/>
      <c r="DYT233" s="61"/>
      <c r="DYU233" s="63"/>
      <c r="DYV233" s="61"/>
      <c r="DYW233" s="59"/>
      <c r="DYX233" s="60"/>
      <c r="DYY233" s="103"/>
      <c r="DYZ233" s="61"/>
      <c r="DZA233" s="62"/>
      <c r="DZB233" s="61"/>
      <c r="DZC233" s="61"/>
      <c r="DZD233" s="63"/>
      <c r="DZE233" s="61"/>
      <c r="DZF233" s="61"/>
      <c r="DZG233" s="61"/>
      <c r="DZH233" s="63"/>
      <c r="DZI233" s="61"/>
      <c r="DZJ233" s="59"/>
      <c r="DZK233" s="60"/>
      <c r="DZL233" s="103"/>
      <c r="DZM233" s="61"/>
      <c r="DZN233" s="62"/>
      <c r="DZO233" s="61"/>
      <c r="DZP233" s="61"/>
      <c r="DZQ233" s="63"/>
      <c r="DZR233" s="61"/>
      <c r="DZS233" s="61"/>
      <c r="DZT233" s="61"/>
      <c r="DZU233" s="63"/>
      <c r="DZV233" s="61"/>
      <c r="DZW233" s="59"/>
      <c r="DZX233" s="60"/>
      <c r="DZY233" s="103"/>
      <c r="DZZ233" s="61"/>
      <c r="EAA233" s="62"/>
      <c r="EAB233" s="61"/>
      <c r="EAC233" s="61"/>
      <c r="EAD233" s="63"/>
      <c r="EAE233" s="61"/>
      <c r="EAF233" s="61"/>
      <c r="EAG233" s="61"/>
      <c r="EAH233" s="63"/>
      <c r="EAI233" s="61"/>
      <c r="EAJ233" s="59"/>
      <c r="EAK233" s="60"/>
      <c r="EAL233" s="103"/>
      <c r="EAM233" s="61"/>
      <c r="EAN233" s="62"/>
      <c r="EAO233" s="61"/>
      <c r="EAP233" s="61"/>
      <c r="EAQ233" s="63"/>
      <c r="EAR233" s="61"/>
      <c r="EAS233" s="61"/>
      <c r="EAT233" s="61"/>
      <c r="EAU233" s="63"/>
      <c r="EAV233" s="61"/>
      <c r="EAW233" s="59"/>
      <c r="EAX233" s="60"/>
      <c r="EAY233" s="103"/>
      <c r="EAZ233" s="61"/>
      <c r="EBA233" s="62"/>
      <c r="EBB233" s="61"/>
      <c r="EBC233" s="61"/>
      <c r="EBD233" s="63"/>
      <c r="EBE233" s="61"/>
      <c r="EBF233" s="61"/>
      <c r="EBG233" s="61"/>
      <c r="EBH233" s="63"/>
      <c r="EBI233" s="61"/>
      <c r="EBJ233" s="59"/>
      <c r="EBK233" s="60"/>
      <c r="EBL233" s="103"/>
      <c r="EBM233" s="61"/>
      <c r="EBN233" s="62"/>
      <c r="EBO233" s="61"/>
      <c r="EBP233" s="61"/>
      <c r="EBQ233" s="63"/>
      <c r="EBR233" s="61"/>
      <c r="EBS233" s="61"/>
      <c r="EBT233" s="61"/>
      <c r="EBU233" s="63"/>
      <c r="EBV233" s="61"/>
      <c r="EBW233" s="59"/>
      <c r="EBX233" s="60"/>
      <c r="EBY233" s="103"/>
      <c r="EBZ233" s="61"/>
      <c r="ECA233" s="62"/>
      <c r="ECB233" s="61"/>
      <c r="ECC233" s="61"/>
      <c r="ECD233" s="63"/>
      <c r="ECE233" s="61"/>
      <c r="ECF233" s="61"/>
      <c r="ECG233" s="61"/>
      <c r="ECH233" s="63"/>
      <c r="ECI233" s="61"/>
      <c r="ECJ233" s="59"/>
      <c r="ECK233" s="60"/>
      <c r="ECL233" s="103"/>
      <c r="ECM233" s="61"/>
      <c r="ECN233" s="62"/>
      <c r="ECO233" s="61"/>
      <c r="ECP233" s="61"/>
      <c r="ECQ233" s="63"/>
      <c r="ECR233" s="61"/>
      <c r="ECS233" s="61"/>
      <c r="ECT233" s="61"/>
      <c r="ECU233" s="63"/>
      <c r="ECV233" s="61"/>
      <c r="ECW233" s="59"/>
      <c r="ECX233" s="60"/>
      <c r="ECY233" s="103"/>
      <c r="ECZ233" s="61"/>
      <c r="EDA233" s="62"/>
      <c r="EDB233" s="61"/>
      <c r="EDC233" s="61"/>
      <c r="EDD233" s="63"/>
      <c r="EDE233" s="61"/>
      <c r="EDF233" s="61"/>
      <c r="EDG233" s="61"/>
      <c r="EDH233" s="63"/>
      <c r="EDI233" s="61"/>
      <c r="EDJ233" s="59"/>
      <c r="EDK233" s="60"/>
      <c r="EDL233" s="103"/>
      <c r="EDM233" s="61"/>
      <c r="EDN233" s="62"/>
      <c r="EDO233" s="61"/>
      <c r="EDP233" s="61"/>
      <c r="EDQ233" s="63"/>
      <c r="EDR233" s="61"/>
      <c r="EDS233" s="61"/>
      <c r="EDT233" s="61"/>
      <c r="EDU233" s="63"/>
      <c r="EDV233" s="61"/>
      <c r="EDW233" s="59"/>
      <c r="EDX233" s="60"/>
      <c r="EDY233" s="103"/>
      <c r="EDZ233" s="61"/>
      <c r="EEA233" s="62"/>
      <c r="EEB233" s="61"/>
      <c r="EEC233" s="61"/>
      <c r="EED233" s="63"/>
      <c r="EEE233" s="61"/>
      <c r="EEF233" s="61"/>
      <c r="EEG233" s="61"/>
      <c r="EEH233" s="63"/>
      <c r="EEI233" s="61"/>
      <c r="EEJ233" s="59"/>
      <c r="EEK233" s="60"/>
      <c r="EEL233" s="103"/>
      <c r="EEM233" s="61"/>
      <c r="EEN233" s="62"/>
      <c r="EEO233" s="61"/>
      <c r="EEP233" s="61"/>
      <c r="EEQ233" s="63"/>
      <c r="EER233" s="61"/>
      <c r="EES233" s="61"/>
      <c r="EET233" s="61"/>
      <c r="EEU233" s="63"/>
      <c r="EEV233" s="61"/>
      <c r="EEW233" s="59"/>
      <c r="EEX233" s="60"/>
      <c r="EEY233" s="103"/>
      <c r="EEZ233" s="61"/>
      <c r="EFA233" s="62"/>
      <c r="EFB233" s="61"/>
      <c r="EFC233" s="61"/>
      <c r="EFD233" s="63"/>
      <c r="EFE233" s="61"/>
      <c r="EFF233" s="61"/>
      <c r="EFG233" s="61"/>
      <c r="EFH233" s="63"/>
      <c r="EFI233" s="61"/>
      <c r="EFJ233" s="59"/>
      <c r="EFK233" s="60"/>
      <c r="EFL233" s="103"/>
      <c r="EFM233" s="61"/>
      <c r="EFN233" s="62"/>
      <c r="EFO233" s="61"/>
      <c r="EFP233" s="61"/>
      <c r="EFQ233" s="63"/>
      <c r="EFR233" s="61"/>
      <c r="EFS233" s="61"/>
      <c r="EFT233" s="61"/>
      <c r="EFU233" s="63"/>
      <c r="EFV233" s="61"/>
      <c r="EFW233" s="59"/>
      <c r="EFX233" s="60"/>
      <c r="EFY233" s="103"/>
      <c r="EFZ233" s="61"/>
      <c r="EGA233" s="62"/>
      <c r="EGB233" s="61"/>
      <c r="EGC233" s="61"/>
      <c r="EGD233" s="63"/>
      <c r="EGE233" s="61"/>
      <c r="EGF233" s="61"/>
      <c r="EGG233" s="61"/>
      <c r="EGH233" s="63"/>
      <c r="EGI233" s="61"/>
      <c r="EGJ233" s="59"/>
      <c r="EGK233" s="60"/>
      <c r="EGL233" s="103"/>
      <c r="EGM233" s="61"/>
      <c r="EGN233" s="62"/>
      <c r="EGO233" s="61"/>
      <c r="EGP233" s="61"/>
      <c r="EGQ233" s="63"/>
      <c r="EGR233" s="61"/>
      <c r="EGS233" s="61"/>
      <c r="EGT233" s="61"/>
      <c r="EGU233" s="63"/>
      <c r="EGV233" s="61"/>
      <c r="EGW233" s="59"/>
      <c r="EGX233" s="60"/>
      <c r="EGY233" s="103"/>
      <c r="EGZ233" s="61"/>
      <c r="EHA233" s="62"/>
      <c r="EHB233" s="61"/>
      <c r="EHC233" s="61"/>
      <c r="EHD233" s="63"/>
      <c r="EHE233" s="61"/>
      <c r="EHF233" s="61"/>
      <c r="EHG233" s="61"/>
      <c r="EHH233" s="63"/>
      <c r="EHI233" s="61"/>
      <c r="EHJ233" s="59"/>
      <c r="EHK233" s="60"/>
      <c r="EHL233" s="103"/>
      <c r="EHM233" s="61"/>
      <c r="EHN233" s="62"/>
      <c r="EHO233" s="61"/>
      <c r="EHP233" s="61"/>
      <c r="EHQ233" s="63"/>
      <c r="EHR233" s="61"/>
      <c r="EHS233" s="61"/>
      <c r="EHT233" s="61"/>
      <c r="EHU233" s="63"/>
      <c r="EHV233" s="61"/>
      <c r="EHW233" s="59"/>
      <c r="EHX233" s="60"/>
      <c r="EHY233" s="103"/>
      <c r="EHZ233" s="61"/>
      <c r="EIA233" s="62"/>
      <c r="EIB233" s="61"/>
      <c r="EIC233" s="61"/>
      <c r="EID233" s="63"/>
      <c r="EIE233" s="61"/>
      <c r="EIF233" s="61"/>
      <c r="EIG233" s="61"/>
      <c r="EIH233" s="63"/>
      <c r="EII233" s="61"/>
      <c r="EIJ233" s="59"/>
      <c r="EIK233" s="60"/>
      <c r="EIL233" s="103"/>
      <c r="EIM233" s="61"/>
      <c r="EIN233" s="62"/>
      <c r="EIO233" s="61"/>
      <c r="EIP233" s="61"/>
      <c r="EIQ233" s="63"/>
      <c r="EIR233" s="61"/>
      <c r="EIS233" s="61"/>
      <c r="EIT233" s="61"/>
      <c r="EIU233" s="63"/>
      <c r="EIV233" s="61"/>
      <c r="EIW233" s="59"/>
      <c r="EIX233" s="60"/>
      <c r="EIY233" s="103"/>
      <c r="EIZ233" s="61"/>
      <c r="EJA233" s="62"/>
      <c r="EJB233" s="61"/>
      <c r="EJC233" s="61"/>
      <c r="EJD233" s="63"/>
      <c r="EJE233" s="61"/>
      <c r="EJF233" s="61"/>
      <c r="EJG233" s="61"/>
      <c r="EJH233" s="63"/>
      <c r="EJI233" s="61"/>
      <c r="EJJ233" s="59"/>
      <c r="EJK233" s="60"/>
      <c r="EJL233" s="103"/>
      <c r="EJM233" s="61"/>
      <c r="EJN233" s="62"/>
      <c r="EJO233" s="61"/>
      <c r="EJP233" s="61"/>
      <c r="EJQ233" s="63"/>
      <c r="EJR233" s="61"/>
      <c r="EJS233" s="61"/>
      <c r="EJT233" s="61"/>
      <c r="EJU233" s="63"/>
      <c r="EJV233" s="61"/>
      <c r="EJW233" s="59"/>
      <c r="EJX233" s="60"/>
      <c r="EJY233" s="103"/>
      <c r="EJZ233" s="61"/>
      <c r="EKA233" s="62"/>
      <c r="EKB233" s="61"/>
      <c r="EKC233" s="61"/>
      <c r="EKD233" s="63"/>
      <c r="EKE233" s="61"/>
      <c r="EKF233" s="61"/>
      <c r="EKG233" s="61"/>
      <c r="EKH233" s="63"/>
      <c r="EKI233" s="61"/>
      <c r="EKJ233" s="59"/>
      <c r="EKK233" s="60"/>
      <c r="EKL233" s="103"/>
      <c r="EKM233" s="61"/>
      <c r="EKN233" s="62"/>
      <c r="EKO233" s="61"/>
      <c r="EKP233" s="61"/>
      <c r="EKQ233" s="63"/>
      <c r="EKR233" s="61"/>
      <c r="EKS233" s="61"/>
      <c r="EKT233" s="61"/>
      <c r="EKU233" s="63"/>
      <c r="EKV233" s="61"/>
      <c r="EKW233" s="59"/>
      <c r="EKX233" s="60"/>
      <c r="EKY233" s="103"/>
      <c r="EKZ233" s="61"/>
      <c r="ELA233" s="62"/>
      <c r="ELB233" s="61"/>
      <c r="ELC233" s="61"/>
      <c r="ELD233" s="63"/>
      <c r="ELE233" s="61"/>
      <c r="ELF233" s="61"/>
      <c r="ELG233" s="61"/>
      <c r="ELH233" s="63"/>
      <c r="ELI233" s="61"/>
      <c r="ELJ233" s="59"/>
      <c r="ELK233" s="60"/>
      <c r="ELL233" s="103"/>
      <c r="ELM233" s="61"/>
      <c r="ELN233" s="62"/>
      <c r="ELO233" s="61"/>
      <c r="ELP233" s="61"/>
      <c r="ELQ233" s="63"/>
      <c r="ELR233" s="61"/>
      <c r="ELS233" s="61"/>
      <c r="ELT233" s="61"/>
      <c r="ELU233" s="63"/>
      <c r="ELV233" s="61"/>
      <c r="ELW233" s="59"/>
      <c r="ELX233" s="60"/>
      <c r="ELY233" s="103"/>
      <c r="ELZ233" s="61"/>
      <c r="EMA233" s="62"/>
      <c r="EMB233" s="61"/>
      <c r="EMC233" s="61"/>
      <c r="EMD233" s="63"/>
      <c r="EME233" s="61"/>
      <c r="EMF233" s="61"/>
      <c r="EMG233" s="61"/>
      <c r="EMH233" s="63"/>
      <c r="EMI233" s="61"/>
      <c r="EMJ233" s="59"/>
      <c r="EMK233" s="60"/>
      <c r="EML233" s="103"/>
      <c r="EMM233" s="61"/>
      <c r="EMN233" s="62"/>
      <c r="EMO233" s="61"/>
      <c r="EMP233" s="61"/>
      <c r="EMQ233" s="63"/>
      <c r="EMR233" s="61"/>
      <c r="EMS233" s="61"/>
      <c r="EMT233" s="61"/>
      <c r="EMU233" s="63"/>
      <c r="EMV233" s="61"/>
      <c r="EMW233" s="59"/>
      <c r="EMX233" s="60"/>
      <c r="EMY233" s="103"/>
      <c r="EMZ233" s="61"/>
      <c r="ENA233" s="62"/>
      <c r="ENB233" s="61"/>
      <c r="ENC233" s="61"/>
      <c r="END233" s="63"/>
      <c r="ENE233" s="61"/>
      <c r="ENF233" s="61"/>
      <c r="ENG233" s="61"/>
      <c r="ENH233" s="63"/>
      <c r="ENI233" s="61"/>
      <c r="ENJ233" s="59"/>
      <c r="ENK233" s="60"/>
      <c r="ENL233" s="103"/>
      <c r="ENM233" s="61"/>
      <c r="ENN233" s="62"/>
      <c r="ENO233" s="61"/>
      <c r="ENP233" s="61"/>
      <c r="ENQ233" s="63"/>
      <c r="ENR233" s="61"/>
      <c r="ENS233" s="61"/>
      <c r="ENT233" s="61"/>
      <c r="ENU233" s="63"/>
      <c r="ENV233" s="61"/>
      <c r="ENW233" s="59"/>
      <c r="ENX233" s="60"/>
      <c r="ENY233" s="103"/>
      <c r="ENZ233" s="61"/>
      <c r="EOA233" s="62"/>
      <c r="EOB233" s="61"/>
      <c r="EOC233" s="61"/>
      <c r="EOD233" s="63"/>
      <c r="EOE233" s="61"/>
      <c r="EOF233" s="61"/>
      <c r="EOG233" s="61"/>
      <c r="EOH233" s="63"/>
      <c r="EOI233" s="61"/>
      <c r="EOJ233" s="59"/>
      <c r="EOK233" s="60"/>
      <c r="EOL233" s="103"/>
      <c r="EOM233" s="61"/>
      <c r="EON233" s="62"/>
      <c r="EOO233" s="61"/>
      <c r="EOP233" s="61"/>
      <c r="EOQ233" s="63"/>
      <c r="EOR233" s="61"/>
      <c r="EOS233" s="61"/>
      <c r="EOT233" s="61"/>
      <c r="EOU233" s="63"/>
      <c r="EOV233" s="61"/>
      <c r="EOW233" s="59"/>
      <c r="EOX233" s="60"/>
      <c r="EOY233" s="103"/>
      <c r="EOZ233" s="61"/>
      <c r="EPA233" s="62"/>
      <c r="EPB233" s="61"/>
      <c r="EPC233" s="61"/>
      <c r="EPD233" s="63"/>
      <c r="EPE233" s="61"/>
      <c r="EPF233" s="61"/>
      <c r="EPG233" s="61"/>
      <c r="EPH233" s="63"/>
      <c r="EPI233" s="61"/>
      <c r="EPJ233" s="59"/>
      <c r="EPK233" s="60"/>
      <c r="EPL233" s="103"/>
      <c r="EPM233" s="61"/>
      <c r="EPN233" s="62"/>
      <c r="EPO233" s="61"/>
      <c r="EPP233" s="61"/>
      <c r="EPQ233" s="63"/>
      <c r="EPR233" s="61"/>
      <c r="EPS233" s="61"/>
      <c r="EPT233" s="61"/>
      <c r="EPU233" s="63"/>
      <c r="EPV233" s="61"/>
      <c r="EPW233" s="59"/>
      <c r="EPX233" s="60"/>
      <c r="EPY233" s="103"/>
      <c r="EPZ233" s="61"/>
      <c r="EQA233" s="62"/>
      <c r="EQB233" s="61"/>
      <c r="EQC233" s="61"/>
      <c r="EQD233" s="63"/>
      <c r="EQE233" s="61"/>
      <c r="EQF233" s="61"/>
      <c r="EQG233" s="61"/>
      <c r="EQH233" s="63"/>
      <c r="EQI233" s="61"/>
      <c r="EQJ233" s="59"/>
      <c r="EQK233" s="60"/>
      <c r="EQL233" s="103"/>
      <c r="EQM233" s="61"/>
      <c r="EQN233" s="62"/>
      <c r="EQO233" s="61"/>
      <c r="EQP233" s="61"/>
      <c r="EQQ233" s="63"/>
      <c r="EQR233" s="61"/>
      <c r="EQS233" s="61"/>
      <c r="EQT233" s="61"/>
      <c r="EQU233" s="63"/>
      <c r="EQV233" s="61"/>
      <c r="EQW233" s="59"/>
      <c r="EQX233" s="60"/>
      <c r="EQY233" s="103"/>
      <c r="EQZ233" s="61"/>
      <c r="ERA233" s="62"/>
      <c r="ERB233" s="61"/>
      <c r="ERC233" s="61"/>
      <c r="ERD233" s="63"/>
      <c r="ERE233" s="61"/>
      <c r="ERF233" s="61"/>
      <c r="ERG233" s="61"/>
      <c r="ERH233" s="63"/>
      <c r="ERI233" s="61"/>
      <c r="ERJ233" s="59"/>
      <c r="ERK233" s="60"/>
      <c r="ERL233" s="103"/>
      <c r="ERM233" s="61"/>
      <c r="ERN233" s="62"/>
      <c r="ERO233" s="61"/>
      <c r="ERP233" s="61"/>
      <c r="ERQ233" s="63"/>
      <c r="ERR233" s="61"/>
      <c r="ERS233" s="61"/>
      <c r="ERT233" s="61"/>
      <c r="ERU233" s="63"/>
      <c r="ERV233" s="61"/>
      <c r="ERW233" s="59"/>
      <c r="ERX233" s="60"/>
      <c r="ERY233" s="103"/>
      <c r="ERZ233" s="61"/>
      <c r="ESA233" s="62"/>
      <c r="ESB233" s="61"/>
      <c r="ESC233" s="61"/>
      <c r="ESD233" s="63"/>
      <c r="ESE233" s="61"/>
      <c r="ESF233" s="61"/>
      <c r="ESG233" s="61"/>
      <c r="ESH233" s="63"/>
      <c r="ESI233" s="61"/>
      <c r="ESJ233" s="59"/>
      <c r="ESK233" s="60"/>
      <c r="ESL233" s="103"/>
      <c r="ESM233" s="61"/>
      <c r="ESN233" s="62"/>
      <c r="ESO233" s="61"/>
      <c r="ESP233" s="61"/>
      <c r="ESQ233" s="63"/>
      <c r="ESR233" s="61"/>
      <c r="ESS233" s="61"/>
      <c r="EST233" s="61"/>
      <c r="ESU233" s="63"/>
      <c r="ESV233" s="61"/>
      <c r="ESW233" s="59"/>
      <c r="ESX233" s="60"/>
      <c r="ESY233" s="103"/>
      <c r="ESZ233" s="61"/>
      <c r="ETA233" s="62"/>
      <c r="ETB233" s="61"/>
      <c r="ETC233" s="61"/>
      <c r="ETD233" s="63"/>
      <c r="ETE233" s="61"/>
      <c r="ETF233" s="61"/>
      <c r="ETG233" s="61"/>
      <c r="ETH233" s="63"/>
      <c r="ETI233" s="61"/>
      <c r="ETJ233" s="59"/>
      <c r="ETK233" s="60"/>
      <c r="ETL233" s="103"/>
      <c r="ETM233" s="61"/>
      <c r="ETN233" s="62"/>
      <c r="ETO233" s="61"/>
      <c r="ETP233" s="61"/>
      <c r="ETQ233" s="63"/>
      <c r="ETR233" s="61"/>
      <c r="ETS233" s="61"/>
      <c r="ETT233" s="61"/>
      <c r="ETU233" s="63"/>
      <c r="ETV233" s="61"/>
      <c r="ETW233" s="59"/>
      <c r="ETX233" s="60"/>
      <c r="ETY233" s="103"/>
      <c r="ETZ233" s="61"/>
      <c r="EUA233" s="62"/>
      <c r="EUB233" s="61"/>
      <c r="EUC233" s="61"/>
      <c r="EUD233" s="63"/>
      <c r="EUE233" s="61"/>
      <c r="EUF233" s="61"/>
      <c r="EUG233" s="61"/>
      <c r="EUH233" s="63"/>
      <c r="EUI233" s="61"/>
      <c r="EUJ233" s="59"/>
      <c r="EUK233" s="60"/>
      <c r="EUL233" s="103"/>
      <c r="EUM233" s="61"/>
      <c r="EUN233" s="62"/>
      <c r="EUO233" s="61"/>
      <c r="EUP233" s="61"/>
      <c r="EUQ233" s="63"/>
      <c r="EUR233" s="61"/>
      <c r="EUS233" s="61"/>
      <c r="EUT233" s="61"/>
      <c r="EUU233" s="63"/>
      <c r="EUV233" s="61"/>
      <c r="EUW233" s="59"/>
      <c r="EUX233" s="60"/>
      <c r="EUY233" s="103"/>
      <c r="EUZ233" s="61"/>
      <c r="EVA233" s="62"/>
      <c r="EVB233" s="61"/>
      <c r="EVC233" s="61"/>
      <c r="EVD233" s="63"/>
      <c r="EVE233" s="61"/>
      <c r="EVF233" s="61"/>
      <c r="EVG233" s="61"/>
      <c r="EVH233" s="63"/>
      <c r="EVI233" s="61"/>
      <c r="EVJ233" s="59"/>
      <c r="EVK233" s="60"/>
      <c r="EVL233" s="103"/>
      <c r="EVM233" s="61"/>
      <c r="EVN233" s="62"/>
      <c r="EVO233" s="61"/>
      <c r="EVP233" s="61"/>
      <c r="EVQ233" s="63"/>
      <c r="EVR233" s="61"/>
      <c r="EVS233" s="61"/>
      <c r="EVT233" s="61"/>
      <c r="EVU233" s="63"/>
      <c r="EVV233" s="61"/>
      <c r="EVW233" s="59"/>
      <c r="EVX233" s="60"/>
      <c r="EVY233" s="103"/>
      <c r="EVZ233" s="61"/>
      <c r="EWA233" s="62"/>
      <c r="EWB233" s="61"/>
      <c r="EWC233" s="61"/>
      <c r="EWD233" s="63"/>
      <c r="EWE233" s="61"/>
      <c r="EWF233" s="61"/>
      <c r="EWG233" s="61"/>
      <c r="EWH233" s="63"/>
      <c r="EWI233" s="61"/>
      <c r="EWJ233" s="59"/>
      <c r="EWK233" s="60"/>
      <c r="EWL233" s="103"/>
      <c r="EWM233" s="61"/>
      <c r="EWN233" s="62"/>
      <c r="EWO233" s="61"/>
      <c r="EWP233" s="61"/>
      <c r="EWQ233" s="63"/>
      <c r="EWR233" s="61"/>
      <c r="EWS233" s="61"/>
      <c r="EWT233" s="61"/>
      <c r="EWU233" s="63"/>
      <c r="EWV233" s="61"/>
      <c r="EWW233" s="59"/>
      <c r="EWX233" s="60"/>
      <c r="EWY233" s="103"/>
      <c r="EWZ233" s="61"/>
      <c r="EXA233" s="62"/>
      <c r="EXB233" s="61"/>
      <c r="EXC233" s="61"/>
      <c r="EXD233" s="63"/>
      <c r="EXE233" s="61"/>
      <c r="EXF233" s="61"/>
      <c r="EXG233" s="61"/>
      <c r="EXH233" s="63"/>
      <c r="EXI233" s="61"/>
      <c r="EXJ233" s="59"/>
      <c r="EXK233" s="60"/>
      <c r="EXL233" s="103"/>
      <c r="EXM233" s="61"/>
      <c r="EXN233" s="62"/>
      <c r="EXO233" s="61"/>
      <c r="EXP233" s="61"/>
      <c r="EXQ233" s="63"/>
      <c r="EXR233" s="61"/>
      <c r="EXS233" s="61"/>
      <c r="EXT233" s="61"/>
      <c r="EXU233" s="63"/>
      <c r="EXV233" s="61"/>
      <c r="EXW233" s="59"/>
      <c r="EXX233" s="60"/>
      <c r="EXY233" s="103"/>
      <c r="EXZ233" s="61"/>
      <c r="EYA233" s="62"/>
      <c r="EYB233" s="61"/>
      <c r="EYC233" s="61"/>
      <c r="EYD233" s="63"/>
      <c r="EYE233" s="61"/>
      <c r="EYF233" s="61"/>
      <c r="EYG233" s="61"/>
      <c r="EYH233" s="63"/>
      <c r="EYI233" s="61"/>
      <c r="EYJ233" s="59"/>
      <c r="EYK233" s="60"/>
      <c r="EYL233" s="103"/>
      <c r="EYM233" s="61"/>
      <c r="EYN233" s="62"/>
      <c r="EYO233" s="61"/>
      <c r="EYP233" s="61"/>
      <c r="EYQ233" s="63"/>
      <c r="EYR233" s="61"/>
      <c r="EYS233" s="61"/>
      <c r="EYT233" s="61"/>
      <c r="EYU233" s="63"/>
      <c r="EYV233" s="61"/>
      <c r="EYW233" s="59"/>
      <c r="EYX233" s="60"/>
      <c r="EYY233" s="103"/>
      <c r="EYZ233" s="61"/>
      <c r="EZA233" s="62"/>
      <c r="EZB233" s="61"/>
      <c r="EZC233" s="61"/>
      <c r="EZD233" s="63"/>
      <c r="EZE233" s="61"/>
      <c r="EZF233" s="61"/>
      <c r="EZG233" s="61"/>
      <c r="EZH233" s="63"/>
      <c r="EZI233" s="61"/>
      <c r="EZJ233" s="59"/>
      <c r="EZK233" s="60"/>
      <c r="EZL233" s="103"/>
      <c r="EZM233" s="61"/>
      <c r="EZN233" s="62"/>
      <c r="EZO233" s="61"/>
      <c r="EZP233" s="61"/>
      <c r="EZQ233" s="63"/>
      <c r="EZR233" s="61"/>
      <c r="EZS233" s="61"/>
      <c r="EZT233" s="61"/>
      <c r="EZU233" s="63"/>
      <c r="EZV233" s="61"/>
      <c r="EZW233" s="59"/>
      <c r="EZX233" s="60"/>
      <c r="EZY233" s="103"/>
      <c r="EZZ233" s="61"/>
      <c r="FAA233" s="62"/>
      <c r="FAB233" s="61"/>
      <c r="FAC233" s="61"/>
      <c r="FAD233" s="63"/>
      <c r="FAE233" s="61"/>
      <c r="FAF233" s="61"/>
      <c r="FAG233" s="61"/>
      <c r="FAH233" s="63"/>
      <c r="FAI233" s="61"/>
      <c r="FAJ233" s="59"/>
      <c r="FAK233" s="60"/>
      <c r="FAL233" s="103"/>
      <c r="FAM233" s="61"/>
      <c r="FAN233" s="62"/>
      <c r="FAO233" s="61"/>
      <c r="FAP233" s="61"/>
      <c r="FAQ233" s="63"/>
      <c r="FAR233" s="61"/>
      <c r="FAS233" s="61"/>
      <c r="FAT233" s="61"/>
      <c r="FAU233" s="63"/>
      <c r="FAV233" s="61"/>
      <c r="FAW233" s="59"/>
      <c r="FAX233" s="60"/>
      <c r="FAY233" s="103"/>
      <c r="FAZ233" s="61"/>
      <c r="FBA233" s="62"/>
      <c r="FBB233" s="61"/>
      <c r="FBC233" s="61"/>
      <c r="FBD233" s="63"/>
      <c r="FBE233" s="61"/>
      <c r="FBF233" s="61"/>
      <c r="FBG233" s="61"/>
      <c r="FBH233" s="63"/>
      <c r="FBI233" s="61"/>
      <c r="FBJ233" s="59"/>
      <c r="FBK233" s="60"/>
      <c r="FBL233" s="103"/>
      <c r="FBM233" s="61"/>
      <c r="FBN233" s="62"/>
      <c r="FBO233" s="61"/>
      <c r="FBP233" s="61"/>
      <c r="FBQ233" s="63"/>
      <c r="FBR233" s="61"/>
      <c r="FBS233" s="61"/>
      <c r="FBT233" s="61"/>
      <c r="FBU233" s="63"/>
      <c r="FBV233" s="61"/>
      <c r="FBW233" s="59"/>
      <c r="FBX233" s="60"/>
      <c r="FBY233" s="103"/>
      <c r="FBZ233" s="61"/>
      <c r="FCA233" s="62"/>
      <c r="FCB233" s="61"/>
      <c r="FCC233" s="61"/>
      <c r="FCD233" s="63"/>
      <c r="FCE233" s="61"/>
      <c r="FCF233" s="61"/>
      <c r="FCG233" s="61"/>
      <c r="FCH233" s="63"/>
      <c r="FCI233" s="61"/>
      <c r="FCJ233" s="59"/>
      <c r="FCK233" s="60"/>
      <c r="FCL233" s="103"/>
      <c r="FCM233" s="61"/>
      <c r="FCN233" s="62"/>
      <c r="FCO233" s="61"/>
      <c r="FCP233" s="61"/>
      <c r="FCQ233" s="63"/>
      <c r="FCR233" s="61"/>
      <c r="FCS233" s="61"/>
      <c r="FCT233" s="61"/>
      <c r="FCU233" s="63"/>
      <c r="FCV233" s="61"/>
      <c r="FCW233" s="59"/>
      <c r="FCX233" s="60"/>
      <c r="FCY233" s="103"/>
      <c r="FCZ233" s="61"/>
      <c r="FDA233" s="62"/>
      <c r="FDB233" s="61"/>
      <c r="FDC233" s="61"/>
      <c r="FDD233" s="63"/>
      <c r="FDE233" s="61"/>
      <c r="FDF233" s="61"/>
      <c r="FDG233" s="61"/>
      <c r="FDH233" s="63"/>
      <c r="FDI233" s="61"/>
      <c r="FDJ233" s="59"/>
      <c r="FDK233" s="60"/>
      <c r="FDL233" s="103"/>
      <c r="FDM233" s="61"/>
      <c r="FDN233" s="62"/>
      <c r="FDO233" s="61"/>
      <c r="FDP233" s="61"/>
      <c r="FDQ233" s="63"/>
      <c r="FDR233" s="61"/>
      <c r="FDS233" s="61"/>
      <c r="FDT233" s="61"/>
      <c r="FDU233" s="63"/>
      <c r="FDV233" s="61"/>
      <c r="FDW233" s="59"/>
      <c r="FDX233" s="60"/>
      <c r="FDY233" s="103"/>
      <c r="FDZ233" s="61"/>
      <c r="FEA233" s="62"/>
      <c r="FEB233" s="61"/>
      <c r="FEC233" s="61"/>
      <c r="FED233" s="63"/>
      <c r="FEE233" s="61"/>
      <c r="FEF233" s="61"/>
      <c r="FEG233" s="61"/>
      <c r="FEH233" s="63"/>
      <c r="FEI233" s="61"/>
      <c r="FEJ233" s="59"/>
      <c r="FEK233" s="60"/>
      <c r="FEL233" s="103"/>
      <c r="FEM233" s="61"/>
      <c r="FEN233" s="62"/>
      <c r="FEO233" s="61"/>
      <c r="FEP233" s="61"/>
      <c r="FEQ233" s="63"/>
      <c r="FER233" s="61"/>
      <c r="FES233" s="61"/>
      <c r="FET233" s="61"/>
      <c r="FEU233" s="63"/>
      <c r="FEV233" s="61"/>
      <c r="FEW233" s="59"/>
      <c r="FEX233" s="60"/>
      <c r="FEY233" s="103"/>
      <c r="FEZ233" s="61"/>
      <c r="FFA233" s="62"/>
      <c r="FFB233" s="61"/>
      <c r="FFC233" s="61"/>
      <c r="FFD233" s="63"/>
      <c r="FFE233" s="61"/>
      <c r="FFF233" s="61"/>
      <c r="FFG233" s="61"/>
      <c r="FFH233" s="63"/>
      <c r="FFI233" s="61"/>
      <c r="FFJ233" s="59"/>
      <c r="FFK233" s="60"/>
      <c r="FFL233" s="103"/>
      <c r="FFM233" s="61"/>
      <c r="FFN233" s="62"/>
      <c r="FFO233" s="61"/>
      <c r="FFP233" s="61"/>
      <c r="FFQ233" s="63"/>
      <c r="FFR233" s="61"/>
      <c r="FFS233" s="61"/>
      <c r="FFT233" s="61"/>
      <c r="FFU233" s="63"/>
      <c r="FFV233" s="61"/>
      <c r="FFW233" s="59"/>
      <c r="FFX233" s="60"/>
      <c r="FFY233" s="103"/>
      <c r="FFZ233" s="61"/>
      <c r="FGA233" s="62"/>
      <c r="FGB233" s="61"/>
      <c r="FGC233" s="61"/>
      <c r="FGD233" s="63"/>
      <c r="FGE233" s="61"/>
      <c r="FGF233" s="61"/>
      <c r="FGG233" s="61"/>
      <c r="FGH233" s="63"/>
      <c r="FGI233" s="61"/>
      <c r="FGJ233" s="59"/>
      <c r="FGK233" s="60"/>
      <c r="FGL233" s="103"/>
      <c r="FGM233" s="61"/>
      <c r="FGN233" s="62"/>
      <c r="FGO233" s="61"/>
      <c r="FGP233" s="61"/>
      <c r="FGQ233" s="63"/>
      <c r="FGR233" s="61"/>
      <c r="FGS233" s="61"/>
      <c r="FGT233" s="61"/>
      <c r="FGU233" s="63"/>
      <c r="FGV233" s="61"/>
      <c r="FGW233" s="59"/>
      <c r="FGX233" s="60"/>
      <c r="FGY233" s="103"/>
      <c r="FGZ233" s="61"/>
      <c r="FHA233" s="62"/>
      <c r="FHB233" s="61"/>
      <c r="FHC233" s="61"/>
      <c r="FHD233" s="63"/>
      <c r="FHE233" s="61"/>
      <c r="FHF233" s="61"/>
      <c r="FHG233" s="61"/>
      <c r="FHH233" s="63"/>
      <c r="FHI233" s="61"/>
      <c r="FHJ233" s="59"/>
      <c r="FHK233" s="60"/>
      <c r="FHL233" s="103"/>
      <c r="FHM233" s="61"/>
      <c r="FHN233" s="62"/>
      <c r="FHO233" s="61"/>
      <c r="FHP233" s="61"/>
      <c r="FHQ233" s="63"/>
      <c r="FHR233" s="61"/>
      <c r="FHS233" s="61"/>
      <c r="FHT233" s="61"/>
      <c r="FHU233" s="63"/>
      <c r="FHV233" s="61"/>
      <c r="FHW233" s="59"/>
      <c r="FHX233" s="60"/>
      <c r="FHY233" s="103"/>
      <c r="FHZ233" s="61"/>
      <c r="FIA233" s="62"/>
      <c r="FIB233" s="61"/>
      <c r="FIC233" s="61"/>
      <c r="FID233" s="63"/>
      <c r="FIE233" s="61"/>
      <c r="FIF233" s="61"/>
      <c r="FIG233" s="61"/>
      <c r="FIH233" s="63"/>
      <c r="FII233" s="61"/>
      <c r="FIJ233" s="59"/>
      <c r="FIK233" s="60"/>
      <c r="FIL233" s="103"/>
      <c r="FIM233" s="61"/>
      <c r="FIN233" s="62"/>
      <c r="FIO233" s="61"/>
      <c r="FIP233" s="61"/>
      <c r="FIQ233" s="63"/>
      <c r="FIR233" s="61"/>
      <c r="FIS233" s="61"/>
      <c r="FIT233" s="61"/>
      <c r="FIU233" s="63"/>
      <c r="FIV233" s="61"/>
      <c r="FIW233" s="59"/>
      <c r="FIX233" s="60"/>
      <c r="FIY233" s="103"/>
      <c r="FIZ233" s="61"/>
      <c r="FJA233" s="62"/>
      <c r="FJB233" s="61"/>
      <c r="FJC233" s="61"/>
      <c r="FJD233" s="63"/>
      <c r="FJE233" s="61"/>
      <c r="FJF233" s="61"/>
      <c r="FJG233" s="61"/>
      <c r="FJH233" s="63"/>
      <c r="FJI233" s="61"/>
      <c r="FJJ233" s="59"/>
      <c r="FJK233" s="60"/>
      <c r="FJL233" s="103"/>
      <c r="FJM233" s="61"/>
      <c r="FJN233" s="62"/>
      <c r="FJO233" s="61"/>
      <c r="FJP233" s="61"/>
      <c r="FJQ233" s="63"/>
      <c r="FJR233" s="61"/>
      <c r="FJS233" s="61"/>
      <c r="FJT233" s="61"/>
      <c r="FJU233" s="63"/>
      <c r="FJV233" s="61"/>
      <c r="FJW233" s="59"/>
      <c r="FJX233" s="60"/>
      <c r="FJY233" s="103"/>
      <c r="FJZ233" s="61"/>
      <c r="FKA233" s="62"/>
      <c r="FKB233" s="61"/>
      <c r="FKC233" s="61"/>
      <c r="FKD233" s="63"/>
      <c r="FKE233" s="61"/>
      <c r="FKF233" s="61"/>
      <c r="FKG233" s="61"/>
      <c r="FKH233" s="63"/>
      <c r="FKI233" s="61"/>
      <c r="FKJ233" s="59"/>
      <c r="FKK233" s="60"/>
      <c r="FKL233" s="103"/>
      <c r="FKM233" s="61"/>
      <c r="FKN233" s="62"/>
      <c r="FKO233" s="61"/>
      <c r="FKP233" s="61"/>
      <c r="FKQ233" s="63"/>
      <c r="FKR233" s="61"/>
      <c r="FKS233" s="61"/>
      <c r="FKT233" s="61"/>
      <c r="FKU233" s="63"/>
      <c r="FKV233" s="61"/>
      <c r="FKW233" s="59"/>
      <c r="FKX233" s="60"/>
      <c r="FKY233" s="103"/>
      <c r="FKZ233" s="61"/>
      <c r="FLA233" s="62"/>
      <c r="FLB233" s="61"/>
      <c r="FLC233" s="61"/>
      <c r="FLD233" s="63"/>
      <c r="FLE233" s="61"/>
      <c r="FLF233" s="61"/>
      <c r="FLG233" s="61"/>
      <c r="FLH233" s="63"/>
      <c r="FLI233" s="61"/>
      <c r="FLJ233" s="59"/>
      <c r="FLK233" s="60"/>
      <c r="FLL233" s="103"/>
      <c r="FLM233" s="61"/>
      <c r="FLN233" s="62"/>
      <c r="FLO233" s="61"/>
      <c r="FLP233" s="61"/>
      <c r="FLQ233" s="63"/>
      <c r="FLR233" s="61"/>
      <c r="FLS233" s="61"/>
      <c r="FLT233" s="61"/>
      <c r="FLU233" s="63"/>
      <c r="FLV233" s="61"/>
      <c r="FLW233" s="59"/>
      <c r="FLX233" s="60"/>
      <c r="FLY233" s="103"/>
      <c r="FLZ233" s="61"/>
      <c r="FMA233" s="62"/>
      <c r="FMB233" s="61"/>
      <c r="FMC233" s="61"/>
      <c r="FMD233" s="63"/>
      <c r="FME233" s="61"/>
      <c r="FMF233" s="61"/>
      <c r="FMG233" s="61"/>
      <c r="FMH233" s="63"/>
      <c r="FMI233" s="61"/>
      <c r="FMJ233" s="59"/>
      <c r="FMK233" s="60"/>
      <c r="FML233" s="103"/>
      <c r="FMM233" s="61"/>
      <c r="FMN233" s="62"/>
      <c r="FMO233" s="61"/>
      <c r="FMP233" s="61"/>
      <c r="FMQ233" s="63"/>
      <c r="FMR233" s="61"/>
      <c r="FMS233" s="61"/>
      <c r="FMT233" s="61"/>
      <c r="FMU233" s="63"/>
      <c r="FMV233" s="61"/>
      <c r="FMW233" s="59"/>
      <c r="FMX233" s="60"/>
      <c r="FMY233" s="103"/>
      <c r="FMZ233" s="61"/>
      <c r="FNA233" s="62"/>
      <c r="FNB233" s="61"/>
      <c r="FNC233" s="61"/>
      <c r="FND233" s="63"/>
      <c r="FNE233" s="61"/>
      <c r="FNF233" s="61"/>
      <c r="FNG233" s="61"/>
      <c r="FNH233" s="63"/>
      <c r="FNI233" s="61"/>
      <c r="FNJ233" s="59"/>
      <c r="FNK233" s="60"/>
      <c r="FNL233" s="103"/>
      <c r="FNM233" s="61"/>
      <c r="FNN233" s="62"/>
      <c r="FNO233" s="61"/>
      <c r="FNP233" s="61"/>
      <c r="FNQ233" s="63"/>
      <c r="FNR233" s="61"/>
      <c r="FNS233" s="61"/>
      <c r="FNT233" s="61"/>
      <c r="FNU233" s="63"/>
      <c r="FNV233" s="61"/>
      <c r="FNW233" s="59"/>
      <c r="FNX233" s="60"/>
      <c r="FNY233" s="103"/>
      <c r="FNZ233" s="61"/>
      <c r="FOA233" s="62"/>
      <c r="FOB233" s="61"/>
      <c r="FOC233" s="61"/>
      <c r="FOD233" s="63"/>
      <c r="FOE233" s="61"/>
      <c r="FOF233" s="61"/>
      <c r="FOG233" s="61"/>
      <c r="FOH233" s="63"/>
      <c r="FOI233" s="61"/>
      <c r="FOJ233" s="59"/>
      <c r="FOK233" s="60"/>
      <c r="FOL233" s="103"/>
      <c r="FOM233" s="61"/>
      <c r="FON233" s="62"/>
      <c r="FOO233" s="61"/>
      <c r="FOP233" s="61"/>
      <c r="FOQ233" s="63"/>
      <c r="FOR233" s="61"/>
      <c r="FOS233" s="61"/>
      <c r="FOT233" s="61"/>
      <c r="FOU233" s="63"/>
      <c r="FOV233" s="61"/>
      <c r="FOW233" s="59"/>
      <c r="FOX233" s="60"/>
      <c r="FOY233" s="103"/>
      <c r="FOZ233" s="61"/>
      <c r="FPA233" s="62"/>
      <c r="FPB233" s="61"/>
      <c r="FPC233" s="61"/>
      <c r="FPD233" s="63"/>
      <c r="FPE233" s="61"/>
      <c r="FPF233" s="61"/>
      <c r="FPG233" s="61"/>
      <c r="FPH233" s="63"/>
      <c r="FPI233" s="61"/>
      <c r="FPJ233" s="59"/>
      <c r="FPK233" s="60"/>
      <c r="FPL233" s="103"/>
      <c r="FPM233" s="61"/>
      <c r="FPN233" s="62"/>
      <c r="FPO233" s="61"/>
      <c r="FPP233" s="61"/>
      <c r="FPQ233" s="63"/>
      <c r="FPR233" s="61"/>
      <c r="FPS233" s="61"/>
      <c r="FPT233" s="61"/>
      <c r="FPU233" s="63"/>
      <c r="FPV233" s="61"/>
      <c r="FPW233" s="59"/>
      <c r="FPX233" s="60"/>
      <c r="FPY233" s="103"/>
      <c r="FPZ233" s="61"/>
      <c r="FQA233" s="62"/>
      <c r="FQB233" s="61"/>
      <c r="FQC233" s="61"/>
      <c r="FQD233" s="63"/>
      <c r="FQE233" s="61"/>
      <c r="FQF233" s="61"/>
      <c r="FQG233" s="61"/>
      <c r="FQH233" s="63"/>
      <c r="FQI233" s="61"/>
      <c r="FQJ233" s="59"/>
      <c r="FQK233" s="60"/>
      <c r="FQL233" s="103"/>
      <c r="FQM233" s="61"/>
      <c r="FQN233" s="62"/>
      <c r="FQO233" s="61"/>
      <c r="FQP233" s="61"/>
      <c r="FQQ233" s="63"/>
      <c r="FQR233" s="61"/>
      <c r="FQS233" s="61"/>
      <c r="FQT233" s="61"/>
      <c r="FQU233" s="63"/>
      <c r="FQV233" s="61"/>
      <c r="FQW233" s="59"/>
      <c r="FQX233" s="60"/>
      <c r="FQY233" s="103"/>
      <c r="FQZ233" s="61"/>
      <c r="FRA233" s="62"/>
      <c r="FRB233" s="61"/>
      <c r="FRC233" s="61"/>
      <c r="FRD233" s="63"/>
      <c r="FRE233" s="61"/>
      <c r="FRF233" s="61"/>
      <c r="FRG233" s="61"/>
      <c r="FRH233" s="63"/>
      <c r="FRI233" s="61"/>
      <c r="FRJ233" s="59"/>
      <c r="FRK233" s="60"/>
      <c r="FRL233" s="103"/>
      <c r="FRM233" s="61"/>
      <c r="FRN233" s="62"/>
      <c r="FRO233" s="61"/>
      <c r="FRP233" s="61"/>
      <c r="FRQ233" s="63"/>
      <c r="FRR233" s="61"/>
      <c r="FRS233" s="61"/>
      <c r="FRT233" s="61"/>
      <c r="FRU233" s="63"/>
      <c r="FRV233" s="61"/>
      <c r="FRW233" s="59"/>
      <c r="FRX233" s="60"/>
      <c r="FRY233" s="103"/>
      <c r="FRZ233" s="61"/>
      <c r="FSA233" s="62"/>
      <c r="FSB233" s="61"/>
      <c r="FSC233" s="61"/>
      <c r="FSD233" s="63"/>
      <c r="FSE233" s="61"/>
      <c r="FSF233" s="61"/>
      <c r="FSG233" s="61"/>
      <c r="FSH233" s="63"/>
      <c r="FSI233" s="61"/>
      <c r="FSJ233" s="59"/>
      <c r="FSK233" s="60"/>
      <c r="FSL233" s="103"/>
      <c r="FSM233" s="61"/>
      <c r="FSN233" s="62"/>
      <c r="FSO233" s="61"/>
      <c r="FSP233" s="61"/>
      <c r="FSQ233" s="63"/>
      <c r="FSR233" s="61"/>
      <c r="FSS233" s="61"/>
      <c r="FST233" s="61"/>
      <c r="FSU233" s="63"/>
      <c r="FSV233" s="61"/>
      <c r="FSW233" s="59"/>
      <c r="FSX233" s="60"/>
      <c r="FSY233" s="103"/>
      <c r="FSZ233" s="61"/>
      <c r="FTA233" s="62"/>
      <c r="FTB233" s="61"/>
      <c r="FTC233" s="61"/>
      <c r="FTD233" s="63"/>
      <c r="FTE233" s="61"/>
      <c r="FTF233" s="61"/>
      <c r="FTG233" s="61"/>
      <c r="FTH233" s="63"/>
      <c r="FTI233" s="61"/>
      <c r="FTJ233" s="59"/>
      <c r="FTK233" s="60"/>
      <c r="FTL233" s="103"/>
      <c r="FTM233" s="61"/>
      <c r="FTN233" s="62"/>
      <c r="FTO233" s="61"/>
      <c r="FTP233" s="61"/>
      <c r="FTQ233" s="63"/>
      <c r="FTR233" s="61"/>
      <c r="FTS233" s="61"/>
      <c r="FTT233" s="61"/>
      <c r="FTU233" s="63"/>
      <c r="FTV233" s="61"/>
      <c r="FTW233" s="59"/>
      <c r="FTX233" s="60"/>
      <c r="FTY233" s="103"/>
      <c r="FTZ233" s="61"/>
      <c r="FUA233" s="62"/>
      <c r="FUB233" s="61"/>
      <c r="FUC233" s="61"/>
      <c r="FUD233" s="63"/>
      <c r="FUE233" s="61"/>
      <c r="FUF233" s="61"/>
      <c r="FUG233" s="61"/>
      <c r="FUH233" s="63"/>
      <c r="FUI233" s="61"/>
      <c r="FUJ233" s="59"/>
      <c r="FUK233" s="60"/>
      <c r="FUL233" s="103"/>
      <c r="FUM233" s="61"/>
      <c r="FUN233" s="62"/>
      <c r="FUO233" s="61"/>
      <c r="FUP233" s="61"/>
      <c r="FUQ233" s="63"/>
      <c r="FUR233" s="61"/>
      <c r="FUS233" s="61"/>
      <c r="FUT233" s="61"/>
      <c r="FUU233" s="63"/>
      <c r="FUV233" s="61"/>
      <c r="FUW233" s="59"/>
      <c r="FUX233" s="60"/>
      <c r="FUY233" s="103"/>
      <c r="FUZ233" s="61"/>
      <c r="FVA233" s="62"/>
      <c r="FVB233" s="61"/>
      <c r="FVC233" s="61"/>
      <c r="FVD233" s="63"/>
      <c r="FVE233" s="61"/>
      <c r="FVF233" s="61"/>
      <c r="FVG233" s="61"/>
      <c r="FVH233" s="63"/>
      <c r="FVI233" s="61"/>
      <c r="FVJ233" s="59"/>
      <c r="FVK233" s="60"/>
      <c r="FVL233" s="103"/>
      <c r="FVM233" s="61"/>
      <c r="FVN233" s="62"/>
      <c r="FVO233" s="61"/>
      <c r="FVP233" s="61"/>
      <c r="FVQ233" s="63"/>
      <c r="FVR233" s="61"/>
      <c r="FVS233" s="61"/>
      <c r="FVT233" s="61"/>
      <c r="FVU233" s="63"/>
      <c r="FVV233" s="61"/>
      <c r="FVW233" s="59"/>
      <c r="FVX233" s="60"/>
      <c r="FVY233" s="103"/>
      <c r="FVZ233" s="61"/>
      <c r="FWA233" s="62"/>
      <c r="FWB233" s="61"/>
      <c r="FWC233" s="61"/>
      <c r="FWD233" s="63"/>
      <c r="FWE233" s="61"/>
      <c r="FWF233" s="61"/>
      <c r="FWG233" s="61"/>
      <c r="FWH233" s="63"/>
      <c r="FWI233" s="61"/>
      <c r="FWJ233" s="59"/>
      <c r="FWK233" s="60"/>
      <c r="FWL233" s="103"/>
      <c r="FWM233" s="61"/>
      <c r="FWN233" s="62"/>
      <c r="FWO233" s="61"/>
      <c r="FWP233" s="61"/>
      <c r="FWQ233" s="63"/>
      <c r="FWR233" s="61"/>
      <c r="FWS233" s="61"/>
      <c r="FWT233" s="61"/>
      <c r="FWU233" s="63"/>
      <c r="FWV233" s="61"/>
      <c r="FWW233" s="59"/>
      <c r="FWX233" s="60"/>
      <c r="FWY233" s="103"/>
      <c r="FWZ233" s="61"/>
      <c r="FXA233" s="62"/>
      <c r="FXB233" s="61"/>
      <c r="FXC233" s="61"/>
      <c r="FXD233" s="63"/>
      <c r="FXE233" s="61"/>
      <c r="FXF233" s="61"/>
      <c r="FXG233" s="61"/>
      <c r="FXH233" s="63"/>
      <c r="FXI233" s="61"/>
      <c r="FXJ233" s="59"/>
      <c r="FXK233" s="60"/>
      <c r="FXL233" s="103"/>
      <c r="FXM233" s="61"/>
      <c r="FXN233" s="62"/>
      <c r="FXO233" s="61"/>
      <c r="FXP233" s="61"/>
      <c r="FXQ233" s="63"/>
      <c r="FXR233" s="61"/>
      <c r="FXS233" s="61"/>
      <c r="FXT233" s="61"/>
      <c r="FXU233" s="63"/>
      <c r="FXV233" s="61"/>
      <c r="FXW233" s="59"/>
      <c r="FXX233" s="60"/>
      <c r="FXY233" s="103"/>
      <c r="FXZ233" s="61"/>
      <c r="FYA233" s="62"/>
      <c r="FYB233" s="61"/>
      <c r="FYC233" s="61"/>
      <c r="FYD233" s="63"/>
      <c r="FYE233" s="61"/>
      <c r="FYF233" s="61"/>
      <c r="FYG233" s="61"/>
      <c r="FYH233" s="63"/>
      <c r="FYI233" s="61"/>
      <c r="FYJ233" s="59"/>
      <c r="FYK233" s="60"/>
      <c r="FYL233" s="103"/>
      <c r="FYM233" s="61"/>
      <c r="FYN233" s="62"/>
      <c r="FYO233" s="61"/>
      <c r="FYP233" s="61"/>
      <c r="FYQ233" s="63"/>
      <c r="FYR233" s="61"/>
      <c r="FYS233" s="61"/>
      <c r="FYT233" s="61"/>
      <c r="FYU233" s="63"/>
      <c r="FYV233" s="61"/>
      <c r="FYW233" s="59"/>
      <c r="FYX233" s="60"/>
      <c r="FYY233" s="103"/>
      <c r="FYZ233" s="61"/>
      <c r="FZA233" s="62"/>
      <c r="FZB233" s="61"/>
      <c r="FZC233" s="61"/>
      <c r="FZD233" s="63"/>
      <c r="FZE233" s="61"/>
      <c r="FZF233" s="61"/>
      <c r="FZG233" s="61"/>
      <c r="FZH233" s="63"/>
      <c r="FZI233" s="61"/>
      <c r="FZJ233" s="59"/>
      <c r="FZK233" s="60"/>
      <c r="FZL233" s="103"/>
      <c r="FZM233" s="61"/>
      <c r="FZN233" s="62"/>
      <c r="FZO233" s="61"/>
      <c r="FZP233" s="61"/>
      <c r="FZQ233" s="63"/>
      <c r="FZR233" s="61"/>
      <c r="FZS233" s="61"/>
      <c r="FZT233" s="61"/>
      <c r="FZU233" s="63"/>
      <c r="FZV233" s="61"/>
      <c r="FZW233" s="59"/>
      <c r="FZX233" s="60"/>
      <c r="FZY233" s="103"/>
      <c r="FZZ233" s="61"/>
      <c r="GAA233" s="62"/>
      <c r="GAB233" s="61"/>
      <c r="GAC233" s="61"/>
      <c r="GAD233" s="63"/>
      <c r="GAE233" s="61"/>
      <c r="GAF233" s="61"/>
      <c r="GAG233" s="61"/>
      <c r="GAH233" s="63"/>
      <c r="GAI233" s="61"/>
      <c r="GAJ233" s="59"/>
      <c r="GAK233" s="60"/>
      <c r="GAL233" s="103"/>
      <c r="GAM233" s="61"/>
      <c r="GAN233" s="62"/>
      <c r="GAO233" s="61"/>
      <c r="GAP233" s="61"/>
      <c r="GAQ233" s="63"/>
      <c r="GAR233" s="61"/>
      <c r="GAS233" s="61"/>
      <c r="GAT233" s="61"/>
      <c r="GAU233" s="63"/>
      <c r="GAV233" s="61"/>
      <c r="GAW233" s="59"/>
      <c r="GAX233" s="60"/>
      <c r="GAY233" s="103"/>
      <c r="GAZ233" s="61"/>
      <c r="GBA233" s="62"/>
      <c r="GBB233" s="61"/>
      <c r="GBC233" s="61"/>
      <c r="GBD233" s="63"/>
      <c r="GBE233" s="61"/>
      <c r="GBF233" s="61"/>
      <c r="GBG233" s="61"/>
      <c r="GBH233" s="63"/>
      <c r="GBI233" s="61"/>
      <c r="GBJ233" s="59"/>
      <c r="GBK233" s="60"/>
      <c r="GBL233" s="103"/>
      <c r="GBM233" s="61"/>
      <c r="GBN233" s="62"/>
      <c r="GBO233" s="61"/>
      <c r="GBP233" s="61"/>
      <c r="GBQ233" s="63"/>
      <c r="GBR233" s="61"/>
      <c r="GBS233" s="61"/>
      <c r="GBT233" s="61"/>
      <c r="GBU233" s="63"/>
      <c r="GBV233" s="61"/>
      <c r="GBW233" s="59"/>
      <c r="GBX233" s="60"/>
      <c r="GBY233" s="103"/>
      <c r="GBZ233" s="61"/>
      <c r="GCA233" s="62"/>
      <c r="GCB233" s="61"/>
      <c r="GCC233" s="61"/>
      <c r="GCD233" s="63"/>
      <c r="GCE233" s="61"/>
      <c r="GCF233" s="61"/>
      <c r="GCG233" s="61"/>
      <c r="GCH233" s="63"/>
      <c r="GCI233" s="61"/>
      <c r="GCJ233" s="59"/>
      <c r="GCK233" s="60"/>
      <c r="GCL233" s="103"/>
      <c r="GCM233" s="61"/>
      <c r="GCN233" s="62"/>
      <c r="GCO233" s="61"/>
      <c r="GCP233" s="61"/>
      <c r="GCQ233" s="63"/>
      <c r="GCR233" s="61"/>
      <c r="GCS233" s="61"/>
      <c r="GCT233" s="61"/>
      <c r="GCU233" s="63"/>
      <c r="GCV233" s="61"/>
      <c r="GCW233" s="59"/>
      <c r="GCX233" s="60"/>
      <c r="GCY233" s="103"/>
      <c r="GCZ233" s="61"/>
      <c r="GDA233" s="62"/>
      <c r="GDB233" s="61"/>
      <c r="GDC233" s="61"/>
      <c r="GDD233" s="63"/>
      <c r="GDE233" s="61"/>
      <c r="GDF233" s="61"/>
      <c r="GDG233" s="61"/>
      <c r="GDH233" s="63"/>
      <c r="GDI233" s="61"/>
      <c r="GDJ233" s="59"/>
      <c r="GDK233" s="60"/>
      <c r="GDL233" s="103"/>
      <c r="GDM233" s="61"/>
      <c r="GDN233" s="62"/>
      <c r="GDO233" s="61"/>
      <c r="GDP233" s="61"/>
      <c r="GDQ233" s="63"/>
      <c r="GDR233" s="61"/>
      <c r="GDS233" s="61"/>
      <c r="GDT233" s="61"/>
      <c r="GDU233" s="63"/>
      <c r="GDV233" s="61"/>
      <c r="GDW233" s="59"/>
      <c r="GDX233" s="60"/>
      <c r="GDY233" s="103"/>
      <c r="GDZ233" s="61"/>
      <c r="GEA233" s="62"/>
      <c r="GEB233" s="61"/>
      <c r="GEC233" s="61"/>
      <c r="GED233" s="63"/>
      <c r="GEE233" s="61"/>
      <c r="GEF233" s="61"/>
      <c r="GEG233" s="61"/>
      <c r="GEH233" s="63"/>
      <c r="GEI233" s="61"/>
      <c r="GEJ233" s="59"/>
      <c r="GEK233" s="60"/>
      <c r="GEL233" s="103"/>
      <c r="GEM233" s="61"/>
      <c r="GEN233" s="62"/>
      <c r="GEO233" s="61"/>
      <c r="GEP233" s="61"/>
      <c r="GEQ233" s="63"/>
      <c r="GER233" s="61"/>
      <c r="GES233" s="61"/>
      <c r="GET233" s="61"/>
      <c r="GEU233" s="63"/>
      <c r="GEV233" s="61"/>
      <c r="GEW233" s="59"/>
      <c r="GEX233" s="60"/>
      <c r="GEY233" s="103"/>
      <c r="GEZ233" s="61"/>
      <c r="GFA233" s="62"/>
      <c r="GFB233" s="61"/>
      <c r="GFC233" s="61"/>
      <c r="GFD233" s="63"/>
      <c r="GFE233" s="61"/>
      <c r="GFF233" s="61"/>
      <c r="GFG233" s="61"/>
      <c r="GFH233" s="63"/>
      <c r="GFI233" s="61"/>
      <c r="GFJ233" s="59"/>
      <c r="GFK233" s="60"/>
      <c r="GFL233" s="103"/>
      <c r="GFM233" s="61"/>
      <c r="GFN233" s="62"/>
      <c r="GFO233" s="61"/>
      <c r="GFP233" s="61"/>
      <c r="GFQ233" s="63"/>
      <c r="GFR233" s="61"/>
      <c r="GFS233" s="61"/>
      <c r="GFT233" s="61"/>
      <c r="GFU233" s="63"/>
      <c r="GFV233" s="61"/>
      <c r="GFW233" s="59"/>
      <c r="GFX233" s="60"/>
      <c r="GFY233" s="103"/>
      <c r="GFZ233" s="61"/>
      <c r="GGA233" s="62"/>
      <c r="GGB233" s="61"/>
      <c r="GGC233" s="61"/>
      <c r="GGD233" s="63"/>
      <c r="GGE233" s="61"/>
      <c r="GGF233" s="61"/>
      <c r="GGG233" s="61"/>
      <c r="GGH233" s="63"/>
      <c r="GGI233" s="61"/>
      <c r="GGJ233" s="59"/>
      <c r="GGK233" s="60"/>
      <c r="GGL233" s="103"/>
      <c r="GGM233" s="61"/>
      <c r="GGN233" s="62"/>
      <c r="GGO233" s="61"/>
      <c r="GGP233" s="61"/>
      <c r="GGQ233" s="63"/>
      <c r="GGR233" s="61"/>
      <c r="GGS233" s="61"/>
      <c r="GGT233" s="61"/>
      <c r="GGU233" s="63"/>
      <c r="GGV233" s="61"/>
      <c r="GGW233" s="59"/>
      <c r="GGX233" s="60"/>
      <c r="GGY233" s="103"/>
      <c r="GGZ233" s="61"/>
      <c r="GHA233" s="62"/>
      <c r="GHB233" s="61"/>
      <c r="GHC233" s="61"/>
      <c r="GHD233" s="63"/>
      <c r="GHE233" s="61"/>
      <c r="GHF233" s="61"/>
      <c r="GHG233" s="61"/>
      <c r="GHH233" s="63"/>
      <c r="GHI233" s="61"/>
      <c r="GHJ233" s="59"/>
      <c r="GHK233" s="60"/>
      <c r="GHL233" s="103"/>
      <c r="GHM233" s="61"/>
      <c r="GHN233" s="62"/>
      <c r="GHO233" s="61"/>
      <c r="GHP233" s="61"/>
      <c r="GHQ233" s="63"/>
      <c r="GHR233" s="61"/>
      <c r="GHS233" s="61"/>
      <c r="GHT233" s="61"/>
      <c r="GHU233" s="63"/>
      <c r="GHV233" s="61"/>
      <c r="GHW233" s="59"/>
      <c r="GHX233" s="60"/>
      <c r="GHY233" s="103"/>
      <c r="GHZ233" s="61"/>
      <c r="GIA233" s="62"/>
      <c r="GIB233" s="61"/>
      <c r="GIC233" s="61"/>
      <c r="GID233" s="63"/>
      <c r="GIE233" s="61"/>
      <c r="GIF233" s="61"/>
      <c r="GIG233" s="61"/>
      <c r="GIH233" s="63"/>
      <c r="GII233" s="61"/>
      <c r="GIJ233" s="59"/>
      <c r="GIK233" s="60"/>
      <c r="GIL233" s="103"/>
      <c r="GIM233" s="61"/>
      <c r="GIN233" s="62"/>
      <c r="GIO233" s="61"/>
      <c r="GIP233" s="61"/>
      <c r="GIQ233" s="63"/>
      <c r="GIR233" s="61"/>
      <c r="GIS233" s="61"/>
      <c r="GIT233" s="61"/>
      <c r="GIU233" s="63"/>
      <c r="GIV233" s="61"/>
      <c r="GIW233" s="59"/>
      <c r="GIX233" s="60"/>
      <c r="GIY233" s="103"/>
      <c r="GIZ233" s="61"/>
      <c r="GJA233" s="62"/>
      <c r="GJB233" s="61"/>
      <c r="GJC233" s="61"/>
      <c r="GJD233" s="63"/>
      <c r="GJE233" s="61"/>
      <c r="GJF233" s="61"/>
      <c r="GJG233" s="61"/>
      <c r="GJH233" s="63"/>
      <c r="GJI233" s="61"/>
      <c r="GJJ233" s="59"/>
      <c r="GJK233" s="60"/>
      <c r="GJL233" s="103"/>
      <c r="GJM233" s="61"/>
      <c r="GJN233" s="62"/>
      <c r="GJO233" s="61"/>
      <c r="GJP233" s="61"/>
      <c r="GJQ233" s="63"/>
      <c r="GJR233" s="61"/>
      <c r="GJS233" s="61"/>
      <c r="GJT233" s="61"/>
      <c r="GJU233" s="63"/>
      <c r="GJV233" s="61"/>
      <c r="GJW233" s="59"/>
      <c r="GJX233" s="60"/>
      <c r="GJY233" s="103"/>
      <c r="GJZ233" s="61"/>
      <c r="GKA233" s="62"/>
      <c r="GKB233" s="61"/>
      <c r="GKC233" s="61"/>
      <c r="GKD233" s="63"/>
      <c r="GKE233" s="61"/>
      <c r="GKF233" s="61"/>
      <c r="GKG233" s="61"/>
      <c r="GKH233" s="63"/>
      <c r="GKI233" s="61"/>
      <c r="GKJ233" s="59"/>
      <c r="GKK233" s="60"/>
      <c r="GKL233" s="103"/>
      <c r="GKM233" s="61"/>
      <c r="GKN233" s="62"/>
      <c r="GKO233" s="61"/>
      <c r="GKP233" s="61"/>
      <c r="GKQ233" s="63"/>
      <c r="GKR233" s="61"/>
      <c r="GKS233" s="61"/>
      <c r="GKT233" s="61"/>
      <c r="GKU233" s="63"/>
      <c r="GKV233" s="61"/>
      <c r="GKW233" s="59"/>
      <c r="GKX233" s="60"/>
      <c r="GKY233" s="103"/>
      <c r="GKZ233" s="61"/>
      <c r="GLA233" s="62"/>
      <c r="GLB233" s="61"/>
      <c r="GLC233" s="61"/>
      <c r="GLD233" s="63"/>
      <c r="GLE233" s="61"/>
      <c r="GLF233" s="61"/>
      <c r="GLG233" s="61"/>
      <c r="GLH233" s="63"/>
      <c r="GLI233" s="61"/>
      <c r="GLJ233" s="59"/>
      <c r="GLK233" s="60"/>
      <c r="GLL233" s="103"/>
      <c r="GLM233" s="61"/>
      <c r="GLN233" s="62"/>
      <c r="GLO233" s="61"/>
      <c r="GLP233" s="61"/>
      <c r="GLQ233" s="63"/>
      <c r="GLR233" s="61"/>
      <c r="GLS233" s="61"/>
      <c r="GLT233" s="61"/>
      <c r="GLU233" s="63"/>
      <c r="GLV233" s="61"/>
      <c r="GLW233" s="59"/>
      <c r="GLX233" s="60"/>
      <c r="GLY233" s="103"/>
      <c r="GLZ233" s="61"/>
      <c r="GMA233" s="62"/>
      <c r="GMB233" s="61"/>
      <c r="GMC233" s="61"/>
      <c r="GMD233" s="63"/>
      <c r="GME233" s="61"/>
      <c r="GMF233" s="61"/>
      <c r="GMG233" s="61"/>
      <c r="GMH233" s="63"/>
      <c r="GMI233" s="61"/>
      <c r="GMJ233" s="59"/>
      <c r="GMK233" s="60"/>
      <c r="GML233" s="103"/>
      <c r="GMM233" s="61"/>
      <c r="GMN233" s="62"/>
      <c r="GMO233" s="61"/>
      <c r="GMP233" s="61"/>
      <c r="GMQ233" s="63"/>
      <c r="GMR233" s="61"/>
      <c r="GMS233" s="61"/>
      <c r="GMT233" s="61"/>
      <c r="GMU233" s="63"/>
      <c r="GMV233" s="61"/>
      <c r="GMW233" s="59"/>
      <c r="GMX233" s="60"/>
      <c r="GMY233" s="103"/>
      <c r="GMZ233" s="61"/>
      <c r="GNA233" s="62"/>
      <c r="GNB233" s="61"/>
      <c r="GNC233" s="61"/>
      <c r="GND233" s="63"/>
      <c r="GNE233" s="61"/>
      <c r="GNF233" s="61"/>
      <c r="GNG233" s="61"/>
      <c r="GNH233" s="63"/>
      <c r="GNI233" s="61"/>
      <c r="GNJ233" s="59"/>
      <c r="GNK233" s="60"/>
      <c r="GNL233" s="103"/>
      <c r="GNM233" s="61"/>
      <c r="GNN233" s="62"/>
      <c r="GNO233" s="61"/>
      <c r="GNP233" s="61"/>
      <c r="GNQ233" s="63"/>
      <c r="GNR233" s="61"/>
      <c r="GNS233" s="61"/>
      <c r="GNT233" s="61"/>
      <c r="GNU233" s="63"/>
      <c r="GNV233" s="61"/>
      <c r="GNW233" s="59"/>
      <c r="GNX233" s="60"/>
      <c r="GNY233" s="103"/>
      <c r="GNZ233" s="61"/>
      <c r="GOA233" s="62"/>
      <c r="GOB233" s="61"/>
      <c r="GOC233" s="61"/>
      <c r="GOD233" s="63"/>
      <c r="GOE233" s="61"/>
      <c r="GOF233" s="61"/>
      <c r="GOG233" s="61"/>
      <c r="GOH233" s="63"/>
      <c r="GOI233" s="61"/>
      <c r="GOJ233" s="59"/>
      <c r="GOK233" s="60"/>
      <c r="GOL233" s="103"/>
      <c r="GOM233" s="61"/>
      <c r="GON233" s="62"/>
      <c r="GOO233" s="61"/>
      <c r="GOP233" s="61"/>
      <c r="GOQ233" s="63"/>
      <c r="GOR233" s="61"/>
      <c r="GOS233" s="61"/>
      <c r="GOT233" s="61"/>
      <c r="GOU233" s="63"/>
      <c r="GOV233" s="61"/>
      <c r="GOW233" s="59"/>
      <c r="GOX233" s="60"/>
      <c r="GOY233" s="103"/>
      <c r="GOZ233" s="61"/>
      <c r="GPA233" s="62"/>
      <c r="GPB233" s="61"/>
      <c r="GPC233" s="61"/>
      <c r="GPD233" s="63"/>
      <c r="GPE233" s="61"/>
      <c r="GPF233" s="61"/>
      <c r="GPG233" s="61"/>
      <c r="GPH233" s="63"/>
      <c r="GPI233" s="61"/>
      <c r="GPJ233" s="59"/>
      <c r="GPK233" s="60"/>
      <c r="GPL233" s="103"/>
      <c r="GPM233" s="61"/>
      <c r="GPN233" s="62"/>
      <c r="GPO233" s="61"/>
      <c r="GPP233" s="61"/>
      <c r="GPQ233" s="63"/>
      <c r="GPR233" s="61"/>
      <c r="GPS233" s="61"/>
      <c r="GPT233" s="61"/>
      <c r="GPU233" s="63"/>
      <c r="GPV233" s="61"/>
      <c r="GPW233" s="59"/>
      <c r="GPX233" s="60"/>
      <c r="GPY233" s="103"/>
      <c r="GPZ233" s="61"/>
      <c r="GQA233" s="62"/>
      <c r="GQB233" s="61"/>
      <c r="GQC233" s="61"/>
      <c r="GQD233" s="63"/>
      <c r="GQE233" s="61"/>
      <c r="GQF233" s="61"/>
      <c r="GQG233" s="61"/>
      <c r="GQH233" s="63"/>
      <c r="GQI233" s="61"/>
      <c r="GQJ233" s="59"/>
      <c r="GQK233" s="60"/>
      <c r="GQL233" s="103"/>
      <c r="GQM233" s="61"/>
      <c r="GQN233" s="62"/>
      <c r="GQO233" s="61"/>
      <c r="GQP233" s="61"/>
      <c r="GQQ233" s="63"/>
      <c r="GQR233" s="61"/>
      <c r="GQS233" s="61"/>
      <c r="GQT233" s="61"/>
      <c r="GQU233" s="63"/>
      <c r="GQV233" s="61"/>
      <c r="GQW233" s="59"/>
      <c r="GQX233" s="60"/>
      <c r="GQY233" s="103"/>
      <c r="GQZ233" s="61"/>
      <c r="GRA233" s="62"/>
      <c r="GRB233" s="61"/>
      <c r="GRC233" s="61"/>
      <c r="GRD233" s="63"/>
      <c r="GRE233" s="61"/>
      <c r="GRF233" s="61"/>
      <c r="GRG233" s="61"/>
      <c r="GRH233" s="63"/>
      <c r="GRI233" s="61"/>
      <c r="GRJ233" s="59"/>
      <c r="GRK233" s="60"/>
      <c r="GRL233" s="103"/>
      <c r="GRM233" s="61"/>
      <c r="GRN233" s="62"/>
      <c r="GRO233" s="61"/>
      <c r="GRP233" s="61"/>
      <c r="GRQ233" s="63"/>
      <c r="GRR233" s="61"/>
      <c r="GRS233" s="61"/>
      <c r="GRT233" s="61"/>
      <c r="GRU233" s="63"/>
      <c r="GRV233" s="61"/>
      <c r="GRW233" s="59"/>
      <c r="GRX233" s="60"/>
      <c r="GRY233" s="103"/>
      <c r="GRZ233" s="61"/>
      <c r="GSA233" s="62"/>
      <c r="GSB233" s="61"/>
      <c r="GSC233" s="61"/>
      <c r="GSD233" s="63"/>
      <c r="GSE233" s="61"/>
      <c r="GSF233" s="61"/>
      <c r="GSG233" s="61"/>
      <c r="GSH233" s="63"/>
      <c r="GSI233" s="61"/>
      <c r="GSJ233" s="59"/>
      <c r="GSK233" s="60"/>
      <c r="GSL233" s="103"/>
      <c r="GSM233" s="61"/>
      <c r="GSN233" s="62"/>
      <c r="GSO233" s="61"/>
      <c r="GSP233" s="61"/>
      <c r="GSQ233" s="63"/>
      <c r="GSR233" s="61"/>
      <c r="GSS233" s="61"/>
      <c r="GST233" s="61"/>
      <c r="GSU233" s="63"/>
      <c r="GSV233" s="61"/>
      <c r="GSW233" s="59"/>
      <c r="GSX233" s="60"/>
      <c r="GSY233" s="103"/>
      <c r="GSZ233" s="61"/>
      <c r="GTA233" s="62"/>
      <c r="GTB233" s="61"/>
      <c r="GTC233" s="61"/>
      <c r="GTD233" s="63"/>
      <c r="GTE233" s="61"/>
      <c r="GTF233" s="61"/>
      <c r="GTG233" s="61"/>
      <c r="GTH233" s="63"/>
      <c r="GTI233" s="61"/>
      <c r="GTJ233" s="59"/>
      <c r="GTK233" s="60"/>
      <c r="GTL233" s="103"/>
      <c r="GTM233" s="61"/>
      <c r="GTN233" s="62"/>
      <c r="GTO233" s="61"/>
      <c r="GTP233" s="61"/>
      <c r="GTQ233" s="63"/>
      <c r="GTR233" s="61"/>
      <c r="GTS233" s="61"/>
      <c r="GTT233" s="61"/>
      <c r="GTU233" s="63"/>
      <c r="GTV233" s="61"/>
      <c r="GTW233" s="59"/>
      <c r="GTX233" s="60"/>
      <c r="GTY233" s="103"/>
      <c r="GTZ233" s="61"/>
      <c r="GUA233" s="62"/>
      <c r="GUB233" s="61"/>
      <c r="GUC233" s="61"/>
      <c r="GUD233" s="63"/>
      <c r="GUE233" s="61"/>
      <c r="GUF233" s="61"/>
      <c r="GUG233" s="61"/>
      <c r="GUH233" s="63"/>
      <c r="GUI233" s="61"/>
      <c r="GUJ233" s="59"/>
      <c r="GUK233" s="60"/>
      <c r="GUL233" s="103"/>
      <c r="GUM233" s="61"/>
      <c r="GUN233" s="62"/>
      <c r="GUO233" s="61"/>
      <c r="GUP233" s="61"/>
      <c r="GUQ233" s="63"/>
      <c r="GUR233" s="61"/>
      <c r="GUS233" s="61"/>
      <c r="GUT233" s="61"/>
      <c r="GUU233" s="63"/>
      <c r="GUV233" s="61"/>
      <c r="GUW233" s="59"/>
      <c r="GUX233" s="60"/>
      <c r="GUY233" s="103"/>
      <c r="GUZ233" s="61"/>
      <c r="GVA233" s="62"/>
      <c r="GVB233" s="61"/>
      <c r="GVC233" s="61"/>
      <c r="GVD233" s="63"/>
      <c r="GVE233" s="61"/>
      <c r="GVF233" s="61"/>
      <c r="GVG233" s="61"/>
      <c r="GVH233" s="63"/>
      <c r="GVI233" s="61"/>
      <c r="GVJ233" s="59"/>
      <c r="GVK233" s="60"/>
      <c r="GVL233" s="103"/>
      <c r="GVM233" s="61"/>
      <c r="GVN233" s="62"/>
      <c r="GVO233" s="61"/>
      <c r="GVP233" s="61"/>
      <c r="GVQ233" s="63"/>
      <c r="GVR233" s="61"/>
      <c r="GVS233" s="61"/>
      <c r="GVT233" s="61"/>
      <c r="GVU233" s="63"/>
      <c r="GVV233" s="61"/>
      <c r="GVW233" s="59"/>
      <c r="GVX233" s="60"/>
      <c r="GVY233" s="103"/>
      <c r="GVZ233" s="61"/>
      <c r="GWA233" s="62"/>
      <c r="GWB233" s="61"/>
      <c r="GWC233" s="61"/>
      <c r="GWD233" s="63"/>
      <c r="GWE233" s="61"/>
      <c r="GWF233" s="61"/>
      <c r="GWG233" s="61"/>
      <c r="GWH233" s="63"/>
      <c r="GWI233" s="61"/>
      <c r="GWJ233" s="59"/>
      <c r="GWK233" s="60"/>
      <c r="GWL233" s="103"/>
      <c r="GWM233" s="61"/>
      <c r="GWN233" s="62"/>
      <c r="GWO233" s="61"/>
      <c r="GWP233" s="61"/>
      <c r="GWQ233" s="63"/>
      <c r="GWR233" s="61"/>
      <c r="GWS233" s="61"/>
      <c r="GWT233" s="61"/>
      <c r="GWU233" s="63"/>
      <c r="GWV233" s="61"/>
      <c r="GWW233" s="59"/>
      <c r="GWX233" s="60"/>
      <c r="GWY233" s="103"/>
      <c r="GWZ233" s="61"/>
      <c r="GXA233" s="62"/>
      <c r="GXB233" s="61"/>
      <c r="GXC233" s="61"/>
      <c r="GXD233" s="63"/>
      <c r="GXE233" s="61"/>
      <c r="GXF233" s="61"/>
      <c r="GXG233" s="61"/>
      <c r="GXH233" s="63"/>
      <c r="GXI233" s="61"/>
      <c r="GXJ233" s="59"/>
      <c r="GXK233" s="60"/>
      <c r="GXL233" s="103"/>
      <c r="GXM233" s="61"/>
      <c r="GXN233" s="62"/>
      <c r="GXO233" s="61"/>
      <c r="GXP233" s="61"/>
      <c r="GXQ233" s="63"/>
      <c r="GXR233" s="61"/>
      <c r="GXS233" s="61"/>
      <c r="GXT233" s="61"/>
      <c r="GXU233" s="63"/>
      <c r="GXV233" s="61"/>
      <c r="GXW233" s="59"/>
      <c r="GXX233" s="60"/>
      <c r="GXY233" s="103"/>
      <c r="GXZ233" s="61"/>
      <c r="GYA233" s="62"/>
      <c r="GYB233" s="61"/>
      <c r="GYC233" s="61"/>
      <c r="GYD233" s="63"/>
      <c r="GYE233" s="61"/>
      <c r="GYF233" s="61"/>
      <c r="GYG233" s="61"/>
      <c r="GYH233" s="63"/>
      <c r="GYI233" s="61"/>
      <c r="GYJ233" s="59"/>
      <c r="GYK233" s="60"/>
      <c r="GYL233" s="103"/>
      <c r="GYM233" s="61"/>
      <c r="GYN233" s="62"/>
      <c r="GYO233" s="61"/>
      <c r="GYP233" s="61"/>
      <c r="GYQ233" s="63"/>
      <c r="GYR233" s="61"/>
      <c r="GYS233" s="61"/>
      <c r="GYT233" s="61"/>
      <c r="GYU233" s="63"/>
      <c r="GYV233" s="61"/>
      <c r="GYW233" s="59"/>
      <c r="GYX233" s="60"/>
      <c r="GYY233" s="103"/>
      <c r="GYZ233" s="61"/>
      <c r="GZA233" s="62"/>
      <c r="GZB233" s="61"/>
      <c r="GZC233" s="61"/>
      <c r="GZD233" s="63"/>
      <c r="GZE233" s="61"/>
      <c r="GZF233" s="61"/>
      <c r="GZG233" s="61"/>
      <c r="GZH233" s="63"/>
      <c r="GZI233" s="61"/>
      <c r="GZJ233" s="59"/>
      <c r="GZK233" s="60"/>
      <c r="GZL233" s="103"/>
      <c r="GZM233" s="61"/>
      <c r="GZN233" s="62"/>
      <c r="GZO233" s="61"/>
      <c r="GZP233" s="61"/>
      <c r="GZQ233" s="63"/>
      <c r="GZR233" s="61"/>
      <c r="GZS233" s="61"/>
      <c r="GZT233" s="61"/>
      <c r="GZU233" s="63"/>
      <c r="GZV233" s="61"/>
      <c r="GZW233" s="59"/>
      <c r="GZX233" s="60"/>
      <c r="GZY233" s="103"/>
      <c r="GZZ233" s="61"/>
      <c r="HAA233" s="62"/>
      <c r="HAB233" s="61"/>
      <c r="HAC233" s="61"/>
      <c r="HAD233" s="63"/>
      <c r="HAE233" s="61"/>
      <c r="HAF233" s="61"/>
      <c r="HAG233" s="61"/>
      <c r="HAH233" s="63"/>
      <c r="HAI233" s="61"/>
      <c r="HAJ233" s="59"/>
      <c r="HAK233" s="60"/>
      <c r="HAL233" s="103"/>
      <c r="HAM233" s="61"/>
      <c r="HAN233" s="62"/>
      <c r="HAO233" s="61"/>
      <c r="HAP233" s="61"/>
      <c r="HAQ233" s="63"/>
      <c r="HAR233" s="61"/>
      <c r="HAS233" s="61"/>
      <c r="HAT233" s="61"/>
      <c r="HAU233" s="63"/>
      <c r="HAV233" s="61"/>
      <c r="HAW233" s="59"/>
      <c r="HAX233" s="60"/>
      <c r="HAY233" s="103"/>
      <c r="HAZ233" s="61"/>
      <c r="HBA233" s="62"/>
      <c r="HBB233" s="61"/>
      <c r="HBC233" s="61"/>
      <c r="HBD233" s="63"/>
      <c r="HBE233" s="61"/>
      <c r="HBF233" s="61"/>
      <c r="HBG233" s="61"/>
      <c r="HBH233" s="63"/>
      <c r="HBI233" s="61"/>
      <c r="HBJ233" s="59"/>
      <c r="HBK233" s="60"/>
      <c r="HBL233" s="103"/>
      <c r="HBM233" s="61"/>
      <c r="HBN233" s="62"/>
      <c r="HBO233" s="61"/>
      <c r="HBP233" s="61"/>
      <c r="HBQ233" s="63"/>
      <c r="HBR233" s="61"/>
      <c r="HBS233" s="61"/>
      <c r="HBT233" s="61"/>
      <c r="HBU233" s="63"/>
      <c r="HBV233" s="61"/>
      <c r="HBW233" s="59"/>
      <c r="HBX233" s="60"/>
      <c r="HBY233" s="103"/>
      <c r="HBZ233" s="61"/>
      <c r="HCA233" s="62"/>
      <c r="HCB233" s="61"/>
      <c r="HCC233" s="61"/>
      <c r="HCD233" s="63"/>
      <c r="HCE233" s="61"/>
      <c r="HCF233" s="61"/>
      <c r="HCG233" s="61"/>
      <c r="HCH233" s="63"/>
      <c r="HCI233" s="61"/>
      <c r="HCJ233" s="59"/>
      <c r="HCK233" s="60"/>
      <c r="HCL233" s="103"/>
      <c r="HCM233" s="61"/>
      <c r="HCN233" s="62"/>
      <c r="HCO233" s="61"/>
      <c r="HCP233" s="61"/>
      <c r="HCQ233" s="63"/>
      <c r="HCR233" s="61"/>
      <c r="HCS233" s="61"/>
      <c r="HCT233" s="61"/>
      <c r="HCU233" s="63"/>
      <c r="HCV233" s="61"/>
      <c r="HCW233" s="59"/>
      <c r="HCX233" s="60"/>
      <c r="HCY233" s="103"/>
      <c r="HCZ233" s="61"/>
      <c r="HDA233" s="62"/>
      <c r="HDB233" s="61"/>
      <c r="HDC233" s="61"/>
      <c r="HDD233" s="63"/>
      <c r="HDE233" s="61"/>
      <c r="HDF233" s="61"/>
      <c r="HDG233" s="61"/>
      <c r="HDH233" s="63"/>
      <c r="HDI233" s="61"/>
      <c r="HDJ233" s="59"/>
      <c r="HDK233" s="60"/>
      <c r="HDL233" s="103"/>
      <c r="HDM233" s="61"/>
      <c r="HDN233" s="62"/>
      <c r="HDO233" s="61"/>
      <c r="HDP233" s="61"/>
      <c r="HDQ233" s="63"/>
      <c r="HDR233" s="61"/>
      <c r="HDS233" s="61"/>
      <c r="HDT233" s="61"/>
      <c r="HDU233" s="63"/>
      <c r="HDV233" s="61"/>
      <c r="HDW233" s="59"/>
      <c r="HDX233" s="60"/>
      <c r="HDY233" s="103"/>
      <c r="HDZ233" s="61"/>
      <c r="HEA233" s="62"/>
      <c r="HEB233" s="61"/>
      <c r="HEC233" s="61"/>
      <c r="HED233" s="63"/>
      <c r="HEE233" s="61"/>
      <c r="HEF233" s="61"/>
      <c r="HEG233" s="61"/>
      <c r="HEH233" s="63"/>
      <c r="HEI233" s="61"/>
      <c r="HEJ233" s="59"/>
      <c r="HEK233" s="60"/>
      <c r="HEL233" s="103"/>
      <c r="HEM233" s="61"/>
      <c r="HEN233" s="62"/>
      <c r="HEO233" s="61"/>
      <c r="HEP233" s="61"/>
      <c r="HEQ233" s="63"/>
      <c r="HER233" s="61"/>
      <c r="HES233" s="61"/>
      <c r="HET233" s="61"/>
      <c r="HEU233" s="63"/>
      <c r="HEV233" s="61"/>
      <c r="HEW233" s="59"/>
      <c r="HEX233" s="60"/>
      <c r="HEY233" s="103"/>
      <c r="HEZ233" s="61"/>
      <c r="HFA233" s="62"/>
      <c r="HFB233" s="61"/>
      <c r="HFC233" s="61"/>
      <c r="HFD233" s="63"/>
      <c r="HFE233" s="61"/>
      <c r="HFF233" s="61"/>
      <c r="HFG233" s="61"/>
      <c r="HFH233" s="63"/>
      <c r="HFI233" s="61"/>
      <c r="HFJ233" s="59"/>
      <c r="HFK233" s="60"/>
      <c r="HFL233" s="103"/>
      <c r="HFM233" s="61"/>
      <c r="HFN233" s="62"/>
      <c r="HFO233" s="61"/>
      <c r="HFP233" s="61"/>
      <c r="HFQ233" s="63"/>
      <c r="HFR233" s="61"/>
      <c r="HFS233" s="61"/>
      <c r="HFT233" s="61"/>
      <c r="HFU233" s="63"/>
      <c r="HFV233" s="61"/>
      <c r="HFW233" s="59"/>
      <c r="HFX233" s="60"/>
      <c r="HFY233" s="103"/>
      <c r="HFZ233" s="61"/>
      <c r="HGA233" s="62"/>
      <c r="HGB233" s="61"/>
      <c r="HGC233" s="61"/>
      <c r="HGD233" s="63"/>
      <c r="HGE233" s="61"/>
      <c r="HGF233" s="61"/>
      <c r="HGG233" s="61"/>
      <c r="HGH233" s="63"/>
      <c r="HGI233" s="61"/>
      <c r="HGJ233" s="59"/>
      <c r="HGK233" s="60"/>
      <c r="HGL233" s="103"/>
      <c r="HGM233" s="61"/>
      <c r="HGN233" s="62"/>
      <c r="HGO233" s="61"/>
      <c r="HGP233" s="61"/>
      <c r="HGQ233" s="63"/>
      <c r="HGR233" s="61"/>
      <c r="HGS233" s="61"/>
      <c r="HGT233" s="61"/>
      <c r="HGU233" s="63"/>
      <c r="HGV233" s="61"/>
      <c r="HGW233" s="59"/>
      <c r="HGX233" s="60"/>
      <c r="HGY233" s="103"/>
      <c r="HGZ233" s="61"/>
      <c r="HHA233" s="62"/>
      <c r="HHB233" s="61"/>
      <c r="HHC233" s="61"/>
      <c r="HHD233" s="63"/>
      <c r="HHE233" s="61"/>
      <c r="HHF233" s="61"/>
      <c r="HHG233" s="61"/>
      <c r="HHH233" s="63"/>
      <c r="HHI233" s="61"/>
      <c r="HHJ233" s="59"/>
      <c r="HHK233" s="60"/>
      <c r="HHL233" s="103"/>
      <c r="HHM233" s="61"/>
      <c r="HHN233" s="62"/>
      <c r="HHO233" s="61"/>
      <c r="HHP233" s="61"/>
      <c r="HHQ233" s="63"/>
      <c r="HHR233" s="61"/>
      <c r="HHS233" s="61"/>
      <c r="HHT233" s="61"/>
      <c r="HHU233" s="63"/>
      <c r="HHV233" s="61"/>
      <c r="HHW233" s="59"/>
      <c r="HHX233" s="60"/>
      <c r="HHY233" s="103"/>
      <c r="HHZ233" s="61"/>
      <c r="HIA233" s="62"/>
      <c r="HIB233" s="61"/>
      <c r="HIC233" s="61"/>
      <c r="HID233" s="63"/>
      <c r="HIE233" s="61"/>
      <c r="HIF233" s="61"/>
      <c r="HIG233" s="61"/>
      <c r="HIH233" s="63"/>
      <c r="HII233" s="61"/>
      <c r="HIJ233" s="59"/>
      <c r="HIK233" s="60"/>
      <c r="HIL233" s="103"/>
      <c r="HIM233" s="61"/>
      <c r="HIN233" s="62"/>
      <c r="HIO233" s="61"/>
      <c r="HIP233" s="61"/>
      <c r="HIQ233" s="63"/>
      <c r="HIR233" s="61"/>
      <c r="HIS233" s="61"/>
      <c r="HIT233" s="61"/>
      <c r="HIU233" s="63"/>
      <c r="HIV233" s="61"/>
      <c r="HIW233" s="59"/>
      <c r="HIX233" s="60"/>
      <c r="HIY233" s="103"/>
      <c r="HIZ233" s="61"/>
      <c r="HJA233" s="62"/>
      <c r="HJB233" s="61"/>
      <c r="HJC233" s="61"/>
      <c r="HJD233" s="63"/>
      <c r="HJE233" s="61"/>
      <c r="HJF233" s="61"/>
      <c r="HJG233" s="61"/>
      <c r="HJH233" s="63"/>
      <c r="HJI233" s="61"/>
      <c r="HJJ233" s="59"/>
      <c r="HJK233" s="60"/>
      <c r="HJL233" s="103"/>
      <c r="HJM233" s="61"/>
      <c r="HJN233" s="62"/>
      <c r="HJO233" s="61"/>
      <c r="HJP233" s="61"/>
      <c r="HJQ233" s="63"/>
      <c r="HJR233" s="61"/>
      <c r="HJS233" s="61"/>
      <c r="HJT233" s="61"/>
      <c r="HJU233" s="63"/>
      <c r="HJV233" s="61"/>
      <c r="HJW233" s="59"/>
      <c r="HJX233" s="60"/>
      <c r="HJY233" s="103"/>
      <c r="HJZ233" s="61"/>
      <c r="HKA233" s="62"/>
      <c r="HKB233" s="61"/>
      <c r="HKC233" s="61"/>
      <c r="HKD233" s="63"/>
      <c r="HKE233" s="61"/>
      <c r="HKF233" s="61"/>
      <c r="HKG233" s="61"/>
      <c r="HKH233" s="63"/>
      <c r="HKI233" s="61"/>
      <c r="HKJ233" s="59"/>
      <c r="HKK233" s="60"/>
      <c r="HKL233" s="103"/>
      <c r="HKM233" s="61"/>
      <c r="HKN233" s="62"/>
      <c r="HKO233" s="61"/>
      <c r="HKP233" s="61"/>
      <c r="HKQ233" s="63"/>
      <c r="HKR233" s="61"/>
      <c r="HKS233" s="61"/>
      <c r="HKT233" s="61"/>
      <c r="HKU233" s="63"/>
      <c r="HKV233" s="61"/>
      <c r="HKW233" s="59"/>
      <c r="HKX233" s="60"/>
      <c r="HKY233" s="103"/>
      <c r="HKZ233" s="61"/>
      <c r="HLA233" s="62"/>
      <c r="HLB233" s="61"/>
      <c r="HLC233" s="61"/>
      <c r="HLD233" s="63"/>
      <c r="HLE233" s="61"/>
      <c r="HLF233" s="61"/>
      <c r="HLG233" s="61"/>
      <c r="HLH233" s="63"/>
      <c r="HLI233" s="61"/>
      <c r="HLJ233" s="59"/>
      <c r="HLK233" s="60"/>
      <c r="HLL233" s="103"/>
      <c r="HLM233" s="61"/>
      <c r="HLN233" s="62"/>
      <c r="HLO233" s="61"/>
      <c r="HLP233" s="61"/>
      <c r="HLQ233" s="63"/>
      <c r="HLR233" s="61"/>
      <c r="HLS233" s="61"/>
      <c r="HLT233" s="61"/>
      <c r="HLU233" s="63"/>
      <c r="HLV233" s="61"/>
      <c r="HLW233" s="59"/>
      <c r="HLX233" s="60"/>
      <c r="HLY233" s="103"/>
      <c r="HLZ233" s="61"/>
      <c r="HMA233" s="62"/>
      <c r="HMB233" s="61"/>
      <c r="HMC233" s="61"/>
      <c r="HMD233" s="63"/>
      <c r="HME233" s="61"/>
      <c r="HMF233" s="61"/>
      <c r="HMG233" s="61"/>
      <c r="HMH233" s="63"/>
      <c r="HMI233" s="61"/>
      <c r="HMJ233" s="59"/>
      <c r="HMK233" s="60"/>
      <c r="HML233" s="103"/>
      <c r="HMM233" s="61"/>
      <c r="HMN233" s="62"/>
      <c r="HMO233" s="61"/>
      <c r="HMP233" s="61"/>
      <c r="HMQ233" s="63"/>
      <c r="HMR233" s="61"/>
      <c r="HMS233" s="61"/>
      <c r="HMT233" s="61"/>
      <c r="HMU233" s="63"/>
      <c r="HMV233" s="61"/>
      <c r="HMW233" s="59"/>
      <c r="HMX233" s="60"/>
      <c r="HMY233" s="103"/>
      <c r="HMZ233" s="61"/>
      <c r="HNA233" s="62"/>
      <c r="HNB233" s="61"/>
      <c r="HNC233" s="61"/>
      <c r="HND233" s="63"/>
      <c r="HNE233" s="61"/>
      <c r="HNF233" s="61"/>
      <c r="HNG233" s="61"/>
      <c r="HNH233" s="63"/>
      <c r="HNI233" s="61"/>
      <c r="HNJ233" s="59"/>
      <c r="HNK233" s="60"/>
      <c r="HNL233" s="103"/>
      <c r="HNM233" s="61"/>
      <c r="HNN233" s="62"/>
      <c r="HNO233" s="61"/>
      <c r="HNP233" s="61"/>
      <c r="HNQ233" s="63"/>
      <c r="HNR233" s="61"/>
      <c r="HNS233" s="61"/>
      <c r="HNT233" s="61"/>
      <c r="HNU233" s="63"/>
      <c r="HNV233" s="61"/>
      <c r="HNW233" s="59"/>
      <c r="HNX233" s="60"/>
      <c r="HNY233" s="103"/>
      <c r="HNZ233" s="61"/>
      <c r="HOA233" s="62"/>
      <c r="HOB233" s="61"/>
      <c r="HOC233" s="61"/>
      <c r="HOD233" s="63"/>
      <c r="HOE233" s="61"/>
      <c r="HOF233" s="61"/>
      <c r="HOG233" s="61"/>
      <c r="HOH233" s="63"/>
      <c r="HOI233" s="61"/>
      <c r="HOJ233" s="59"/>
      <c r="HOK233" s="60"/>
      <c r="HOL233" s="103"/>
      <c r="HOM233" s="61"/>
      <c r="HON233" s="62"/>
      <c r="HOO233" s="61"/>
      <c r="HOP233" s="61"/>
      <c r="HOQ233" s="63"/>
      <c r="HOR233" s="61"/>
      <c r="HOS233" s="61"/>
      <c r="HOT233" s="61"/>
      <c r="HOU233" s="63"/>
      <c r="HOV233" s="61"/>
      <c r="HOW233" s="59"/>
      <c r="HOX233" s="60"/>
      <c r="HOY233" s="103"/>
      <c r="HOZ233" s="61"/>
      <c r="HPA233" s="62"/>
      <c r="HPB233" s="61"/>
      <c r="HPC233" s="61"/>
      <c r="HPD233" s="63"/>
      <c r="HPE233" s="61"/>
      <c r="HPF233" s="61"/>
      <c r="HPG233" s="61"/>
      <c r="HPH233" s="63"/>
      <c r="HPI233" s="61"/>
      <c r="HPJ233" s="59"/>
      <c r="HPK233" s="60"/>
      <c r="HPL233" s="103"/>
      <c r="HPM233" s="61"/>
      <c r="HPN233" s="62"/>
      <c r="HPO233" s="61"/>
      <c r="HPP233" s="61"/>
      <c r="HPQ233" s="63"/>
      <c r="HPR233" s="61"/>
      <c r="HPS233" s="61"/>
      <c r="HPT233" s="61"/>
      <c r="HPU233" s="63"/>
      <c r="HPV233" s="61"/>
      <c r="HPW233" s="59"/>
      <c r="HPX233" s="60"/>
      <c r="HPY233" s="103"/>
      <c r="HPZ233" s="61"/>
      <c r="HQA233" s="62"/>
      <c r="HQB233" s="61"/>
      <c r="HQC233" s="61"/>
      <c r="HQD233" s="63"/>
      <c r="HQE233" s="61"/>
      <c r="HQF233" s="61"/>
      <c r="HQG233" s="61"/>
      <c r="HQH233" s="63"/>
      <c r="HQI233" s="61"/>
      <c r="HQJ233" s="59"/>
      <c r="HQK233" s="60"/>
      <c r="HQL233" s="103"/>
      <c r="HQM233" s="61"/>
      <c r="HQN233" s="62"/>
      <c r="HQO233" s="61"/>
      <c r="HQP233" s="61"/>
      <c r="HQQ233" s="63"/>
      <c r="HQR233" s="61"/>
      <c r="HQS233" s="61"/>
      <c r="HQT233" s="61"/>
      <c r="HQU233" s="63"/>
      <c r="HQV233" s="61"/>
      <c r="HQW233" s="59"/>
      <c r="HQX233" s="60"/>
      <c r="HQY233" s="103"/>
      <c r="HQZ233" s="61"/>
      <c r="HRA233" s="62"/>
      <c r="HRB233" s="61"/>
      <c r="HRC233" s="61"/>
      <c r="HRD233" s="63"/>
      <c r="HRE233" s="61"/>
      <c r="HRF233" s="61"/>
      <c r="HRG233" s="61"/>
      <c r="HRH233" s="63"/>
      <c r="HRI233" s="61"/>
      <c r="HRJ233" s="59"/>
      <c r="HRK233" s="60"/>
      <c r="HRL233" s="103"/>
      <c r="HRM233" s="61"/>
      <c r="HRN233" s="62"/>
      <c r="HRO233" s="61"/>
      <c r="HRP233" s="61"/>
      <c r="HRQ233" s="63"/>
      <c r="HRR233" s="61"/>
      <c r="HRS233" s="61"/>
      <c r="HRT233" s="61"/>
      <c r="HRU233" s="63"/>
      <c r="HRV233" s="61"/>
      <c r="HRW233" s="59"/>
      <c r="HRX233" s="60"/>
      <c r="HRY233" s="103"/>
      <c r="HRZ233" s="61"/>
      <c r="HSA233" s="62"/>
      <c r="HSB233" s="61"/>
      <c r="HSC233" s="61"/>
      <c r="HSD233" s="63"/>
      <c r="HSE233" s="61"/>
      <c r="HSF233" s="61"/>
      <c r="HSG233" s="61"/>
      <c r="HSH233" s="63"/>
      <c r="HSI233" s="61"/>
      <c r="HSJ233" s="59"/>
      <c r="HSK233" s="60"/>
      <c r="HSL233" s="103"/>
      <c r="HSM233" s="61"/>
      <c r="HSN233" s="62"/>
      <c r="HSO233" s="61"/>
      <c r="HSP233" s="61"/>
      <c r="HSQ233" s="63"/>
      <c r="HSR233" s="61"/>
      <c r="HSS233" s="61"/>
      <c r="HST233" s="61"/>
      <c r="HSU233" s="63"/>
      <c r="HSV233" s="61"/>
      <c r="HSW233" s="59"/>
      <c r="HSX233" s="60"/>
      <c r="HSY233" s="103"/>
      <c r="HSZ233" s="61"/>
      <c r="HTA233" s="62"/>
      <c r="HTB233" s="61"/>
      <c r="HTC233" s="61"/>
      <c r="HTD233" s="63"/>
      <c r="HTE233" s="61"/>
      <c r="HTF233" s="61"/>
      <c r="HTG233" s="61"/>
      <c r="HTH233" s="63"/>
      <c r="HTI233" s="61"/>
      <c r="HTJ233" s="59"/>
      <c r="HTK233" s="60"/>
      <c r="HTL233" s="103"/>
      <c r="HTM233" s="61"/>
      <c r="HTN233" s="62"/>
      <c r="HTO233" s="61"/>
      <c r="HTP233" s="61"/>
      <c r="HTQ233" s="63"/>
      <c r="HTR233" s="61"/>
      <c r="HTS233" s="61"/>
      <c r="HTT233" s="61"/>
      <c r="HTU233" s="63"/>
      <c r="HTV233" s="61"/>
      <c r="HTW233" s="59"/>
      <c r="HTX233" s="60"/>
      <c r="HTY233" s="103"/>
      <c r="HTZ233" s="61"/>
      <c r="HUA233" s="62"/>
      <c r="HUB233" s="61"/>
      <c r="HUC233" s="61"/>
      <c r="HUD233" s="63"/>
      <c r="HUE233" s="61"/>
      <c r="HUF233" s="61"/>
      <c r="HUG233" s="61"/>
      <c r="HUH233" s="63"/>
      <c r="HUI233" s="61"/>
      <c r="HUJ233" s="59"/>
      <c r="HUK233" s="60"/>
      <c r="HUL233" s="103"/>
      <c r="HUM233" s="61"/>
      <c r="HUN233" s="62"/>
      <c r="HUO233" s="61"/>
      <c r="HUP233" s="61"/>
      <c r="HUQ233" s="63"/>
      <c r="HUR233" s="61"/>
      <c r="HUS233" s="61"/>
      <c r="HUT233" s="61"/>
      <c r="HUU233" s="63"/>
      <c r="HUV233" s="61"/>
      <c r="HUW233" s="59"/>
      <c r="HUX233" s="60"/>
      <c r="HUY233" s="103"/>
      <c r="HUZ233" s="61"/>
      <c r="HVA233" s="62"/>
      <c r="HVB233" s="61"/>
      <c r="HVC233" s="61"/>
      <c r="HVD233" s="63"/>
      <c r="HVE233" s="61"/>
      <c r="HVF233" s="61"/>
      <c r="HVG233" s="61"/>
      <c r="HVH233" s="63"/>
      <c r="HVI233" s="61"/>
      <c r="HVJ233" s="59"/>
      <c r="HVK233" s="60"/>
      <c r="HVL233" s="103"/>
      <c r="HVM233" s="61"/>
      <c r="HVN233" s="62"/>
      <c r="HVO233" s="61"/>
      <c r="HVP233" s="61"/>
      <c r="HVQ233" s="63"/>
      <c r="HVR233" s="61"/>
      <c r="HVS233" s="61"/>
      <c r="HVT233" s="61"/>
      <c r="HVU233" s="63"/>
      <c r="HVV233" s="61"/>
      <c r="HVW233" s="59"/>
      <c r="HVX233" s="60"/>
      <c r="HVY233" s="103"/>
      <c r="HVZ233" s="61"/>
      <c r="HWA233" s="62"/>
      <c r="HWB233" s="61"/>
      <c r="HWC233" s="61"/>
      <c r="HWD233" s="63"/>
      <c r="HWE233" s="61"/>
      <c r="HWF233" s="61"/>
      <c r="HWG233" s="61"/>
      <c r="HWH233" s="63"/>
      <c r="HWI233" s="61"/>
      <c r="HWJ233" s="59"/>
      <c r="HWK233" s="60"/>
      <c r="HWL233" s="103"/>
      <c r="HWM233" s="61"/>
      <c r="HWN233" s="62"/>
      <c r="HWO233" s="61"/>
      <c r="HWP233" s="61"/>
      <c r="HWQ233" s="63"/>
      <c r="HWR233" s="61"/>
      <c r="HWS233" s="61"/>
      <c r="HWT233" s="61"/>
      <c r="HWU233" s="63"/>
      <c r="HWV233" s="61"/>
      <c r="HWW233" s="59"/>
      <c r="HWX233" s="60"/>
      <c r="HWY233" s="103"/>
      <c r="HWZ233" s="61"/>
      <c r="HXA233" s="62"/>
      <c r="HXB233" s="61"/>
      <c r="HXC233" s="61"/>
      <c r="HXD233" s="63"/>
      <c r="HXE233" s="61"/>
      <c r="HXF233" s="61"/>
      <c r="HXG233" s="61"/>
      <c r="HXH233" s="63"/>
      <c r="HXI233" s="61"/>
      <c r="HXJ233" s="59"/>
      <c r="HXK233" s="60"/>
      <c r="HXL233" s="103"/>
      <c r="HXM233" s="61"/>
      <c r="HXN233" s="62"/>
      <c r="HXO233" s="61"/>
      <c r="HXP233" s="61"/>
      <c r="HXQ233" s="63"/>
      <c r="HXR233" s="61"/>
      <c r="HXS233" s="61"/>
      <c r="HXT233" s="61"/>
      <c r="HXU233" s="63"/>
      <c r="HXV233" s="61"/>
      <c r="HXW233" s="59"/>
      <c r="HXX233" s="60"/>
      <c r="HXY233" s="103"/>
      <c r="HXZ233" s="61"/>
      <c r="HYA233" s="62"/>
      <c r="HYB233" s="61"/>
      <c r="HYC233" s="61"/>
      <c r="HYD233" s="63"/>
      <c r="HYE233" s="61"/>
      <c r="HYF233" s="61"/>
      <c r="HYG233" s="61"/>
      <c r="HYH233" s="63"/>
      <c r="HYI233" s="61"/>
      <c r="HYJ233" s="59"/>
      <c r="HYK233" s="60"/>
      <c r="HYL233" s="103"/>
      <c r="HYM233" s="61"/>
      <c r="HYN233" s="62"/>
      <c r="HYO233" s="61"/>
      <c r="HYP233" s="61"/>
      <c r="HYQ233" s="63"/>
      <c r="HYR233" s="61"/>
      <c r="HYS233" s="61"/>
      <c r="HYT233" s="61"/>
      <c r="HYU233" s="63"/>
      <c r="HYV233" s="61"/>
      <c r="HYW233" s="59"/>
      <c r="HYX233" s="60"/>
      <c r="HYY233" s="103"/>
      <c r="HYZ233" s="61"/>
      <c r="HZA233" s="62"/>
      <c r="HZB233" s="61"/>
      <c r="HZC233" s="61"/>
      <c r="HZD233" s="63"/>
      <c r="HZE233" s="61"/>
      <c r="HZF233" s="61"/>
      <c r="HZG233" s="61"/>
      <c r="HZH233" s="63"/>
      <c r="HZI233" s="61"/>
      <c r="HZJ233" s="59"/>
      <c r="HZK233" s="60"/>
      <c r="HZL233" s="103"/>
      <c r="HZM233" s="61"/>
      <c r="HZN233" s="62"/>
      <c r="HZO233" s="61"/>
      <c r="HZP233" s="61"/>
      <c r="HZQ233" s="63"/>
      <c r="HZR233" s="61"/>
      <c r="HZS233" s="61"/>
      <c r="HZT233" s="61"/>
      <c r="HZU233" s="63"/>
      <c r="HZV233" s="61"/>
      <c r="HZW233" s="59"/>
      <c r="HZX233" s="60"/>
      <c r="HZY233" s="103"/>
      <c r="HZZ233" s="61"/>
      <c r="IAA233" s="62"/>
      <c r="IAB233" s="61"/>
      <c r="IAC233" s="61"/>
      <c r="IAD233" s="63"/>
      <c r="IAE233" s="61"/>
      <c r="IAF233" s="61"/>
      <c r="IAG233" s="61"/>
      <c r="IAH233" s="63"/>
      <c r="IAI233" s="61"/>
      <c r="IAJ233" s="59"/>
      <c r="IAK233" s="60"/>
      <c r="IAL233" s="103"/>
      <c r="IAM233" s="61"/>
      <c r="IAN233" s="62"/>
      <c r="IAO233" s="61"/>
      <c r="IAP233" s="61"/>
      <c r="IAQ233" s="63"/>
      <c r="IAR233" s="61"/>
      <c r="IAS233" s="61"/>
      <c r="IAT233" s="61"/>
      <c r="IAU233" s="63"/>
      <c r="IAV233" s="61"/>
      <c r="IAW233" s="59"/>
      <c r="IAX233" s="60"/>
      <c r="IAY233" s="103"/>
      <c r="IAZ233" s="61"/>
      <c r="IBA233" s="62"/>
      <c r="IBB233" s="61"/>
      <c r="IBC233" s="61"/>
      <c r="IBD233" s="63"/>
      <c r="IBE233" s="61"/>
      <c r="IBF233" s="61"/>
      <c r="IBG233" s="61"/>
      <c r="IBH233" s="63"/>
      <c r="IBI233" s="61"/>
      <c r="IBJ233" s="59"/>
      <c r="IBK233" s="60"/>
      <c r="IBL233" s="103"/>
      <c r="IBM233" s="61"/>
      <c r="IBN233" s="62"/>
      <c r="IBO233" s="61"/>
      <c r="IBP233" s="61"/>
      <c r="IBQ233" s="63"/>
      <c r="IBR233" s="61"/>
      <c r="IBS233" s="61"/>
      <c r="IBT233" s="61"/>
      <c r="IBU233" s="63"/>
      <c r="IBV233" s="61"/>
      <c r="IBW233" s="59"/>
      <c r="IBX233" s="60"/>
      <c r="IBY233" s="103"/>
      <c r="IBZ233" s="61"/>
      <c r="ICA233" s="62"/>
      <c r="ICB233" s="61"/>
      <c r="ICC233" s="61"/>
      <c r="ICD233" s="63"/>
      <c r="ICE233" s="61"/>
      <c r="ICF233" s="61"/>
      <c r="ICG233" s="61"/>
      <c r="ICH233" s="63"/>
      <c r="ICI233" s="61"/>
      <c r="ICJ233" s="59"/>
      <c r="ICK233" s="60"/>
      <c r="ICL233" s="103"/>
      <c r="ICM233" s="61"/>
      <c r="ICN233" s="62"/>
      <c r="ICO233" s="61"/>
      <c r="ICP233" s="61"/>
      <c r="ICQ233" s="63"/>
      <c r="ICR233" s="61"/>
      <c r="ICS233" s="61"/>
      <c r="ICT233" s="61"/>
      <c r="ICU233" s="63"/>
      <c r="ICV233" s="61"/>
      <c r="ICW233" s="59"/>
      <c r="ICX233" s="60"/>
      <c r="ICY233" s="103"/>
      <c r="ICZ233" s="61"/>
      <c r="IDA233" s="62"/>
      <c r="IDB233" s="61"/>
      <c r="IDC233" s="61"/>
      <c r="IDD233" s="63"/>
      <c r="IDE233" s="61"/>
      <c r="IDF233" s="61"/>
      <c r="IDG233" s="61"/>
      <c r="IDH233" s="63"/>
      <c r="IDI233" s="61"/>
      <c r="IDJ233" s="59"/>
      <c r="IDK233" s="60"/>
      <c r="IDL233" s="103"/>
      <c r="IDM233" s="61"/>
      <c r="IDN233" s="62"/>
      <c r="IDO233" s="61"/>
      <c r="IDP233" s="61"/>
      <c r="IDQ233" s="63"/>
      <c r="IDR233" s="61"/>
      <c r="IDS233" s="61"/>
      <c r="IDT233" s="61"/>
      <c r="IDU233" s="63"/>
      <c r="IDV233" s="61"/>
      <c r="IDW233" s="59"/>
      <c r="IDX233" s="60"/>
      <c r="IDY233" s="103"/>
      <c r="IDZ233" s="61"/>
      <c r="IEA233" s="62"/>
      <c r="IEB233" s="61"/>
      <c r="IEC233" s="61"/>
      <c r="IED233" s="63"/>
      <c r="IEE233" s="61"/>
      <c r="IEF233" s="61"/>
      <c r="IEG233" s="61"/>
      <c r="IEH233" s="63"/>
      <c r="IEI233" s="61"/>
      <c r="IEJ233" s="59"/>
      <c r="IEK233" s="60"/>
      <c r="IEL233" s="103"/>
      <c r="IEM233" s="61"/>
      <c r="IEN233" s="62"/>
      <c r="IEO233" s="61"/>
      <c r="IEP233" s="61"/>
      <c r="IEQ233" s="63"/>
      <c r="IER233" s="61"/>
      <c r="IES233" s="61"/>
      <c r="IET233" s="61"/>
      <c r="IEU233" s="63"/>
      <c r="IEV233" s="61"/>
      <c r="IEW233" s="59"/>
      <c r="IEX233" s="60"/>
      <c r="IEY233" s="103"/>
      <c r="IEZ233" s="61"/>
      <c r="IFA233" s="62"/>
      <c r="IFB233" s="61"/>
      <c r="IFC233" s="61"/>
      <c r="IFD233" s="63"/>
      <c r="IFE233" s="61"/>
      <c r="IFF233" s="61"/>
      <c r="IFG233" s="61"/>
      <c r="IFH233" s="63"/>
      <c r="IFI233" s="61"/>
      <c r="IFJ233" s="59"/>
      <c r="IFK233" s="60"/>
      <c r="IFL233" s="103"/>
      <c r="IFM233" s="61"/>
      <c r="IFN233" s="62"/>
      <c r="IFO233" s="61"/>
      <c r="IFP233" s="61"/>
      <c r="IFQ233" s="63"/>
      <c r="IFR233" s="61"/>
      <c r="IFS233" s="61"/>
      <c r="IFT233" s="61"/>
      <c r="IFU233" s="63"/>
      <c r="IFV233" s="61"/>
      <c r="IFW233" s="59"/>
      <c r="IFX233" s="60"/>
      <c r="IFY233" s="103"/>
      <c r="IFZ233" s="61"/>
      <c r="IGA233" s="62"/>
      <c r="IGB233" s="61"/>
      <c r="IGC233" s="61"/>
      <c r="IGD233" s="63"/>
      <c r="IGE233" s="61"/>
      <c r="IGF233" s="61"/>
      <c r="IGG233" s="61"/>
      <c r="IGH233" s="63"/>
      <c r="IGI233" s="61"/>
      <c r="IGJ233" s="59"/>
      <c r="IGK233" s="60"/>
      <c r="IGL233" s="103"/>
      <c r="IGM233" s="61"/>
      <c r="IGN233" s="62"/>
      <c r="IGO233" s="61"/>
      <c r="IGP233" s="61"/>
      <c r="IGQ233" s="63"/>
      <c r="IGR233" s="61"/>
      <c r="IGS233" s="61"/>
      <c r="IGT233" s="61"/>
      <c r="IGU233" s="63"/>
      <c r="IGV233" s="61"/>
      <c r="IGW233" s="59"/>
      <c r="IGX233" s="60"/>
      <c r="IGY233" s="103"/>
      <c r="IGZ233" s="61"/>
      <c r="IHA233" s="62"/>
      <c r="IHB233" s="61"/>
      <c r="IHC233" s="61"/>
      <c r="IHD233" s="63"/>
      <c r="IHE233" s="61"/>
      <c r="IHF233" s="61"/>
      <c r="IHG233" s="61"/>
      <c r="IHH233" s="63"/>
      <c r="IHI233" s="61"/>
      <c r="IHJ233" s="59"/>
      <c r="IHK233" s="60"/>
      <c r="IHL233" s="103"/>
      <c r="IHM233" s="61"/>
      <c r="IHN233" s="62"/>
      <c r="IHO233" s="61"/>
      <c r="IHP233" s="61"/>
      <c r="IHQ233" s="63"/>
      <c r="IHR233" s="61"/>
      <c r="IHS233" s="61"/>
      <c r="IHT233" s="61"/>
      <c r="IHU233" s="63"/>
      <c r="IHV233" s="61"/>
      <c r="IHW233" s="59"/>
      <c r="IHX233" s="60"/>
      <c r="IHY233" s="103"/>
      <c r="IHZ233" s="61"/>
      <c r="IIA233" s="62"/>
      <c r="IIB233" s="61"/>
      <c r="IIC233" s="61"/>
      <c r="IID233" s="63"/>
      <c r="IIE233" s="61"/>
      <c r="IIF233" s="61"/>
      <c r="IIG233" s="61"/>
      <c r="IIH233" s="63"/>
      <c r="III233" s="61"/>
      <c r="IIJ233" s="59"/>
      <c r="IIK233" s="60"/>
      <c r="IIL233" s="103"/>
      <c r="IIM233" s="61"/>
      <c r="IIN233" s="62"/>
      <c r="IIO233" s="61"/>
      <c r="IIP233" s="61"/>
      <c r="IIQ233" s="63"/>
      <c r="IIR233" s="61"/>
      <c r="IIS233" s="61"/>
      <c r="IIT233" s="61"/>
      <c r="IIU233" s="63"/>
      <c r="IIV233" s="61"/>
      <c r="IIW233" s="59"/>
      <c r="IIX233" s="60"/>
      <c r="IIY233" s="103"/>
      <c r="IIZ233" s="61"/>
      <c r="IJA233" s="62"/>
      <c r="IJB233" s="61"/>
      <c r="IJC233" s="61"/>
      <c r="IJD233" s="63"/>
      <c r="IJE233" s="61"/>
      <c r="IJF233" s="61"/>
      <c r="IJG233" s="61"/>
      <c r="IJH233" s="63"/>
      <c r="IJI233" s="61"/>
      <c r="IJJ233" s="59"/>
      <c r="IJK233" s="60"/>
      <c r="IJL233" s="103"/>
      <c r="IJM233" s="61"/>
      <c r="IJN233" s="62"/>
      <c r="IJO233" s="61"/>
      <c r="IJP233" s="61"/>
      <c r="IJQ233" s="63"/>
      <c r="IJR233" s="61"/>
      <c r="IJS233" s="61"/>
      <c r="IJT233" s="61"/>
      <c r="IJU233" s="63"/>
      <c r="IJV233" s="61"/>
      <c r="IJW233" s="59"/>
      <c r="IJX233" s="60"/>
      <c r="IJY233" s="103"/>
      <c r="IJZ233" s="61"/>
      <c r="IKA233" s="62"/>
      <c r="IKB233" s="61"/>
      <c r="IKC233" s="61"/>
      <c r="IKD233" s="63"/>
      <c r="IKE233" s="61"/>
      <c r="IKF233" s="61"/>
      <c r="IKG233" s="61"/>
      <c r="IKH233" s="63"/>
      <c r="IKI233" s="61"/>
      <c r="IKJ233" s="59"/>
      <c r="IKK233" s="60"/>
      <c r="IKL233" s="103"/>
      <c r="IKM233" s="61"/>
      <c r="IKN233" s="62"/>
      <c r="IKO233" s="61"/>
      <c r="IKP233" s="61"/>
      <c r="IKQ233" s="63"/>
      <c r="IKR233" s="61"/>
      <c r="IKS233" s="61"/>
      <c r="IKT233" s="61"/>
      <c r="IKU233" s="63"/>
      <c r="IKV233" s="61"/>
      <c r="IKW233" s="59"/>
      <c r="IKX233" s="60"/>
      <c r="IKY233" s="103"/>
      <c r="IKZ233" s="61"/>
      <c r="ILA233" s="62"/>
      <c r="ILB233" s="61"/>
      <c r="ILC233" s="61"/>
      <c r="ILD233" s="63"/>
      <c r="ILE233" s="61"/>
      <c r="ILF233" s="61"/>
      <c r="ILG233" s="61"/>
      <c r="ILH233" s="63"/>
      <c r="ILI233" s="61"/>
      <c r="ILJ233" s="59"/>
      <c r="ILK233" s="60"/>
      <c r="ILL233" s="103"/>
      <c r="ILM233" s="61"/>
      <c r="ILN233" s="62"/>
      <c r="ILO233" s="61"/>
      <c r="ILP233" s="61"/>
      <c r="ILQ233" s="63"/>
      <c r="ILR233" s="61"/>
      <c r="ILS233" s="61"/>
      <c r="ILT233" s="61"/>
      <c r="ILU233" s="63"/>
      <c r="ILV233" s="61"/>
      <c r="ILW233" s="59"/>
      <c r="ILX233" s="60"/>
      <c r="ILY233" s="103"/>
      <c r="ILZ233" s="61"/>
      <c r="IMA233" s="62"/>
      <c r="IMB233" s="61"/>
      <c r="IMC233" s="61"/>
      <c r="IMD233" s="63"/>
      <c r="IME233" s="61"/>
      <c r="IMF233" s="61"/>
      <c r="IMG233" s="61"/>
      <c r="IMH233" s="63"/>
      <c r="IMI233" s="61"/>
      <c r="IMJ233" s="59"/>
      <c r="IMK233" s="60"/>
      <c r="IML233" s="103"/>
      <c r="IMM233" s="61"/>
      <c r="IMN233" s="62"/>
      <c r="IMO233" s="61"/>
      <c r="IMP233" s="61"/>
      <c r="IMQ233" s="63"/>
      <c r="IMR233" s="61"/>
      <c r="IMS233" s="61"/>
      <c r="IMT233" s="61"/>
      <c r="IMU233" s="63"/>
      <c r="IMV233" s="61"/>
      <c r="IMW233" s="59"/>
      <c r="IMX233" s="60"/>
      <c r="IMY233" s="103"/>
      <c r="IMZ233" s="61"/>
      <c r="INA233" s="62"/>
      <c r="INB233" s="61"/>
      <c r="INC233" s="61"/>
      <c r="IND233" s="63"/>
      <c r="INE233" s="61"/>
      <c r="INF233" s="61"/>
      <c r="ING233" s="61"/>
      <c r="INH233" s="63"/>
      <c r="INI233" s="61"/>
      <c r="INJ233" s="59"/>
      <c r="INK233" s="60"/>
      <c r="INL233" s="103"/>
      <c r="INM233" s="61"/>
      <c r="INN233" s="62"/>
      <c r="INO233" s="61"/>
      <c r="INP233" s="61"/>
      <c r="INQ233" s="63"/>
      <c r="INR233" s="61"/>
      <c r="INS233" s="61"/>
      <c r="INT233" s="61"/>
      <c r="INU233" s="63"/>
      <c r="INV233" s="61"/>
      <c r="INW233" s="59"/>
      <c r="INX233" s="60"/>
      <c r="INY233" s="103"/>
      <c r="INZ233" s="61"/>
      <c r="IOA233" s="62"/>
      <c r="IOB233" s="61"/>
      <c r="IOC233" s="61"/>
      <c r="IOD233" s="63"/>
      <c r="IOE233" s="61"/>
      <c r="IOF233" s="61"/>
      <c r="IOG233" s="61"/>
      <c r="IOH233" s="63"/>
      <c r="IOI233" s="61"/>
      <c r="IOJ233" s="59"/>
      <c r="IOK233" s="60"/>
      <c r="IOL233" s="103"/>
      <c r="IOM233" s="61"/>
      <c r="ION233" s="62"/>
      <c r="IOO233" s="61"/>
      <c r="IOP233" s="61"/>
      <c r="IOQ233" s="63"/>
      <c r="IOR233" s="61"/>
      <c r="IOS233" s="61"/>
      <c r="IOT233" s="61"/>
      <c r="IOU233" s="63"/>
      <c r="IOV233" s="61"/>
      <c r="IOW233" s="59"/>
      <c r="IOX233" s="60"/>
      <c r="IOY233" s="103"/>
      <c r="IOZ233" s="61"/>
      <c r="IPA233" s="62"/>
      <c r="IPB233" s="61"/>
      <c r="IPC233" s="61"/>
      <c r="IPD233" s="63"/>
      <c r="IPE233" s="61"/>
      <c r="IPF233" s="61"/>
      <c r="IPG233" s="61"/>
      <c r="IPH233" s="63"/>
      <c r="IPI233" s="61"/>
      <c r="IPJ233" s="59"/>
      <c r="IPK233" s="60"/>
      <c r="IPL233" s="103"/>
      <c r="IPM233" s="61"/>
      <c r="IPN233" s="62"/>
      <c r="IPO233" s="61"/>
      <c r="IPP233" s="61"/>
      <c r="IPQ233" s="63"/>
      <c r="IPR233" s="61"/>
      <c r="IPS233" s="61"/>
      <c r="IPT233" s="61"/>
      <c r="IPU233" s="63"/>
      <c r="IPV233" s="61"/>
      <c r="IPW233" s="59"/>
      <c r="IPX233" s="60"/>
      <c r="IPY233" s="103"/>
      <c r="IPZ233" s="61"/>
      <c r="IQA233" s="62"/>
      <c r="IQB233" s="61"/>
      <c r="IQC233" s="61"/>
      <c r="IQD233" s="63"/>
      <c r="IQE233" s="61"/>
      <c r="IQF233" s="61"/>
      <c r="IQG233" s="61"/>
      <c r="IQH233" s="63"/>
      <c r="IQI233" s="61"/>
      <c r="IQJ233" s="59"/>
      <c r="IQK233" s="60"/>
      <c r="IQL233" s="103"/>
      <c r="IQM233" s="61"/>
      <c r="IQN233" s="62"/>
      <c r="IQO233" s="61"/>
      <c r="IQP233" s="61"/>
      <c r="IQQ233" s="63"/>
      <c r="IQR233" s="61"/>
      <c r="IQS233" s="61"/>
      <c r="IQT233" s="61"/>
      <c r="IQU233" s="63"/>
      <c r="IQV233" s="61"/>
      <c r="IQW233" s="59"/>
      <c r="IQX233" s="60"/>
      <c r="IQY233" s="103"/>
      <c r="IQZ233" s="61"/>
      <c r="IRA233" s="62"/>
      <c r="IRB233" s="61"/>
      <c r="IRC233" s="61"/>
      <c r="IRD233" s="63"/>
      <c r="IRE233" s="61"/>
      <c r="IRF233" s="61"/>
      <c r="IRG233" s="61"/>
      <c r="IRH233" s="63"/>
      <c r="IRI233" s="61"/>
      <c r="IRJ233" s="59"/>
      <c r="IRK233" s="60"/>
      <c r="IRL233" s="103"/>
      <c r="IRM233" s="61"/>
      <c r="IRN233" s="62"/>
      <c r="IRO233" s="61"/>
      <c r="IRP233" s="61"/>
      <c r="IRQ233" s="63"/>
      <c r="IRR233" s="61"/>
      <c r="IRS233" s="61"/>
      <c r="IRT233" s="61"/>
      <c r="IRU233" s="63"/>
      <c r="IRV233" s="61"/>
      <c r="IRW233" s="59"/>
      <c r="IRX233" s="60"/>
      <c r="IRY233" s="103"/>
      <c r="IRZ233" s="61"/>
      <c r="ISA233" s="62"/>
      <c r="ISB233" s="61"/>
      <c r="ISC233" s="61"/>
      <c r="ISD233" s="63"/>
      <c r="ISE233" s="61"/>
      <c r="ISF233" s="61"/>
      <c r="ISG233" s="61"/>
      <c r="ISH233" s="63"/>
      <c r="ISI233" s="61"/>
      <c r="ISJ233" s="59"/>
      <c r="ISK233" s="60"/>
      <c r="ISL233" s="103"/>
      <c r="ISM233" s="61"/>
      <c r="ISN233" s="62"/>
      <c r="ISO233" s="61"/>
      <c r="ISP233" s="61"/>
      <c r="ISQ233" s="63"/>
      <c r="ISR233" s="61"/>
      <c r="ISS233" s="61"/>
      <c r="IST233" s="61"/>
      <c r="ISU233" s="63"/>
      <c r="ISV233" s="61"/>
      <c r="ISW233" s="59"/>
      <c r="ISX233" s="60"/>
      <c r="ISY233" s="103"/>
      <c r="ISZ233" s="61"/>
      <c r="ITA233" s="62"/>
      <c r="ITB233" s="61"/>
      <c r="ITC233" s="61"/>
      <c r="ITD233" s="63"/>
      <c r="ITE233" s="61"/>
      <c r="ITF233" s="61"/>
      <c r="ITG233" s="61"/>
      <c r="ITH233" s="63"/>
      <c r="ITI233" s="61"/>
      <c r="ITJ233" s="59"/>
      <c r="ITK233" s="60"/>
      <c r="ITL233" s="103"/>
      <c r="ITM233" s="61"/>
      <c r="ITN233" s="62"/>
      <c r="ITO233" s="61"/>
      <c r="ITP233" s="61"/>
      <c r="ITQ233" s="63"/>
      <c r="ITR233" s="61"/>
      <c r="ITS233" s="61"/>
      <c r="ITT233" s="61"/>
      <c r="ITU233" s="63"/>
      <c r="ITV233" s="61"/>
      <c r="ITW233" s="59"/>
      <c r="ITX233" s="60"/>
      <c r="ITY233" s="103"/>
      <c r="ITZ233" s="61"/>
      <c r="IUA233" s="62"/>
      <c r="IUB233" s="61"/>
      <c r="IUC233" s="61"/>
      <c r="IUD233" s="63"/>
      <c r="IUE233" s="61"/>
      <c r="IUF233" s="61"/>
      <c r="IUG233" s="61"/>
      <c r="IUH233" s="63"/>
      <c r="IUI233" s="61"/>
      <c r="IUJ233" s="59"/>
      <c r="IUK233" s="60"/>
      <c r="IUL233" s="103"/>
      <c r="IUM233" s="61"/>
      <c r="IUN233" s="62"/>
      <c r="IUO233" s="61"/>
      <c r="IUP233" s="61"/>
      <c r="IUQ233" s="63"/>
      <c r="IUR233" s="61"/>
      <c r="IUS233" s="61"/>
      <c r="IUT233" s="61"/>
      <c r="IUU233" s="63"/>
      <c r="IUV233" s="61"/>
      <c r="IUW233" s="59"/>
      <c r="IUX233" s="60"/>
      <c r="IUY233" s="103"/>
      <c r="IUZ233" s="61"/>
      <c r="IVA233" s="62"/>
      <c r="IVB233" s="61"/>
      <c r="IVC233" s="61"/>
      <c r="IVD233" s="63"/>
      <c r="IVE233" s="61"/>
      <c r="IVF233" s="61"/>
      <c r="IVG233" s="61"/>
      <c r="IVH233" s="63"/>
      <c r="IVI233" s="61"/>
      <c r="IVJ233" s="59"/>
      <c r="IVK233" s="60"/>
      <c r="IVL233" s="103"/>
      <c r="IVM233" s="61"/>
      <c r="IVN233" s="62"/>
      <c r="IVO233" s="61"/>
      <c r="IVP233" s="61"/>
      <c r="IVQ233" s="63"/>
      <c r="IVR233" s="61"/>
      <c r="IVS233" s="61"/>
      <c r="IVT233" s="61"/>
      <c r="IVU233" s="63"/>
      <c r="IVV233" s="61"/>
      <c r="IVW233" s="59"/>
      <c r="IVX233" s="60"/>
      <c r="IVY233" s="103"/>
      <c r="IVZ233" s="61"/>
      <c r="IWA233" s="62"/>
      <c r="IWB233" s="61"/>
      <c r="IWC233" s="61"/>
      <c r="IWD233" s="63"/>
      <c r="IWE233" s="61"/>
      <c r="IWF233" s="61"/>
      <c r="IWG233" s="61"/>
      <c r="IWH233" s="63"/>
      <c r="IWI233" s="61"/>
      <c r="IWJ233" s="59"/>
      <c r="IWK233" s="60"/>
      <c r="IWL233" s="103"/>
      <c r="IWM233" s="61"/>
      <c r="IWN233" s="62"/>
      <c r="IWO233" s="61"/>
      <c r="IWP233" s="61"/>
      <c r="IWQ233" s="63"/>
      <c r="IWR233" s="61"/>
      <c r="IWS233" s="61"/>
      <c r="IWT233" s="61"/>
      <c r="IWU233" s="63"/>
      <c r="IWV233" s="61"/>
      <c r="IWW233" s="59"/>
      <c r="IWX233" s="60"/>
      <c r="IWY233" s="103"/>
      <c r="IWZ233" s="61"/>
      <c r="IXA233" s="62"/>
      <c r="IXB233" s="61"/>
      <c r="IXC233" s="61"/>
      <c r="IXD233" s="63"/>
      <c r="IXE233" s="61"/>
      <c r="IXF233" s="61"/>
      <c r="IXG233" s="61"/>
      <c r="IXH233" s="63"/>
      <c r="IXI233" s="61"/>
      <c r="IXJ233" s="59"/>
      <c r="IXK233" s="60"/>
      <c r="IXL233" s="103"/>
      <c r="IXM233" s="61"/>
      <c r="IXN233" s="62"/>
      <c r="IXO233" s="61"/>
      <c r="IXP233" s="61"/>
      <c r="IXQ233" s="63"/>
      <c r="IXR233" s="61"/>
      <c r="IXS233" s="61"/>
      <c r="IXT233" s="61"/>
      <c r="IXU233" s="63"/>
      <c r="IXV233" s="61"/>
      <c r="IXW233" s="59"/>
      <c r="IXX233" s="60"/>
      <c r="IXY233" s="103"/>
      <c r="IXZ233" s="61"/>
      <c r="IYA233" s="62"/>
      <c r="IYB233" s="61"/>
      <c r="IYC233" s="61"/>
      <c r="IYD233" s="63"/>
      <c r="IYE233" s="61"/>
      <c r="IYF233" s="61"/>
      <c r="IYG233" s="61"/>
      <c r="IYH233" s="63"/>
      <c r="IYI233" s="61"/>
      <c r="IYJ233" s="59"/>
      <c r="IYK233" s="60"/>
      <c r="IYL233" s="103"/>
      <c r="IYM233" s="61"/>
      <c r="IYN233" s="62"/>
      <c r="IYO233" s="61"/>
      <c r="IYP233" s="61"/>
      <c r="IYQ233" s="63"/>
      <c r="IYR233" s="61"/>
      <c r="IYS233" s="61"/>
      <c r="IYT233" s="61"/>
      <c r="IYU233" s="63"/>
      <c r="IYV233" s="61"/>
      <c r="IYW233" s="59"/>
      <c r="IYX233" s="60"/>
      <c r="IYY233" s="103"/>
      <c r="IYZ233" s="61"/>
      <c r="IZA233" s="62"/>
      <c r="IZB233" s="61"/>
      <c r="IZC233" s="61"/>
      <c r="IZD233" s="63"/>
      <c r="IZE233" s="61"/>
      <c r="IZF233" s="61"/>
      <c r="IZG233" s="61"/>
      <c r="IZH233" s="63"/>
      <c r="IZI233" s="61"/>
      <c r="IZJ233" s="59"/>
      <c r="IZK233" s="60"/>
      <c r="IZL233" s="103"/>
      <c r="IZM233" s="61"/>
      <c r="IZN233" s="62"/>
      <c r="IZO233" s="61"/>
      <c r="IZP233" s="61"/>
      <c r="IZQ233" s="63"/>
      <c r="IZR233" s="61"/>
      <c r="IZS233" s="61"/>
      <c r="IZT233" s="61"/>
      <c r="IZU233" s="63"/>
      <c r="IZV233" s="61"/>
      <c r="IZW233" s="59"/>
      <c r="IZX233" s="60"/>
      <c r="IZY233" s="103"/>
      <c r="IZZ233" s="61"/>
      <c r="JAA233" s="62"/>
      <c r="JAB233" s="61"/>
      <c r="JAC233" s="61"/>
      <c r="JAD233" s="63"/>
      <c r="JAE233" s="61"/>
      <c r="JAF233" s="61"/>
      <c r="JAG233" s="61"/>
      <c r="JAH233" s="63"/>
      <c r="JAI233" s="61"/>
      <c r="JAJ233" s="59"/>
      <c r="JAK233" s="60"/>
      <c r="JAL233" s="103"/>
      <c r="JAM233" s="61"/>
      <c r="JAN233" s="62"/>
      <c r="JAO233" s="61"/>
      <c r="JAP233" s="61"/>
      <c r="JAQ233" s="63"/>
      <c r="JAR233" s="61"/>
      <c r="JAS233" s="61"/>
      <c r="JAT233" s="61"/>
      <c r="JAU233" s="63"/>
      <c r="JAV233" s="61"/>
      <c r="JAW233" s="59"/>
      <c r="JAX233" s="60"/>
      <c r="JAY233" s="103"/>
      <c r="JAZ233" s="61"/>
      <c r="JBA233" s="62"/>
      <c r="JBB233" s="61"/>
      <c r="JBC233" s="61"/>
      <c r="JBD233" s="63"/>
      <c r="JBE233" s="61"/>
      <c r="JBF233" s="61"/>
      <c r="JBG233" s="61"/>
      <c r="JBH233" s="63"/>
      <c r="JBI233" s="61"/>
      <c r="JBJ233" s="59"/>
      <c r="JBK233" s="60"/>
      <c r="JBL233" s="103"/>
      <c r="JBM233" s="61"/>
      <c r="JBN233" s="62"/>
      <c r="JBO233" s="61"/>
      <c r="JBP233" s="61"/>
      <c r="JBQ233" s="63"/>
      <c r="JBR233" s="61"/>
      <c r="JBS233" s="61"/>
      <c r="JBT233" s="61"/>
      <c r="JBU233" s="63"/>
      <c r="JBV233" s="61"/>
      <c r="JBW233" s="59"/>
      <c r="JBX233" s="60"/>
      <c r="JBY233" s="103"/>
      <c r="JBZ233" s="61"/>
      <c r="JCA233" s="62"/>
      <c r="JCB233" s="61"/>
      <c r="JCC233" s="61"/>
      <c r="JCD233" s="63"/>
      <c r="JCE233" s="61"/>
      <c r="JCF233" s="61"/>
      <c r="JCG233" s="61"/>
      <c r="JCH233" s="63"/>
      <c r="JCI233" s="61"/>
      <c r="JCJ233" s="59"/>
      <c r="JCK233" s="60"/>
      <c r="JCL233" s="103"/>
      <c r="JCM233" s="61"/>
      <c r="JCN233" s="62"/>
      <c r="JCO233" s="61"/>
      <c r="JCP233" s="61"/>
      <c r="JCQ233" s="63"/>
      <c r="JCR233" s="61"/>
      <c r="JCS233" s="61"/>
      <c r="JCT233" s="61"/>
      <c r="JCU233" s="63"/>
      <c r="JCV233" s="61"/>
      <c r="JCW233" s="59"/>
      <c r="JCX233" s="60"/>
      <c r="JCY233" s="103"/>
      <c r="JCZ233" s="61"/>
      <c r="JDA233" s="62"/>
      <c r="JDB233" s="61"/>
      <c r="JDC233" s="61"/>
      <c r="JDD233" s="63"/>
      <c r="JDE233" s="61"/>
      <c r="JDF233" s="61"/>
      <c r="JDG233" s="61"/>
      <c r="JDH233" s="63"/>
      <c r="JDI233" s="61"/>
      <c r="JDJ233" s="59"/>
      <c r="JDK233" s="60"/>
      <c r="JDL233" s="103"/>
      <c r="JDM233" s="61"/>
      <c r="JDN233" s="62"/>
      <c r="JDO233" s="61"/>
      <c r="JDP233" s="61"/>
      <c r="JDQ233" s="63"/>
      <c r="JDR233" s="61"/>
      <c r="JDS233" s="61"/>
      <c r="JDT233" s="61"/>
      <c r="JDU233" s="63"/>
      <c r="JDV233" s="61"/>
      <c r="JDW233" s="59"/>
      <c r="JDX233" s="60"/>
      <c r="JDY233" s="103"/>
      <c r="JDZ233" s="61"/>
      <c r="JEA233" s="62"/>
      <c r="JEB233" s="61"/>
      <c r="JEC233" s="61"/>
      <c r="JED233" s="63"/>
      <c r="JEE233" s="61"/>
      <c r="JEF233" s="61"/>
      <c r="JEG233" s="61"/>
      <c r="JEH233" s="63"/>
      <c r="JEI233" s="61"/>
      <c r="JEJ233" s="59"/>
      <c r="JEK233" s="60"/>
      <c r="JEL233" s="103"/>
      <c r="JEM233" s="61"/>
      <c r="JEN233" s="62"/>
      <c r="JEO233" s="61"/>
      <c r="JEP233" s="61"/>
      <c r="JEQ233" s="63"/>
      <c r="JER233" s="61"/>
      <c r="JES233" s="61"/>
      <c r="JET233" s="61"/>
      <c r="JEU233" s="63"/>
      <c r="JEV233" s="61"/>
      <c r="JEW233" s="59"/>
      <c r="JEX233" s="60"/>
      <c r="JEY233" s="103"/>
      <c r="JEZ233" s="61"/>
      <c r="JFA233" s="62"/>
      <c r="JFB233" s="61"/>
      <c r="JFC233" s="61"/>
      <c r="JFD233" s="63"/>
      <c r="JFE233" s="61"/>
      <c r="JFF233" s="61"/>
      <c r="JFG233" s="61"/>
      <c r="JFH233" s="63"/>
      <c r="JFI233" s="61"/>
      <c r="JFJ233" s="59"/>
      <c r="JFK233" s="60"/>
      <c r="JFL233" s="103"/>
      <c r="JFM233" s="61"/>
      <c r="JFN233" s="62"/>
      <c r="JFO233" s="61"/>
      <c r="JFP233" s="61"/>
      <c r="JFQ233" s="63"/>
      <c r="JFR233" s="61"/>
      <c r="JFS233" s="61"/>
      <c r="JFT233" s="61"/>
      <c r="JFU233" s="63"/>
      <c r="JFV233" s="61"/>
      <c r="JFW233" s="59"/>
      <c r="JFX233" s="60"/>
      <c r="JFY233" s="103"/>
      <c r="JFZ233" s="61"/>
      <c r="JGA233" s="62"/>
      <c r="JGB233" s="61"/>
      <c r="JGC233" s="61"/>
      <c r="JGD233" s="63"/>
      <c r="JGE233" s="61"/>
      <c r="JGF233" s="61"/>
      <c r="JGG233" s="61"/>
      <c r="JGH233" s="63"/>
      <c r="JGI233" s="61"/>
      <c r="JGJ233" s="59"/>
      <c r="JGK233" s="60"/>
      <c r="JGL233" s="103"/>
      <c r="JGM233" s="61"/>
      <c r="JGN233" s="62"/>
      <c r="JGO233" s="61"/>
      <c r="JGP233" s="61"/>
      <c r="JGQ233" s="63"/>
      <c r="JGR233" s="61"/>
      <c r="JGS233" s="61"/>
      <c r="JGT233" s="61"/>
      <c r="JGU233" s="63"/>
      <c r="JGV233" s="61"/>
      <c r="JGW233" s="59"/>
      <c r="JGX233" s="60"/>
      <c r="JGY233" s="103"/>
      <c r="JGZ233" s="61"/>
      <c r="JHA233" s="62"/>
      <c r="JHB233" s="61"/>
      <c r="JHC233" s="61"/>
      <c r="JHD233" s="63"/>
      <c r="JHE233" s="61"/>
      <c r="JHF233" s="61"/>
      <c r="JHG233" s="61"/>
      <c r="JHH233" s="63"/>
      <c r="JHI233" s="61"/>
      <c r="JHJ233" s="59"/>
      <c r="JHK233" s="60"/>
      <c r="JHL233" s="103"/>
      <c r="JHM233" s="61"/>
      <c r="JHN233" s="62"/>
      <c r="JHO233" s="61"/>
      <c r="JHP233" s="61"/>
      <c r="JHQ233" s="63"/>
      <c r="JHR233" s="61"/>
      <c r="JHS233" s="61"/>
      <c r="JHT233" s="61"/>
      <c r="JHU233" s="63"/>
      <c r="JHV233" s="61"/>
      <c r="JHW233" s="59"/>
      <c r="JHX233" s="60"/>
      <c r="JHY233" s="103"/>
      <c r="JHZ233" s="61"/>
      <c r="JIA233" s="62"/>
      <c r="JIB233" s="61"/>
      <c r="JIC233" s="61"/>
      <c r="JID233" s="63"/>
      <c r="JIE233" s="61"/>
      <c r="JIF233" s="61"/>
      <c r="JIG233" s="61"/>
      <c r="JIH233" s="63"/>
      <c r="JII233" s="61"/>
      <c r="JIJ233" s="59"/>
      <c r="JIK233" s="60"/>
      <c r="JIL233" s="103"/>
      <c r="JIM233" s="61"/>
      <c r="JIN233" s="62"/>
      <c r="JIO233" s="61"/>
      <c r="JIP233" s="61"/>
      <c r="JIQ233" s="63"/>
      <c r="JIR233" s="61"/>
      <c r="JIS233" s="61"/>
      <c r="JIT233" s="61"/>
      <c r="JIU233" s="63"/>
      <c r="JIV233" s="61"/>
      <c r="JIW233" s="59"/>
      <c r="JIX233" s="60"/>
      <c r="JIY233" s="103"/>
      <c r="JIZ233" s="61"/>
      <c r="JJA233" s="62"/>
      <c r="JJB233" s="61"/>
      <c r="JJC233" s="61"/>
      <c r="JJD233" s="63"/>
      <c r="JJE233" s="61"/>
      <c r="JJF233" s="61"/>
      <c r="JJG233" s="61"/>
      <c r="JJH233" s="63"/>
      <c r="JJI233" s="61"/>
      <c r="JJJ233" s="59"/>
      <c r="JJK233" s="60"/>
      <c r="JJL233" s="103"/>
      <c r="JJM233" s="61"/>
      <c r="JJN233" s="62"/>
      <c r="JJO233" s="61"/>
      <c r="JJP233" s="61"/>
      <c r="JJQ233" s="63"/>
      <c r="JJR233" s="61"/>
      <c r="JJS233" s="61"/>
      <c r="JJT233" s="61"/>
      <c r="JJU233" s="63"/>
      <c r="JJV233" s="61"/>
      <c r="JJW233" s="59"/>
      <c r="JJX233" s="60"/>
      <c r="JJY233" s="103"/>
      <c r="JJZ233" s="61"/>
      <c r="JKA233" s="62"/>
      <c r="JKB233" s="61"/>
      <c r="JKC233" s="61"/>
      <c r="JKD233" s="63"/>
      <c r="JKE233" s="61"/>
      <c r="JKF233" s="61"/>
      <c r="JKG233" s="61"/>
      <c r="JKH233" s="63"/>
      <c r="JKI233" s="61"/>
      <c r="JKJ233" s="59"/>
      <c r="JKK233" s="60"/>
      <c r="JKL233" s="103"/>
      <c r="JKM233" s="61"/>
      <c r="JKN233" s="62"/>
      <c r="JKO233" s="61"/>
      <c r="JKP233" s="61"/>
      <c r="JKQ233" s="63"/>
      <c r="JKR233" s="61"/>
      <c r="JKS233" s="61"/>
      <c r="JKT233" s="61"/>
      <c r="JKU233" s="63"/>
      <c r="JKV233" s="61"/>
      <c r="JKW233" s="59"/>
      <c r="JKX233" s="60"/>
      <c r="JKY233" s="103"/>
      <c r="JKZ233" s="61"/>
      <c r="JLA233" s="62"/>
      <c r="JLB233" s="61"/>
      <c r="JLC233" s="61"/>
      <c r="JLD233" s="63"/>
      <c r="JLE233" s="61"/>
      <c r="JLF233" s="61"/>
      <c r="JLG233" s="61"/>
      <c r="JLH233" s="63"/>
      <c r="JLI233" s="61"/>
      <c r="JLJ233" s="59"/>
      <c r="JLK233" s="60"/>
      <c r="JLL233" s="103"/>
      <c r="JLM233" s="61"/>
      <c r="JLN233" s="62"/>
      <c r="JLO233" s="61"/>
      <c r="JLP233" s="61"/>
      <c r="JLQ233" s="63"/>
      <c r="JLR233" s="61"/>
      <c r="JLS233" s="61"/>
      <c r="JLT233" s="61"/>
      <c r="JLU233" s="63"/>
      <c r="JLV233" s="61"/>
      <c r="JLW233" s="59"/>
      <c r="JLX233" s="60"/>
      <c r="JLY233" s="103"/>
      <c r="JLZ233" s="61"/>
      <c r="JMA233" s="62"/>
      <c r="JMB233" s="61"/>
      <c r="JMC233" s="61"/>
      <c r="JMD233" s="63"/>
      <c r="JME233" s="61"/>
      <c r="JMF233" s="61"/>
      <c r="JMG233" s="61"/>
      <c r="JMH233" s="63"/>
      <c r="JMI233" s="61"/>
      <c r="JMJ233" s="59"/>
      <c r="JMK233" s="60"/>
      <c r="JML233" s="103"/>
      <c r="JMM233" s="61"/>
      <c r="JMN233" s="62"/>
      <c r="JMO233" s="61"/>
      <c r="JMP233" s="61"/>
      <c r="JMQ233" s="63"/>
      <c r="JMR233" s="61"/>
      <c r="JMS233" s="61"/>
      <c r="JMT233" s="61"/>
      <c r="JMU233" s="63"/>
      <c r="JMV233" s="61"/>
      <c r="JMW233" s="59"/>
      <c r="JMX233" s="60"/>
      <c r="JMY233" s="103"/>
      <c r="JMZ233" s="61"/>
      <c r="JNA233" s="62"/>
      <c r="JNB233" s="61"/>
      <c r="JNC233" s="61"/>
      <c r="JND233" s="63"/>
      <c r="JNE233" s="61"/>
      <c r="JNF233" s="61"/>
      <c r="JNG233" s="61"/>
      <c r="JNH233" s="63"/>
      <c r="JNI233" s="61"/>
      <c r="JNJ233" s="59"/>
      <c r="JNK233" s="60"/>
      <c r="JNL233" s="103"/>
      <c r="JNM233" s="61"/>
      <c r="JNN233" s="62"/>
      <c r="JNO233" s="61"/>
      <c r="JNP233" s="61"/>
      <c r="JNQ233" s="63"/>
      <c r="JNR233" s="61"/>
      <c r="JNS233" s="61"/>
      <c r="JNT233" s="61"/>
      <c r="JNU233" s="63"/>
      <c r="JNV233" s="61"/>
      <c r="JNW233" s="59"/>
      <c r="JNX233" s="60"/>
      <c r="JNY233" s="103"/>
      <c r="JNZ233" s="61"/>
      <c r="JOA233" s="62"/>
      <c r="JOB233" s="61"/>
      <c r="JOC233" s="61"/>
      <c r="JOD233" s="63"/>
      <c r="JOE233" s="61"/>
      <c r="JOF233" s="61"/>
      <c r="JOG233" s="61"/>
      <c r="JOH233" s="63"/>
      <c r="JOI233" s="61"/>
      <c r="JOJ233" s="59"/>
      <c r="JOK233" s="60"/>
      <c r="JOL233" s="103"/>
      <c r="JOM233" s="61"/>
      <c r="JON233" s="62"/>
      <c r="JOO233" s="61"/>
      <c r="JOP233" s="61"/>
      <c r="JOQ233" s="63"/>
      <c r="JOR233" s="61"/>
      <c r="JOS233" s="61"/>
      <c r="JOT233" s="61"/>
      <c r="JOU233" s="63"/>
      <c r="JOV233" s="61"/>
      <c r="JOW233" s="59"/>
      <c r="JOX233" s="60"/>
      <c r="JOY233" s="103"/>
      <c r="JOZ233" s="61"/>
      <c r="JPA233" s="62"/>
      <c r="JPB233" s="61"/>
      <c r="JPC233" s="61"/>
      <c r="JPD233" s="63"/>
      <c r="JPE233" s="61"/>
      <c r="JPF233" s="61"/>
      <c r="JPG233" s="61"/>
      <c r="JPH233" s="63"/>
      <c r="JPI233" s="61"/>
      <c r="JPJ233" s="59"/>
      <c r="JPK233" s="60"/>
      <c r="JPL233" s="103"/>
      <c r="JPM233" s="61"/>
      <c r="JPN233" s="62"/>
      <c r="JPO233" s="61"/>
      <c r="JPP233" s="61"/>
      <c r="JPQ233" s="63"/>
      <c r="JPR233" s="61"/>
      <c r="JPS233" s="61"/>
      <c r="JPT233" s="61"/>
      <c r="JPU233" s="63"/>
      <c r="JPV233" s="61"/>
      <c r="JPW233" s="59"/>
      <c r="JPX233" s="60"/>
      <c r="JPY233" s="103"/>
      <c r="JPZ233" s="61"/>
      <c r="JQA233" s="62"/>
      <c r="JQB233" s="61"/>
      <c r="JQC233" s="61"/>
      <c r="JQD233" s="63"/>
      <c r="JQE233" s="61"/>
      <c r="JQF233" s="61"/>
      <c r="JQG233" s="61"/>
      <c r="JQH233" s="63"/>
      <c r="JQI233" s="61"/>
      <c r="JQJ233" s="59"/>
      <c r="JQK233" s="60"/>
      <c r="JQL233" s="103"/>
      <c r="JQM233" s="61"/>
      <c r="JQN233" s="62"/>
      <c r="JQO233" s="61"/>
      <c r="JQP233" s="61"/>
      <c r="JQQ233" s="63"/>
      <c r="JQR233" s="61"/>
      <c r="JQS233" s="61"/>
      <c r="JQT233" s="61"/>
      <c r="JQU233" s="63"/>
      <c r="JQV233" s="61"/>
      <c r="JQW233" s="59"/>
      <c r="JQX233" s="60"/>
      <c r="JQY233" s="103"/>
      <c r="JQZ233" s="61"/>
      <c r="JRA233" s="62"/>
      <c r="JRB233" s="61"/>
      <c r="JRC233" s="61"/>
      <c r="JRD233" s="63"/>
      <c r="JRE233" s="61"/>
      <c r="JRF233" s="61"/>
      <c r="JRG233" s="61"/>
      <c r="JRH233" s="63"/>
      <c r="JRI233" s="61"/>
      <c r="JRJ233" s="59"/>
      <c r="JRK233" s="60"/>
      <c r="JRL233" s="103"/>
      <c r="JRM233" s="61"/>
      <c r="JRN233" s="62"/>
      <c r="JRO233" s="61"/>
      <c r="JRP233" s="61"/>
      <c r="JRQ233" s="63"/>
      <c r="JRR233" s="61"/>
      <c r="JRS233" s="61"/>
      <c r="JRT233" s="61"/>
      <c r="JRU233" s="63"/>
      <c r="JRV233" s="61"/>
      <c r="JRW233" s="59"/>
      <c r="JRX233" s="60"/>
      <c r="JRY233" s="103"/>
      <c r="JRZ233" s="61"/>
      <c r="JSA233" s="62"/>
      <c r="JSB233" s="61"/>
      <c r="JSC233" s="61"/>
      <c r="JSD233" s="63"/>
      <c r="JSE233" s="61"/>
      <c r="JSF233" s="61"/>
      <c r="JSG233" s="61"/>
      <c r="JSH233" s="63"/>
      <c r="JSI233" s="61"/>
      <c r="JSJ233" s="59"/>
      <c r="JSK233" s="60"/>
      <c r="JSL233" s="103"/>
      <c r="JSM233" s="61"/>
      <c r="JSN233" s="62"/>
      <c r="JSO233" s="61"/>
      <c r="JSP233" s="61"/>
      <c r="JSQ233" s="63"/>
      <c r="JSR233" s="61"/>
      <c r="JSS233" s="61"/>
      <c r="JST233" s="61"/>
      <c r="JSU233" s="63"/>
      <c r="JSV233" s="61"/>
      <c r="JSW233" s="59"/>
      <c r="JSX233" s="60"/>
      <c r="JSY233" s="103"/>
      <c r="JSZ233" s="61"/>
      <c r="JTA233" s="62"/>
      <c r="JTB233" s="61"/>
      <c r="JTC233" s="61"/>
      <c r="JTD233" s="63"/>
      <c r="JTE233" s="61"/>
      <c r="JTF233" s="61"/>
      <c r="JTG233" s="61"/>
      <c r="JTH233" s="63"/>
      <c r="JTI233" s="61"/>
      <c r="JTJ233" s="59"/>
      <c r="JTK233" s="60"/>
      <c r="JTL233" s="103"/>
      <c r="JTM233" s="61"/>
      <c r="JTN233" s="62"/>
      <c r="JTO233" s="61"/>
      <c r="JTP233" s="61"/>
      <c r="JTQ233" s="63"/>
      <c r="JTR233" s="61"/>
      <c r="JTS233" s="61"/>
      <c r="JTT233" s="61"/>
      <c r="JTU233" s="63"/>
      <c r="JTV233" s="61"/>
      <c r="JTW233" s="59"/>
      <c r="JTX233" s="60"/>
      <c r="JTY233" s="103"/>
      <c r="JTZ233" s="61"/>
      <c r="JUA233" s="62"/>
      <c r="JUB233" s="61"/>
      <c r="JUC233" s="61"/>
      <c r="JUD233" s="63"/>
      <c r="JUE233" s="61"/>
      <c r="JUF233" s="61"/>
      <c r="JUG233" s="61"/>
      <c r="JUH233" s="63"/>
      <c r="JUI233" s="61"/>
      <c r="JUJ233" s="59"/>
      <c r="JUK233" s="60"/>
      <c r="JUL233" s="103"/>
      <c r="JUM233" s="61"/>
      <c r="JUN233" s="62"/>
      <c r="JUO233" s="61"/>
      <c r="JUP233" s="61"/>
      <c r="JUQ233" s="63"/>
      <c r="JUR233" s="61"/>
      <c r="JUS233" s="61"/>
      <c r="JUT233" s="61"/>
      <c r="JUU233" s="63"/>
      <c r="JUV233" s="61"/>
      <c r="JUW233" s="59"/>
      <c r="JUX233" s="60"/>
      <c r="JUY233" s="103"/>
      <c r="JUZ233" s="61"/>
      <c r="JVA233" s="62"/>
      <c r="JVB233" s="61"/>
      <c r="JVC233" s="61"/>
      <c r="JVD233" s="63"/>
      <c r="JVE233" s="61"/>
      <c r="JVF233" s="61"/>
      <c r="JVG233" s="61"/>
      <c r="JVH233" s="63"/>
      <c r="JVI233" s="61"/>
      <c r="JVJ233" s="59"/>
      <c r="JVK233" s="60"/>
      <c r="JVL233" s="103"/>
      <c r="JVM233" s="61"/>
      <c r="JVN233" s="62"/>
      <c r="JVO233" s="61"/>
      <c r="JVP233" s="61"/>
      <c r="JVQ233" s="63"/>
      <c r="JVR233" s="61"/>
      <c r="JVS233" s="61"/>
      <c r="JVT233" s="61"/>
      <c r="JVU233" s="63"/>
      <c r="JVV233" s="61"/>
      <c r="JVW233" s="59"/>
      <c r="JVX233" s="60"/>
      <c r="JVY233" s="103"/>
      <c r="JVZ233" s="61"/>
      <c r="JWA233" s="62"/>
      <c r="JWB233" s="61"/>
      <c r="JWC233" s="61"/>
      <c r="JWD233" s="63"/>
      <c r="JWE233" s="61"/>
      <c r="JWF233" s="61"/>
      <c r="JWG233" s="61"/>
      <c r="JWH233" s="63"/>
      <c r="JWI233" s="61"/>
      <c r="JWJ233" s="59"/>
      <c r="JWK233" s="60"/>
      <c r="JWL233" s="103"/>
      <c r="JWM233" s="61"/>
      <c r="JWN233" s="62"/>
      <c r="JWO233" s="61"/>
      <c r="JWP233" s="61"/>
      <c r="JWQ233" s="63"/>
      <c r="JWR233" s="61"/>
      <c r="JWS233" s="61"/>
      <c r="JWT233" s="61"/>
      <c r="JWU233" s="63"/>
      <c r="JWV233" s="61"/>
      <c r="JWW233" s="59"/>
      <c r="JWX233" s="60"/>
      <c r="JWY233" s="103"/>
      <c r="JWZ233" s="61"/>
      <c r="JXA233" s="62"/>
      <c r="JXB233" s="61"/>
      <c r="JXC233" s="61"/>
      <c r="JXD233" s="63"/>
      <c r="JXE233" s="61"/>
      <c r="JXF233" s="61"/>
      <c r="JXG233" s="61"/>
      <c r="JXH233" s="63"/>
      <c r="JXI233" s="61"/>
      <c r="JXJ233" s="59"/>
      <c r="JXK233" s="60"/>
      <c r="JXL233" s="103"/>
      <c r="JXM233" s="61"/>
      <c r="JXN233" s="62"/>
      <c r="JXO233" s="61"/>
      <c r="JXP233" s="61"/>
      <c r="JXQ233" s="63"/>
      <c r="JXR233" s="61"/>
      <c r="JXS233" s="61"/>
      <c r="JXT233" s="61"/>
      <c r="JXU233" s="63"/>
      <c r="JXV233" s="61"/>
      <c r="JXW233" s="59"/>
      <c r="JXX233" s="60"/>
      <c r="JXY233" s="103"/>
      <c r="JXZ233" s="61"/>
      <c r="JYA233" s="62"/>
      <c r="JYB233" s="61"/>
      <c r="JYC233" s="61"/>
      <c r="JYD233" s="63"/>
      <c r="JYE233" s="61"/>
      <c r="JYF233" s="61"/>
      <c r="JYG233" s="61"/>
      <c r="JYH233" s="63"/>
      <c r="JYI233" s="61"/>
      <c r="JYJ233" s="59"/>
      <c r="JYK233" s="60"/>
      <c r="JYL233" s="103"/>
      <c r="JYM233" s="61"/>
      <c r="JYN233" s="62"/>
      <c r="JYO233" s="61"/>
      <c r="JYP233" s="61"/>
      <c r="JYQ233" s="63"/>
      <c r="JYR233" s="61"/>
      <c r="JYS233" s="61"/>
      <c r="JYT233" s="61"/>
      <c r="JYU233" s="63"/>
      <c r="JYV233" s="61"/>
      <c r="JYW233" s="59"/>
      <c r="JYX233" s="60"/>
      <c r="JYY233" s="103"/>
      <c r="JYZ233" s="61"/>
      <c r="JZA233" s="62"/>
      <c r="JZB233" s="61"/>
      <c r="JZC233" s="61"/>
      <c r="JZD233" s="63"/>
      <c r="JZE233" s="61"/>
      <c r="JZF233" s="61"/>
      <c r="JZG233" s="61"/>
      <c r="JZH233" s="63"/>
      <c r="JZI233" s="61"/>
      <c r="JZJ233" s="59"/>
      <c r="JZK233" s="60"/>
      <c r="JZL233" s="103"/>
      <c r="JZM233" s="61"/>
      <c r="JZN233" s="62"/>
      <c r="JZO233" s="61"/>
      <c r="JZP233" s="61"/>
      <c r="JZQ233" s="63"/>
      <c r="JZR233" s="61"/>
      <c r="JZS233" s="61"/>
      <c r="JZT233" s="61"/>
      <c r="JZU233" s="63"/>
      <c r="JZV233" s="61"/>
      <c r="JZW233" s="59"/>
      <c r="JZX233" s="60"/>
      <c r="JZY233" s="103"/>
      <c r="JZZ233" s="61"/>
      <c r="KAA233" s="62"/>
      <c r="KAB233" s="61"/>
      <c r="KAC233" s="61"/>
      <c r="KAD233" s="63"/>
      <c r="KAE233" s="61"/>
      <c r="KAF233" s="61"/>
      <c r="KAG233" s="61"/>
      <c r="KAH233" s="63"/>
      <c r="KAI233" s="61"/>
      <c r="KAJ233" s="59"/>
      <c r="KAK233" s="60"/>
      <c r="KAL233" s="103"/>
      <c r="KAM233" s="61"/>
      <c r="KAN233" s="62"/>
      <c r="KAO233" s="61"/>
      <c r="KAP233" s="61"/>
      <c r="KAQ233" s="63"/>
      <c r="KAR233" s="61"/>
      <c r="KAS233" s="61"/>
      <c r="KAT233" s="61"/>
      <c r="KAU233" s="63"/>
      <c r="KAV233" s="61"/>
      <c r="KAW233" s="59"/>
      <c r="KAX233" s="60"/>
      <c r="KAY233" s="103"/>
      <c r="KAZ233" s="61"/>
      <c r="KBA233" s="62"/>
      <c r="KBB233" s="61"/>
      <c r="KBC233" s="61"/>
      <c r="KBD233" s="63"/>
      <c r="KBE233" s="61"/>
      <c r="KBF233" s="61"/>
      <c r="KBG233" s="61"/>
      <c r="KBH233" s="63"/>
      <c r="KBI233" s="61"/>
      <c r="KBJ233" s="59"/>
      <c r="KBK233" s="60"/>
      <c r="KBL233" s="103"/>
      <c r="KBM233" s="61"/>
      <c r="KBN233" s="62"/>
      <c r="KBO233" s="61"/>
      <c r="KBP233" s="61"/>
      <c r="KBQ233" s="63"/>
      <c r="KBR233" s="61"/>
      <c r="KBS233" s="61"/>
      <c r="KBT233" s="61"/>
      <c r="KBU233" s="63"/>
      <c r="KBV233" s="61"/>
      <c r="KBW233" s="59"/>
      <c r="KBX233" s="60"/>
      <c r="KBY233" s="103"/>
      <c r="KBZ233" s="61"/>
      <c r="KCA233" s="62"/>
      <c r="KCB233" s="61"/>
      <c r="KCC233" s="61"/>
      <c r="KCD233" s="63"/>
      <c r="KCE233" s="61"/>
      <c r="KCF233" s="61"/>
      <c r="KCG233" s="61"/>
      <c r="KCH233" s="63"/>
      <c r="KCI233" s="61"/>
      <c r="KCJ233" s="59"/>
      <c r="KCK233" s="60"/>
      <c r="KCL233" s="103"/>
      <c r="KCM233" s="61"/>
      <c r="KCN233" s="62"/>
      <c r="KCO233" s="61"/>
      <c r="KCP233" s="61"/>
      <c r="KCQ233" s="63"/>
      <c r="KCR233" s="61"/>
      <c r="KCS233" s="61"/>
      <c r="KCT233" s="61"/>
      <c r="KCU233" s="63"/>
      <c r="KCV233" s="61"/>
      <c r="KCW233" s="59"/>
      <c r="KCX233" s="60"/>
      <c r="KCY233" s="103"/>
      <c r="KCZ233" s="61"/>
      <c r="KDA233" s="62"/>
      <c r="KDB233" s="61"/>
      <c r="KDC233" s="61"/>
      <c r="KDD233" s="63"/>
      <c r="KDE233" s="61"/>
      <c r="KDF233" s="61"/>
      <c r="KDG233" s="61"/>
      <c r="KDH233" s="63"/>
      <c r="KDI233" s="61"/>
      <c r="KDJ233" s="59"/>
      <c r="KDK233" s="60"/>
      <c r="KDL233" s="103"/>
      <c r="KDM233" s="61"/>
      <c r="KDN233" s="62"/>
      <c r="KDO233" s="61"/>
      <c r="KDP233" s="61"/>
      <c r="KDQ233" s="63"/>
      <c r="KDR233" s="61"/>
      <c r="KDS233" s="61"/>
      <c r="KDT233" s="61"/>
      <c r="KDU233" s="63"/>
      <c r="KDV233" s="61"/>
      <c r="KDW233" s="59"/>
      <c r="KDX233" s="60"/>
      <c r="KDY233" s="103"/>
      <c r="KDZ233" s="61"/>
      <c r="KEA233" s="62"/>
      <c r="KEB233" s="61"/>
      <c r="KEC233" s="61"/>
      <c r="KED233" s="63"/>
      <c r="KEE233" s="61"/>
      <c r="KEF233" s="61"/>
      <c r="KEG233" s="61"/>
      <c r="KEH233" s="63"/>
      <c r="KEI233" s="61"/>
      <c r="KEJ233" s="59"/>
      <c r="KEK233" s="60"/>
      <c r="KEL233" s="103"/>
      <c r="KEM233" s="61"/>
      <c r="KEN233" s="62"/>
      <c r="KEO233" s="61"/>
      <c r="KEP233" s="61"/>
      <c r="KEQ233" s="63"/>
      <c r="KER233" s="61"/>
      <c r="KES233" s="61"/>
      <c r="KET233" s="61"/>
      <c r="KEU233" s="63"/>
      <c r="KEV233" s="61"/>
      <c r="KEW233" s="59"/>
      <c r="KEX233" s="60"/>
      <c r="KEY233" s="103"/>
      <c r="KEZ233" s="61"/>
      <c r="KFA233" s="62"/>
      <c r="KFB233" s="61"/>
      <c r="KFC233" s="61"/>
      <c r="KFD233" s="63"/>
      <c r="KFE233" s="61"/>
      <c r="KFF233" s="61"/>
      <c r="KFG233" s="61"/>
      <c r="KFH233" s="63"/>
      <c r="KFI233" s="61"/>
      <c r="KFJ233" s="59"/>
      <c r="KFK233" s="60"/>
      <c r="KFL233" s="103"/>
      <c r="KFM233" s="61"/>
      <c r="KFN233" s="62"/>
      <c r="KFO233" s="61"/>
      <c r="KFP233" s="61"/>
      <c r="KFQ233" s="63"/>
      <c r="KFR233" s="61"/>
      <c r="KFS233" s="61"/>
      <c r="KFT233" s="61"/>
      <c r="KFU233" s="63"/>
      <c r="KFV233" s="61"/>
      <c r="KFW233" s="59"/>
      <c r="KFX233" s="60"/>
      <c r="KFY233" s="103"/>
      <c r="KFZ233" s="61"/>
      <c r="KGA233" s="62"/>
      <c r="KGB233" s="61"/>
      <c r="KGC233" s="61"/>
      <c r="KGD233" s="63"/>
      <c r="KGE233" s="61"/>
      <c r="KGF233" s="61"/>
      <c r="KGG233" s="61"/>
      <c r="KGH233" s="63"/>
      <c r="KGI233" s="61"/>
      <c r="KGJ233" s="59"/>
      <c r="KGK233" s="60"/>
      <c r="KGL233" s="103"/>
      <c r="KGM233" s="61"/>
      <c r="KGN233" s="62"/>
      <c r="KGO233" s="61"/>
      <c r="KGP233" s="61"/>
      <c r="KGQ233" s="63"/>
      <c r="KGR233" s="61"/>
      <c r="KGS233" s="61"/>
      <c r="KGT233" s="61"/>
      <c r="KGU233" s="63"/>
      <c r="KGV233" s="61"/>
      <c r="KGW233" s="59"/>
      <c r="KGX233" s="60"/>
      <c r="KGY233" s="103"/>
      <c r="KGZ233" s="61"/>
      <c r="KHA233" s="62"/>
      <c r="KHB233" s="61"/>
      <c r="KHC233" s="61"/>
      <c r="KHD233" s="63"/>
      <c r="KHE233" s="61"/>
      <c r="KHF233" s="61"/>
      <c r="KHG233" s="61"/>
      <c r="KHH233" s="63"/>
      <c r="KHI233" s="61"/>
      <c r="KHJ233" s="59"/>
      <c r="KHK233" s="60"/>
      <c r="KHL233" s="103"/>
      <c r="KHM233" s="61"/>
      <c r="KHN233" s="62"/>
      <c r="KHO233" s="61"/>
      <c r="KHP233" s="61"/>
      <c r="KHQ233" s="63"/>
      <c r="KHR233" s="61"/>
      <c r="KHS233" s="61"/>
      <c r="KHT233" s="61"/>
      <c r="KHU233" s="63"/>
      <c r="KHV233" s="61"/>
      <c r="KHW233" s="59"/>
      <c r="KHX233" s="60"/>
      <c r="KHY233" s="103"/>
      <c r="KHZ233" s="61"/>
      <c r="KIA233" s="62"/>
      <c r="KIB233" s="61"/>
      <c r="KIC233" s="61"/>
      <c r="KID233" s="63"/>
      <c r="KIE233" s="61"/>
      <c r="KIF233" s="61"/>
      <c r="KIG233" s="61"/>
      <c r="KIH233" s="63"/>
      <c r="KII233" s="61"/>
      <c r="KIJ233" s="59"/>
      <c r="KIK233" s="60"/>
      <c r="KIL233" s="103"/>
      <c r="KIM233" s="61"/>
      <c r="KIN233" s="62"/>
      <c r="KIO233" s="61"/>
      <c r="KIP233" s="61"/>
      <c r="KIQ233" s="63"/>
      <c r="KIR233" s="61"/>
      <c r="KIS233" s="61"/>
      <c r="KIT233" s="61"/>
      <c r="KIU233" s="63"/>
      <c r="KIV233" s="61"/>
      <c r="KIW233" s="59"/>
      <c r="KIX233" s="60"/>
      <c r="KIY233" s="103"/>
      <c r="KIZ233" s="61"/>
      <c r="KJA233" s="62"/>
      <c r="KJB233" s="61"/>
      <c r="KJC233" s="61"/>
      <c r="KJD233" s="63"/>
      <c r="KJE233" s="61"/>
      <c r="KJF233" s="61"/>
      <c r="KJG233" s="61"/>
      <c r="KJH233" s="63"/>
      <c r="KJI233" s="61"/>
      <c r="KJJ233" s="59"/>
      <c r="KJK233" s="60"/>
      <c r="KJL233" s="103"/>
      <c r="KJM233" s="61"/>
      <c r="KJN233" s="62"/>
      <c r="KJO233" s="61"/>
      <c r="KJP233" s="61"/>
      <c r="KJQ233" s="63"/>
      <c r="KJR233" s="61"/>
      <c r="KJS233" s="61"/>
      <c r="KJT233" s="61"/>
      <c r="KJU233" s="63"/>
      <c r="KJV233" s="61"/>
      <c r="KJW233" s="59"/>
      <c r="KJX233" s="60"/>
      <c r="KJY233" s="103"/>
      <c r="KJZ233" s="61"/>
      <c r="KKA233" s="62"/>
      <c r="KKB233" s="61"/>
      <c r="KKC233" s="61"/>
      <c r="KKD233" s="63"/>
      <c r="KKE233" s="61"/>
      <c r="KKF233" s="61"/>
      <c r="KKG233" s="61"/>
      <c r="KKH233" s="63"/>
      <c r="KKI233" s="61"/>
      <c r="KKJ233" s="59"/>
      <c r="KKK233" s="60"/>
      <c r="KKL233" s="103"/>
      <c r="KKM233" s="61"/>
      <c r="KKN233" s="62"/>
      <c r="KKO233" s="61"/>
      <c r="KKP233" s="61"/>
      <c r="KKQ233" s="63"/>
      <c r="KKR233" s="61"/>
      <c r="KKS233" s="61"/>
      <c r="KKT233" s="61"/>
      <c r="KKU233" s="63"/>
      <c r="KKV233" s="61"/>
      <c r="KKW233" s="59"/>
      <c r="KKX233" s="60"/>
      <c r="KKY233" s="103"/>
      <c r="KKZ233" s="61"/>
      <c r="KLA233" s="62"/>
      <c r="KLB233" s="61"/>
      <c r="KLC233" s="61"/>
      <c r="KLD233" s="63"/>
      <c r="KLE233" s="61"/>
      <c r="KLF233" s="61"/>
      <c r="KLG233" s="61"/>
      <c r="KLH233" s="63"/>
      <c r="KLI233" s="61"/>
      <c r="KLJ233" s="59"/>
      <c r="KLK233" s="60"/>
      <c r="KLL233" s="103"/>
      <c r="KLM233" s="61"/>
      <c r="KLN233" s="62"/>
      <c r="KLO233" s="61"/>
      <c r="KLP233" s="61"/>
      <c r="KLQ233" s="63"/>
      <c r="KLR233" s="61"/>
      <c r="KLS233" s="61"/>
      <c r="KLT233" s="61"/>
      <c r="KLU233" s="63"/>
      <c r="KLV233" s="61"/>
      <c r="KLW233" s="59"/>
      <c r="KLX233" s="60"/>
      <c r="KLY233" s="103"/>
      <c r="KLZ233" s="61"/>
      <c r="KMA233" s="62"/>
      <c r="KMB233" s="61"/>
      <c r="KMC233" s="61"/>
      <c r="KMD233" s="63"/>
      <c r="KME233" s="61"/>
      <c r="KMF233" s="61"/>
      <c r="KMG233" s="61"/>
      <c r="KMH233" s="63"/>
      <c r="KMI233" s="61"/>
      <c r="KMJ233" s="59"/>
      <c r="KMK233" s="60"/>
      <c r="KML233" s="103"/>
      <c r="KMM233" s="61"/>
      <c r="KMN233" s="62"/>
      <c r="KMO233" s="61"/>
      <c r="KMP233" s="61"/>
      <c r="KMQ233" s="63"/>
      <c r="KMR233" s="61"/>
      <c r="KMS233" s="61"/>
      <c r="KMT233" s="61"/>
      <c r="KMU233" s="63"/>
      <c r="KMV233" s="61"/>
      <c r="KMW233" s="59"/>
      <c r="KMX233" s="60"/>
      <c r="KMY233" s="103"/>
      <c r="KMZ233" s="61"/>
      <c r="KNA233" s="62"/>
      <c r="KNB233" s="61"/>
      <c r="KNC233" s="61"/>
      <c r="KND233" s="63"/>
      <c r="KNE233" s="61"/>
      <c r="KNF233" s="61"/>
      <c r="KNG233" s="61"/>
      <c r="KNH233" s="63"/>
      <c r="KNI233" s="61"/>
      <c r="KNJ233" s="59"/>
      <c r="KNK233" s="60"/>
      <c r="KNL233" s="103"/>
      <c r="KNM233" s="61"/>
      <c r="KNN233" s="62"/>
      <c r="KNO233" s="61"/>
      <c r="KNP233" s="61"/>
      <c r="KNQ233" s="63"/>
      <c r="KNR233" s="61"/>
      <c r="KNS233" s="61"/>
      <c r="KNT233" s="61"/>
      <c r="KNU233" s="63"/>
      <c r="KNV233" s="61"/>
      <c r="KNW233" s="59"/>
      <c r="KNX233" s="60"/>
      <c r="KNY233" s="103"/>
      <c r="KNZ233" s="61"/>
      <c r="KOA233" s="62"/>
      <c r="KOB233" s="61"/>
      <c r="KOC233" s="61"/>
      <c r="KOD233" s="63"/>
      <c r="KOE233" s="61"/>
      <c r="KOF233" s="61"/>
      <c r="KOG233" s="61"/>
      <c r="KOH233" s="63"/>
      <c r="KOI233" s="61"/>
      <c r="KOJ233" s="59"/>
      <c r="KOK233" s="60"/>
      <c r="KOL233" s="103"/>
      <c r="KOM233" s="61"/>
      <c r="KON233" s="62"/>
      <c r="KOO233" s="61"/>
      <c r="KOP233" s="61"/>
      <c r="KOQ233" s="63"/>
      <c r="KOR233" s="61"/>
      <c r="KOS233" s="61"/>
      <c r="KOT233" s="61"/>
      <c r="KOU233" s="63"/>
      <c r="KOV233" s="61"/>
      <c r="KOW233" s="59"/>
      <c r="KOX233" s="60"/>
      <c r="KOY233" s="103"/>
      <c r="KOZ233" s="61"/>
      <c r="KPA233" s="62"/>
      <c r="KPB233" s="61"/>
      <c r="KPC233" s="61"/>
      <c r="KPD233" s="63"/>
      <c r="KPE233" s="61"/>
      <c r="KPF233" s="61"/>
      <c r="KPG233" s="61"/>
      <c r="KPH233" s="63"/>
      <c r="KPI233" s="61"/>
      <c r="KPJ233" s="59"/>
      <c r="KPK233" s="60"/>
      <c r="KPL233" s="103"/>
      <c r="KPM233" s="61"/>
      <c r="KPN233" s="62"/>
      <c r="KPO233" s="61"/>
      <c r="KPP233" s="61"/>
      <c r="KPQ233" s="63"/>
      <c r="KPR233" s="61"/>
      <c r="KPS233" s="61"/>
      <c r="KPT233" s="61"/>
      <c r="KPU233" s="63"/>
      <c r="KPV233" s="61"/>
      <c r="KPW233" s="59"/>
      <c r="KPX233" s="60"/>
      <c r="KPY233" s="103"/>
      <c r="KPZ233" s="61"/>
      <c r="KQA233" s="62"/>
      <c r="KQB233" s="61"/>
      <c r="KQC233" s="61"/>
      <c r="KQD233" s="63"/>
      <c r="KQE233" s="61"/>
      <c r="KQF233" s="61"/>
      <c r="KQG233" s="61"/>
      <c r="KQH233" s="63"/>
      <c r="KQI233" s="61"/>
      <c r="KQJ233" s="59"/>
      <c r="KQK233" s="60"/>
      <c r="KQL233" s="103"/>
      <c r="KQM233" s="61"/>
      <c r="KQN233" s="62"/>
      <c r="KQO233" s="61"/>
      <c r="KQP233" s="61"/>
      <c r="KQQ233" s="63"/>
      <c r="KQR233" s="61"/>
      <c r="KQS233" s="61"/>
      <c r="KQT233" s="61"/>
      <c r="KQU233" s="63"/>
      <c r="KQV233" s="61"/>
      <c r="KQW233" s="59"/>
      <c r="KQX233" s="60"/>
      <c r="KQY233" s="103"/>
      <c r="KQZ233" s="61"/>
      <c r="KRA233" s="62"/>
      <c r="KRB233" s="61"/>
      <c r="KRC233" s="61"/>
      <c r="KRD233" s="63"/>
      <c r="KRE233" s="61"/>
      <c r="KRF233" s="61"/>
      <c r="KRG233" s="61"/>
      <c r="KRH233" s="63"/>
      <c r="KRI233" s="61"/>
      <c r="KRJ233" s="59"/>
      <c r="KRK233" s="60"/>
      <c r="KRL233" s="103"/>
      <c r="KRM233" s="61"/>
      <c r="KRN233" s="62"/>
      <c r="KRO233" s="61"/>
      <c r="KRP233" s="61"/>
      <c r="KRQ233" s="63"/>
      <c r="KRR233" s="61"/>
      <c r="KRS233" s="61"/>
      <c r="KRT233" s="61"/>
      <c r="KRU233" s="63"/>
      <c r="KRV233" s="61"/>
      <c r="KRW233" s="59"/>
      <c r="KRX233" s="60"/>
      <c r="KRY233" s="103"/>
      <c r="KRZ233" s="61"/>
      <c r="KSA233" s="62"/>
      <c r="KSB233" s="61"/>
      <c r="KSC233" s="61"/>
      <c r="KSD233" s="63"/>
      <c r="KSE233" s="61"/>
      <c r="KSF233" s="61"/>
      <c r="KSG233" s="61"/>
      <c r="KSH233" s="63"/>
      <c r="KSI233" s="61"/>
      <c r="KSJ233" s="59"/>
      <c r="KSK233" s="60"/>
      <c r="KSL233" s="103"/>
      <c r="KSM233" s="61"/>
      <c r="KSN233" s="62"/>
      <c r="KSO233" s="61"/>
      <c r="KSP233" s="61"/>
      <c r="KSQ233" s="63"/>
      <c r="KSR233" s="61"/>
      <c r="KSS233" s="61"/>
      <c r="KST233" s="61"/>
      <c r="KSU233" s="63"/>
      <c r="KSV233" s="61"/>
      <c r="KSW233" s="59"/>
      <c r="KSX233" s="60"/>
      <c r="KSY233" s="103"/>
      <c r="KSZ233" s="61"/>
      <c r="KTA233" s="62"/>
      <c r="KTB233" s="61"/>
      <c r="KTC233" s="61"/>
      <c r="KTD233" s="63"/>
      <c r="KTE233" s="61"/>
      <c r="KTF233" s="61"/>
      <c r="KTG233" s="61"/>
      <c r="KTH233" s="63"/>
      <c r="KTI233" s="61"/>
      <c r="KTJ233" s="59"/>
      <c r="KTK233" s="60"/>
      <c r="KTL233" s="103"/>
      <c r="KTM233" s="61"/>
      <c r="KTN233" s="62"/>
      <c r="KTO233" s="61"/>
      <c r="KTP233" s="61"/>
      <c r="KTQ233" s="63"/>
      <c r="KTR233" s="61"/>
      <c r="KTS233" s="61"/>
      <c r="KTT233" s="61"/>
      <c r="KTU233" s="63"/>
      <c r="KTV233" s="61"/>
      <c r="KTW233" s="59"/>
      <c r="KTX233" s="60"/>
      <c r="KTY233" s="103"/>
      <c r="KTZ233" s="61"/>
      <c r="KUA233" s="62"/>
      <c r="KUB233" s="61"/>
      <c r="KUC233" s="61"/>
      <c r="KUD233" s="63"/>
      <c r="KUE233" s="61"/>
      <c r="KUF233" s="61"/>
      <c r="KUG233" s="61"/>
      <c r="KUH233" s="63"/>
      <c r="KUI233" s="61"/>
      <c r="KUJ233" s="59"/>
      <c r="KUK233" s="60"/>
      <c r="KUL233" s="103"/>
      <c r="KUM233" s="61"/>
      <c r="KUN233" s="62"/>
      <c r="KUO233" s="61"/>
      <c r="KUP233" s="61"/>
      <c r="KUQ233" s="63"/>
      <c r="KUR233" s="61"/>
      <c r="KUS233" s="61"/>
      <c r="KUT233" s="61"/>
      <c r="KUU233" s="63"/>
      <c r="KUV233" s="61"/>
      <c r="KUW233" s="59"/>
      <c r="KUX233" s="60"/>
      <c r="KUY233" s="103"/>
      <c r="KUZ233" s="61"/>
      <c r="KVA233" s="62"/>
      <c r="KVB233" s="61"/>
      <c r="KVC233" s="61"/>
      <c r="KVD233" s="63"/>
      <c r="KVE233" s="61"/>
      <c r="KVF233" s="61"/>
      <c r="KVG233" s="61"/>
      <c r="KVH233" s="63"/>
      <c r="KVI233" s="61"/>
      <c r="KVJ233" s="59"/>
      <c r="KVK233" s="60"/>
      <c r="KVL233" s="103"/>
      <c r="KVM233" s="61"/>
      <c r="KVN233" s="62"/>
      <c r="KVO233" s="61"/>
      <c r="KVP233" s="61"/>
      <c r="KVQ233" s="63"/>
      <c r="KVR233" s="61"/>
      <c r="KVS233" s="61"/>
      <c r="KVT233" s="61"/>
      <c r="KVU233" s="63"/>
      <c r="KVV233" s="61"/>
      <c r="KVW233" s="59"/>
      <c r="KVX233" s="60"/>
      <c r="KVY233" s="103"/>
      <c r="KVZ233" s="61"/>
      <c r="KWA233" s="62"/>
      <c r="KWB233" s="61"/>
      <c r="KWC233" s="61"/>
      <c r="KWD233" s="63"/>
      <c r="KWE233" s="61"/>
      <c r="KWF233" s="61"/>
      <c r="KWG233" s="61"/>
      <c r="KWH233" s="63"/>
      <c r="KWI233" s="61"/>
      <c r="KWJ233" s="59"/>
      <c r="KWK233" s="60"/>
      <c r="KWL233" s="103"/>
      <c r="KWM233" s="61"/>
      <c r="KWN233" s="62"/>
      <c r="KWO233" s="61"/>
      <c r="KWP233" s="61"/>
      <c r="KWQ233" s="63"/>
      <c r="KWR233" s="61"/>
      <c r="KWS233" s="61"/>
      <c r="KWT233" s="61"/>
      <c r="KWU233" s="63"/>
      <c r="KWV233" s="61"/>
      <c r="KWW233" s="59"/>
      <c r="KWX233" s="60"/>
      <c r="KWY233" s="103"/>
      <c r="KWZ233" s="61"/>
      <c r="KXA233" s="62"/>
      <c r="KXB233" s="61"/>
      <c r="KXC233" s="61"/>
      <c r="KXD233" s="63"/>
      <c r="KXE233" s="61"/>
      <c r="KXF233" s="61"/>
      <c r="KXG233" s="61"/>
      <c r="KXH233" s="63"/>
      <c r="KXI233" s="61"/>
      <c r="KXJ233" s="59"/>
      <c r="KXK233" s="60"/>
      <c r="KXL233" s="103"/>
      <c r="KXM233" s="61"/>
      <c r="KXN233" s="62"/>
      <c r="KXO233" s="61"/>
      <c r="KXP233" s="61"/>
      <c r="KXQ233" s="63"/>
      <c r="KXR233" s="61"/>
      <c r="KXS233" s="61"/>
      <c r="KXT233" s="61"/>
      <c r="KXU233" s="63"/>
      <c r="KXV233" s="61"/>
      <c r="KXW233" s="59"/>
      <c r="KXX233" s="60"/>
      <c r="KXY233" s="103"/>
      <c r="KXZ233" s="61"/>
      <c r="KYA233" s="62"/>
      <c r="KYB233" s="61"/>
      <c r="KYC233" s="61"/>
      <c r="KYD233" s="63"/>
      <c r="KYE233" s="61"/>
      <c r="KYF233" s="61"/>
      <c r="KYG233" s="61"/>
      <c r="KYH233" s="63"/>
      <c r="KYI233" s="61"/>
      <c r="KYJ233" s="59"/>
      <c r="KYK233" s="60"/>
      <c r="KYL233" s="103"/>
      <c r="KYM233" s="61"/>
      <c r="KYN233" s="62"/>
      <c r="KYO233" s="61"/>
      <c r="KYP233" s="61"/>
      <c r="KYQ233" s="63"/>
      <c r="KYR233" s="61"/>
      <c r="KYS233" s="61"/>
      <c r="KYT233" s="61"/>
      <c r="KYU233" s="63"/>
      <c r="KYV233" s="61"/>
      <c r="KYW233" s="59"/>
      <c r="KYX233" s="60"/>
      <c r="KYY233" s="103"/>
      <c r="KYZ233" s="61"/>
      <c r="KZA233" s="62"/>
      <c r="KZB233" s="61"/>
      <c r="KZC233" s="61"/>
      <c r="KZD233" s="63"/>
      <c r="KZE233" s="61"/>
      <c r="KZF233" s="61"/>
      <c r="KZG233" s="61"/>
      <c r="KZH233" s="63"/>
      <c r="KZI233" s="61"/>
      <c r="KZJ233" s="59"/>
      <c r="KZK233" s="60"/>
      <c r="KZL233" s="103"/>
      <c r="KZM233" s="61"/>
      <c r="KZN233" s="62"/>
      <c r="KZO233" s="61"/>
      <c r="KZP233" s="61"/>
      <c r="KZQ233" s="63"/>
      <c r="KZR233" s="61"/>
      <c r="KZS233" s="61"/>
      <c r="KZT233" s="61"/>
      <c r="KZU233" s="63"/>
      <c r="KZV233" s="61"/>
      <c r="KZW233" s="59"/>
      <c r="KZX233" s="60"/>
      <c r="KZY233" s="103"/>
      <c r="KZZ233" s="61"/>
      <c r="LAA233" s="62"/>
      <c r="LAB233" s="61"/>
      <c r="LAC233" s="61"/>
      <c r="LAD233" s="63"/>
      <c r="LAE233" s="61"/>
      <c r="LAF233" s="61"/>
      <c r="LAG233" s="61"/>
      <c r="LAH233" s="63"/>
      <c r="LAI233" s="61"/>
      <c r="LAJ233" s="59"/>
      <c r="LAK233" s="60"/>
      <c r="LAL233" s="103"/>
      <c r="LAM233" s="61"/>
      <c r="LAN233" s="62"/>
      <c r="LAO233" s="61"/>
      <c r="LAP233" s="61"/>
      <c r="LAQ233" s="63"/>
      <c r="LAR233" s="61"/>
      <c r="LAS233" s="61"/>
      <c r="LAT233" s="61"/>
      <c r="LAU233" s="63"/>
      <c r="LAV233" s="61"/>
      <c r="LAW233" s="59"/>
      <c r="LAX233" s="60"/>
      <c r="LAY233" s="103"/>
      <c r="LAZ233" s="61"/>
      <c r="LBA233" s="62"/>
      <c r="LBB233" s="61"/>
      <c r="LBC233" s="61"/>
      <c r="LBD233" s="63"/>
      <c r="LBE233" s="61"/>
      <c r="LBF233" s="61"/>
      <c r="LBG233" s="61"/>
      <c r="LBH233" s="63"/>
      <c r="LBI233" s="61"/>
      <c r="LBJ233" s="59"/>
      <c r="LBK233" s="60"/>
      <c r="LBL233" s="103"/>
      <c r="LBM233" s="61"/>
      <c r="LBN233" s="62"/>
      <c r="LBO233" s="61"/>
      <c r="LBP233" s="61"/>
      <c r="LBQ233" s="63"/>
      <c r="LBR233" s="61"/>
      <c r="LBS233" s="61"/>
      <c r="LBT233" s="61"/>
      <c r="LBU233" s="63"/>
      <c r="LBV233" s="61"/>
      <c r="LBW233" s="59"/>
      <c r="LBX233" s="60"/>
      <c r="LBY233" s="103"/>
      <c r="LBZ233" s="61"/>
      <c r="LCA233" s="62"/>
      <c r="LCB233" s="61"/>
      <c r="LCC233" s="61"/>
      <c r="LCD233" s="63"/>
      <c r="LCE233" s="61"/>
      <c r="LCF233" s="61"/>
      <c r="LCG233" s="61"/>
      <c r="LCH233" s="63"/>
      <c r="LCI233" s="61"/>
      <c r="LCJ233" s="59"/>
      <c r="LCK233" s="60"/>
      <c r="LCL233" s="103"/>
      <c r="LCM233" s="61"/>
      <c r="LCN233" s="62"/>
      <c r="LCO233" s="61"/>
      <c r="LCP233" s="61"/>
      <c r="LCQ233" s="63"/>
      <c r="LCR233" s="61"/>
      <c r="LCS233" s="61"/>
      <c r="LCT233" s="61"/>
      <c r="LCU233" s="63"/>
      <c r="LCV233" s="61"/>
      <c r="LCW233" s="59"/>
      <c r="LCX233" s="60"/>
      <c r="LCY233" s="103"/>
      <c r="LCZ233" s="61"/>
      <c r="LDA233" s="62"/>
      <c r="LDB233" s="61"/>
      <c r="LDC233" s="61"/>
      <c r="LDD233" s="63"/>
      <c r="LDE233" s="61"/>
      <c r="LDF233" s="61"/>
      <c r="LDG233" s="61"/>
      <c r="LDH233" s="63"/>
      <c r="LDI233" s="61"/>
      <c r="LDJ233" s="59"/>
      <c r="LDK233" s="60"/>
      <c r="LDL233" s="103"/>
      <c r="LDM233" s="61"/>
      <c r="LDN233" s="62"/>
      <c r="LDO233" s="61"/>
      <c r="LDP233" s="61"/>
      <c r="LDQ233" s="63"/>
      <c r="LDR233" s="61"/>
      <c r="LDS233" s="61"/>
      <c r="LDT233" s="61"/>
      <c r="LDU233" s="63"/>
      <c r="LDV233" s="61"/>
      <c r="LDW233" s="59"/>
      <c r="LDX233" s="60"/>
      <c r="LDY233" s="103"/>
      <c r="LDZ233" s="61"/>
      <c r="LEA233" s="62"/>
      <c r="LEB233" s="61"/>
      <c r="LEC233" s="61"/>
      <c r="LED233" s="63"/>
      <c r="LEE233" s="61"/>
      <c r="LEF233" s="61"/>
      <c r="LEG233" s="61"/>
      <c r="LEH233" s="63"/>
      <c r="LEI233" s="61"/>
      <c r="LEJ233" s="59"/>
      <c r="LEK233" s="60"/>
      <c r="LEL233" s="103"/>
      <c r="LEM233" s="61"/>
      <c r="LEN233" s="62"/>
      <c r="LEO233" s="61"/>
      <c r="LEP233" s="61"/>
      <c r="LEQ233" s="63"/>
      <c r="LER233" s="61"/>
      <c r="LES233" s="61"/>
      <c r="LET233" s="61"/>
      <c r="LEU233" s="63"/>
      <c r="LEV233" s="61"/>
      <c r="LEW233" s="59"/>
      <c r="LEX233" s="60"/>
      <c r="LEY233" s="103"/>
      <c r="LEZ233" s="61"/>
      <c r="LFA233" s="62"/>
      <c r="LFB233" s="61"/>
      <c r="LFC233" s="61"/>
      <c r="LFD233" s="63"/>
      <c r="LFE233" s="61"/>
      <c r="LFF233" s="61"/>
      <c r="LFG233" s="61"/>
      <c r="LFH233" s="63"/>
      <c r="LFI233" s="61"/>
      <c r="LFJ233" s="59"/>
      <c r="LFK233" s="60"/>
      <c r="LFL233" s="103"/>
      <c r="LFM233" s="61"/>
      <c r="LFN233" s="62"/>
      <c r="LFO233" s="61"/>
      <c r="LFP233" s="61"/>
      <c r="LFQ233" s="63"/>
      <c r="LFR233" s="61"/>
      <c r="LFS233" s="61"/>
      <c r="LFT233" s="61"/>
      <c r="LFU233" s="63"/>
      <c r="LFV233" s="61"/>
      <c r="LFW233" s="59"/>
      <c r="LFX233" s="60"/>
      <c r="LFY233" s="103"/>
      <c r="LFZ233" s="61"/>
      <c r="LGA233" s="62"/>
      <c r="LGB233" s="61"/>
      <c r="LGC233" s="61"/>
      <c r="LGD233" s="63"/>
      <c r="LGE233" s="61"/>
      <c r="LGF233" s="61"/>
      <c r="LGG233" s="61"/>
      <c r="LGH233" s="63"/>
      <c r="LGI233" s="61"/>
      <c r="LGJ233" s="59"/>
      <c r="LGK233" s="60"/>
      <c r="LGL233" s="103"/>
      <c r="LGM233" s="61"/>
      <c r="LGN233" s="62"/>
      <c r="LGO233" s="61"/>
      <c r="LGP233" s="61"/>
      <c r="LGQ233" s="63"/>
      <c r="LGR233" s="61"/>
      <c r="LGS233" s="61"/>
      <c r="LGT233" s="61"/>
      <c r="LGU233" s="63"/>
      <c r="LGV233" s="61"/>
      <c r="LGW233" s="59"/>
      <c r="LGX233" s="60"/>
      <c r="LGY233" s="103"/>
      <c r="LGZ233" s="61"/>
      <c r="LHA233" s="62"/>
      <c r="LHB233" s="61"/>
      <c r="LHC233" s="61"/>
      <c r="LHD233" s="63"/>
      <c r="LHE233" s="61"/>
      <c r="LHF233" s="61"/>
      <c r="LHG233" s="61"/>
      <c r="LHH233" s="63"/>
      <c r="LHI233" s="61"/>
      <c r="LHJ233" s="59"/>
      <c r="LHK233" s="60"/>
      <c r="LHL233" s="103"/>
      <c r="LHM233" s="61"/>
      <c r="LHN233" s="62"/>
      <c r="LHO233" s="61"/>
      <c r="LHP233" s="61"/>
      <c r="LHQ233" s="63"/>
      <c r="LHR233" s="61"/>
      <c r="LHS233" s="61"/>
      <c r="LHT233" s="61"/>
      <c r="LHU233" s="63"/>
      <c r="LHV233" s="61"/>
      <c r="LHW233" s="59"/>
      <c r="LHX233" s="60"/>
      <c r="LHY233" s="103"/>
      <c r="LHZ233" s="61"/>
      <c r="LIA233" s="62"/>
      <c r="LIB233" s="61"/>
      <c r="LIC233" s="61"/>
      <c r="LID233" s="63"/>
      <c r="LIE233" s="61"/>
      <c r="LIF233" s="61"/>
      <c r="LIG233" s="61"/>
      <c r="LIH233" s="63"/>
      <c r="LII233" s="61"/>
      <c r="LIJ233" s="59"/>
      <c r="LIK233" s="60"/>
      <c r="LIL233" s="103"/>
      <c r="LIM233" s="61"/>
      <c r="LIN233" s="62"/>
      <c r="LIO233" s="61"/>
      <c r="LIP233" s="61"/>
      <c r="LIQ233" s="63"/>
      <c r="LIR233" s="61"/>
      <c r="LIS233" s="61"/>
      <c r="LIT233" s="61"/>
      <c r="LIU233" s="63"/>
      <c r="LIV233" s="61"/>
      <c r="LIW233" s="59"/>
      <c r="LIX233" s="60"/>
      <c r="LIY233" s="103"/>
      <c r="LIZ233" s="61"/>
      <c r="LJA233" s="62"/>
      <c r="LJB233" s="61"/>
      <c r="LJC233" s="61"/>
      <c r="LJD233" s="63"/>
      <c r="LJE233" s="61"/>
      <c r="LJF233" s="61"/>
      <c r="LJG233" s="61"/>
      <c r="LJH233" s="63"/>
      <c r="LJI233" s="61"/>
      <c r="LJJ233" s="59"/>
      <c r="LJK233" s="60"/>
      <c r="LJL233" s="103"/>
      <c r="LJM233" s="61"/>
      <c r="LJN233" s="62"/>
      <c r="LJO233" s="61"/>
      <c r="LJP233" s="61"/>
      <c r="LJQ233" s="63"/>
      <c r="LJR233" s="61"/>
      <c r="LJS233" s="61"/>
      <c r="LJT233" s="61"/>
      <c r="LJU233" s="63"/>
      <c r="LJV233" s="61"/>
      <c r="LJW233" s="59"/>
      <c r="LJX233" s="60"/>
      <c r="LJY233" s="103"/>
      <c r="LJZ233" s="61"/>
      <c r="LKA233" s="62"/>
      <c r="LKB233" s="61"/>
      <c r="LKC233" s="61"/>
      <c r="LKD233" s="63"/>
      <c r="LKE233" s="61"/>
      <c r="LKF233" s="61"/>
      <c r="LKG233" s="61"/>
      <c r="LKH233" s="63"/>
      <c r="LKI233" s="61"/>
      <c r="LKJ233" s="59"/>
      <c r="LKK233" s="60"/>
      <c r="LKL233" s="103"/>
      <c r="LKM233" s="61"/>
      <c r="LKN233" s="62"/>
      <c r="LKO233" s="61"/>
      <c r="LKP233" s="61"/>
      <c r="LKQ233" s="63"/>
      <c r="LKR233" s="61"/>
      <c r="LKS233" s="61"/>
      <c r="LKT233" s="61"/>
      <c r="LKU233" s="63"/>
      <c r="LKV233" s="61"/>
      <c r="LKW233" s="59"/>
      <c r="LKX233" s="60"/>
      <c r="LKY233" s="103"/>
      <c r="LKZ233" s="61"/>
      <c r="LLA233" s="62"/>
      <c r="LLB233" s="61"/>
      <c r="LLC233" s="61"/>
      <c r="LLD233" s="63"/>
      <c r="LLE233" s="61"/>
      <c r="LLF233" s="61"/>
      <c r="LLG233" s="61"/>
      <c r="LLH233" s="63"/>
      <c r="LLI233" s="61"/>
      <c r="LLJ233" s="59"/>
      <c r="LLK233" s="60"/>
      <c r="LLL233" s="103"/>
      <c r="LLM233" s="61"/>
      <c r="LLN233" s="62"/>
      <c r="LLO233" s="61"/>
      <c r="LLP233" s="61"/>
      <c r="LLQ233" s="63"/>
      <c r="LLR233" s="61"/>
      <c r="LLS233" s="61"/>
      <c r="LLT233" s="61"/>
      <c r="LLU233" s="63"/>
      <c r="LLV233" s="61"/>
      <c r="LLW233" s="59"/>
      <c r="LLX233" s="60"/>
      <c r="LLY233" s="103"/>
      <c r="LLZ233" s="61"/>
      <c r="LMA233" s="62"/>
      <c r="LMB233" s="61"/>
      <c r="LMC233" s="61"/>
      <c r="LMD233" s="63"/>
      <c r="LME233" s="61"/>
      <c r="LMF233" s="61"/>
      <c r="LMG233" s="61"/>
      <c r="LMH233" s="63"/>
      <c r="LMI233" s="61"/>
      <c r="LMJ233" s="59"/>
      <c r="LMK233" s="60"/>
      <c r="LML233" s="103"/>
      <c r="LMM233" s="61"/>
      <c r="LMN233" s="62"/>
      <c r="LMO233" s="61"/>
      <c r="LMP233" s="61"/>
      <c r="LMQ233" s="63"/>
      <c r="LMR233" s="61"/>
      <c r="LMS233" s="61"/>
      <c r="LMT233" s="61"/>
      <c r="LMU233" s="63"/>
      <c r="LMV233" s="61"/>
      <c r="LMW233" s="59"/>
      <c r="LMX233" s="60"/>
      <c r="LMY233" s="103"/>
      <c r="LMZ233" s="61"/>
      <c r="LNA233" s="62"/>
      <c r="LNB233" s="61"/>
      <c r="LNC233" s="61"/>
      <c r="LND233" s="63"/>
      <c r="LNE233" s="61"/>
      <c r="LNF233" s="61"/>
      <c r="LNG233" s="61"/>
      <c r="LNH233" s="63"/>
      <c r="LNI233" s="61"/>
      <c r="LNJ233" s="59"/>
      <c r="LNK233" s="60"/>
      <c r="LNL233" s="103"/>
      <c r="LNM233" s="61"/>
      <c r="LNN233" s="62"/>
      <c r="LNO233" s="61"/>
      <c r="LNP233" s="61"/>
      <c r="LNQ233" s="63"/>
      <c r="LNR233" s="61"/>
      <c r="LNS233" s="61"/>
      <c r="LNT233" s="61"/>
      <c r="LNU233" s="63"/>
      <c r="LNV233" s="61"/>
      <c r="LNW233" s="59"/>
      <c r="LNX233" s="60"/>
      <c r="LNY233" s="103"/>
      <c r="LNZ233" s="61"/>
      <c r="LOA233" s="62"/>
      <c r="LOB233" s="61"/>
      <c r="LOC233" s="61"/>
      <c r="LOD233" s="63"/>
      <c r="LOE233" s="61"/>
      <c r="LOF233" s="61"/>
      <c r="LOG233" s="61"/>
      <c r="LOH233" s="63"/>
      <c r="LOI233" s="61"/>
      <c r="LOJ233" s="59"/>
      <c r="LOK233" s="60"/>
      <c r="LOL233" s="103"/>
      <c r="LOM233" s="61"/>
      <c r="LON233" s="62"/>
      <c r="LOO233" s="61"/>
      <c r="LOP233" s="61"/>
      <c r="LOQ233" s="63"/>
      <c r="LOR233" s="61"/>
      <c r="LOS233" s="61"/>
      <c r="LOT233" s="61"/>
      <c r="LOU233" s="63"/>
      <c r="LOV233" s="61"/>
      <c r="LOW233" s="59"/>
      <c r="LOX233" s="60"/>
      <c r="LOY233" s="103"/>
      <c r="LOZ233" s="61"/>
      <c r="LPA233" s="62"/>
      <c r="LPB233" s="61"/>
      <c r="LPC233" s="61"/>
      <c r="LPD233" s="63"/>
      <c r="LPE233" s="61"/>
      <c r="LPF233" s="61"/>
      <c r="LPG233" s="61"/>
      <c r="LPH233" s="63"/>
      <c r="LPI233" s="61"/>
      <c r="LPJ233" s="59"/>
      <c r="LPK233" s="60"/>
      <c r="LPL233" s="103"/>
      <c r="LPM233" s="61"/>
      <c r="LPN233" s="62"/>
      <c r="LPO233" s="61"/>
      <c r="LPP233" s="61"/>
      <c r="LPQ233" s="63"/>
      <c r="LPR233" s="61"/>
      <c r="LPS233" s="61"/>
      <c r="LPT233" s="61"/>
      <c r="LPU233" s="63"/>
      <c r="LPV233" s="61"/>
      <c r="LPW233" s="59"/>
      <c r="LPX233" s="60"/>
      <c r="LPY233" s="103"/>
      <c r="LPZ233" s="61"/>
      <c r="LQA233" s="62"/>
      <c r="LQB233" s="61"/>
      <c r="LQC233" s="61"/>
      <c r="LQD233" s="63"/>
      <c r="LQE233" s="61"/>
      <c r="LQF233" s="61"/>
      <c r="LQG233" s="61"/>
      <c r="LQH233" s="63"/>
      <c r="LQI233" s="61"/>
      <c r="LQJ233" s="59"/>
      <c r="LQK233" s="60"/>
      <c r="LQL233" s="103"/>
      <c r="LQM233" s="61"/>
      <c r="LQN233" s="62"/>
      <c r="LQO233" s="61"/>
      <c r="LQP233" s="61"/>
      <c r="LQQ233" s="63"/>
      <c r="LQR233" s="61"/>
      <c r="LQS233" s="61"/>
      <c r="LQT233" s="61"/>
      <c r="LQU233" s="63"/>
      <c r="LQV233" s="61"/>
      <c r="LQW233" s="59"/>
      <c r="LQX233" s="60"/>
      <c r="LQY233" s="103"/>
      <c r="LQZ233" s="61"/>
      <c r="LRA233" s="62"/>
      <c r="LRB233" s="61"/>
      <c r="LRC233" s="61"/>
      <c r="LRD233" s="63"/>
      <c r="LRE233" s="61"/>
      <c r="LRF233" s="61"/>
      <c r="LRG233" s="61"/>
      <c r="LRH233" s="63"/>
      <c r="LRI233" s="61"/>
      <c r="LRJ233" s="59"/>
      <c r="LRK233" s="60"/>
      <c r="LRL233" s="103"/>
      <c r="LRM233" s="61"/>
      <c r="LRN233" s="62"/>
      <c r="LRO233" s="61"/>
      <c r="LRP233" s="61"/>
      <c r="LRQ233" s="63"/>
      <c r="LRR233" s="61"/>
      <c r="LRS233" s="61"/>
      <c r="LRT233" s="61"/>
      <c r="LRU233" s="63"/>
      <c r="LRV233" s="61"/>
      <c r="LRW233" s="59"/>
      <c r="LRX233" s="60"/>
      <c r="LRY233" s="103"/>
      <c r="LRZ233" s="61"/>
      <c r="LSA233" s="62"/>
      <c r="LSB233" s="61"/>
      <c r="LSC233" s="61"/>
      <c r="LSD233" s="63"/>
      <c r="LSE233" s="61"/>
      <c r="LSF233" s="61"/>
      <c r="LSG233" s="61"/>
      <c r="LSH233" s="63"/>
      <c r="LSI233" s="61"/>
      <c r="LSJ233" s="59"/>
      <c r="LSK233" s="60"/>
      <c r="LSL233" s="103"/>
      <c r="LSM233" s="61"/>
      <c r="LSN233" s="62"/>
      <c r="LSO233" s="61"/>
      <c r="LSP233" s="61"/>
      <c r="LSQ233" s="63"/>
      <c r="LSR233" s="61"/>
      <c r="LSS233" s="61"/>
      <c r="LST233" s="61"/>
      <c r="LSU233" s="63"/>
      <c r="LSV233" s="61"/>
      <c r="LSW233" s="59"/>
      <c r="LSX233" s="60"/>
      <c r="LSY233" s="103"/>
      <c r="LSZ233" s="61"/>
      <c r="LTA233" s="62"/>
      <c r="LTB233" s="61"/>
      <c r="LTC233" s="61"/>
      <c r="LTD233" s="63"/>
      <c r="LTE233" s="61"/>
      <c r="LTF233" s="61"/>
      <c r="LTG233" s="61"/>
      <c r="LTH233" s="63"/>
      <c r="LTI233" s="61"/>
      <c r="LTJ233" s="59"/>
      <c r="LTK233" s="60"/>
      <c r="LTL233" s="103"/>
      <c r="LTM233" s="61"/>
      <c r="LTN233" s="62"/>
      <c r="LTO233" s="61"/>
      <c r="LTP233" s="61"/>
      <c r="LTQ233" s="63"/>
      <c r="LTR233" s="61"/>
      <c r="LTS233" s="61"/>
      <c r="LTT233" s="61"/>
      <c r="LTU233" s="63"/>
      <c r="LTV233" s="61"/>
      <c r="LTW233" s="59"/>
      <c r="LTX233" s="60"/>
      <c r="LTY233" s="103"/>
      <c r="LTZ233" s="61"/>
      <c r="LUA233" s="62"/>
      <c r="LUB233" s="61"/>
      <c r="LUC233" s="61"/>
      <c r="LUD233" s="63"/>
      <c r="LUE233" s="61"/>
      <c r="LUF233" s="61"/>
      <c r="LUG233" s="61"/>
      <c r="LUH233" s="63"/>
      <c r="LUI233" s="61"/>
      <c r="LUJ233" s="59"/>
      <c r="LUK233" s="60"/>
      <c r="LUL233" s="103"/>
      <c r="LUM233" s="61"/>
      <c r="LUN233" s="62"/>
      <c r="LUO233" s="61"/>
      <c r="LUP233" s="61"/>
      <c r="LUQ233" s="63"/>
      <c r="LUR233" s="61"/>
      <c r="LUS233" s="61"/>
      <c r="LUT233" s="61"/>
      <c r="LUU233" s="63"/>
      <c r="LUV233" s="61"/>
      <c r="LUW233" s="59"/>
      <c r="LUX233" s="60"/>
      <c r="LUY233" s="103"/>
      <c r="LUZ233" s="61"/>
      <c r="LVA233" s="62"/>
      <c r="LVB233" s="61"/>
      <c r="LVC233" s="61"/>
      <c r="LVD233" s="63"/>
      <c r="LVE233" s="61"/>
      <c r="LVF233" s="61"/>
      <c r="LVG233" s="61"/>
      <c r="LVH233" s="63"/>
      <c r="LVI233" s="61"/>
      <c r="LVJ233" s="59"/>
      <c r="LVK233" s="60"/>
      <c r="LVL233" s="103"/>
      <c r="LVM233" s="61"/>
      <c r="LVN233" s="62"/>
      <c r="LVO233" s="61"/>
      <c r="LVP233" s="61"/>
      <c r="LVQ233" s="63"/>
      <c r="LVR233" s="61"/>
      <c r="LVS233" s="61"/>
      <c r="LVT233" s="61"/>
      <c r="LVU233" s="63"/>
      <c r="LVV233" s="61"/>
      <c r="LVW233" s="59"/>
      <c r="LVX233" s="60"/>
      <c r="LVY233" s="103"/>
      <c r="LVZ233" s="61"/>
      <c r="LWA233" s="62"/>
      <c r="LWB233" s="61"/>
      <c r="LWC233" s="61"/>
      <c r="LWD233" s="63"/>
      <c r="LWE233" s="61"/>
      <c r="LWF233" s="61"/>
      <c r="LWG233" s="61"/>
      <c r="LWH233" s="63"/>
      <c r="LWI233" s="61"/>
      <c r="LWJ233" s="59"/>
      <c r="LWK233" s="60"/>
      <c r="LWL233" s="103"/>
      <c r="LWM233" s="61"/>
      <c r="LWN233" s="62"/>
      <c r="LWO233" s="61"/>
      <c r="LWP233" s="61"/>
      <c r="LWQ233" s="63"/>
      <c r="LWR233" s="61"/>
      <c r="LWS233" s="61"/>
      <c r="LWT233" s="61"/>
      <c r="LWU233" s="63"/>
      <c r="LWV233" s="61"/>
      <c r="LWW233" s="59"/>
      <c r="LWX233" s="60"/>
      <c r="LWY233" s="103"/>
      <c r="LWZ233" s="61"/>
      <c r="LXA233" s="62"/>
      <c r="LXB233" s="61"/>
      <c r="LXC233" s="61"/>
      <c r="LXD233" s="63"/>
      <c r="LXE233" s="61"/>
      <c r="LXF233" s="61"/>
      <c r="LXG233" s="61"/>
      <c r="LXH233" s="63"/>
      <c r="LXI233" s="61"/>
      <c r="LXJ233" s="59"/>
      <c r="LXK233" s="60"/>
      <c r="LXL233" s="103"/>
      <c r="LXM233" s="61"/>
      <c r="LXN233" s="62"/>
      <c r="LXO233" s="61"/>
      <c r="LXP233" s="61"/>
      <c r="LXQ233" s="63"/>
      <c r="LXR233" s="61"/>
      <c r="LXS233" s="61"/>
      <c r="LXT233" s="61"/>
      <c r="LXU233" s="63"/>
      <c r="LXV233" s="61"/>
      <c r="LXW233" s="59"/>
      <c r="LXX233" s="60"/>
      <c r="LXY233" s="103"/>
      <c r="LXZ233" s="61"/>
      <c r="LYA233" s="62"/>
      <c r="LYB233" s="61"/>
      <c r="LYC233" s="61"/>
      <c r="LYD233" s="63"/>
      <c r="LYE233" s="61"/>
      <c r="LYF233" s="61"/>
      <c r="LYG233" s="61"/>
      <c r="LYH233" s="63"/>
      <c r="LYI233" s="61"/>
      <c r="LYJ233" s="59"/>
      <c r="LYK233" s="60"/>
      <c r="LYL233" s="103"/>
      <c r="LYM233" s="61"/>
      <c r="LYN233" s="62"/>
      <c r="LYO233" s="61"/>
      <c r="LYP233" s="61"/>
      <c r="LYQ233" s="63"/>
      <c r="LYR233" s="61"/>
      <c r="LYS233" s="61"/>
      <c r="LYT233" s="61"/>
      <c r="LYU233" s="63"/>
      <c r="LYV233" s="61"/>
      <c r="LYW233" s="59"/>
      <c r="LYX233" s="60"/>
      <c r="LYY233" s="103"/>
      <c r="LYZ233" s="61"/>
      <c r="LZA233" s="62"/>
      <c r="LZB233" s="61"/>
      <c r="LZC233" s="61"/>
      <c r="LZD233" s="63"/>
      <c r="LZE233" s="61"/>
      <c r="LZF233" s="61"/>
      <c r="LZG233" s="61"/>
      <c r="LZH233" s="63"/>
      <c r="LZI233" s="61"/>
      <c r="LZJ233" s="59"/>
      <c r="LZK233" s="60"/>
      <c r="LZL233" s="103"/>
      <c r="LZM233" s="61"/>
      <c r="LZN233" s="62"/>
      <c r="LZO233" s="61"/>
      <c r="LZP233" s="61"/>
      <c r="LZQ233" s="63"/>
      <c r="LZR233" s="61"/>
      <c r="LZS233" s="61"/>
      <c r="LZT233" s="61"/>
      <c r="LZU233" s="63"/>
      <c r="LZV233" s="61"/>
      <c r="LZW233" s="59"/>
      <c r="LZX233" s="60"/>
      <c r="LZY233" s="103"/>
      <c r="LZZ233" s="61"/>
      <c r="MAA233" s="62"/>
      <c r="MAB233" s="61"/>
      <c r="MAC233" s="61"/>
      <c r="MAD233" s="63"/>
      <c r="MAE233" s="61"/>
      <c r="MAF233" s="61"/>
      <c r="MAG233" s="61"/>
      <c r="MAH233" s="63"/>
      <c r="MAI233" s="61"/>
      <c r="MAJ233" s="59"/>
      <c r="MAK233" s="60"/>
      <c r="MAL233" s="103"/>
      <c r="MAM233" s="61"/>
      <c r="MAN233" s="62"/>
      <c r="MAO233" s="61"/>
      <c r="MAP233" s="61"/>
      <c r="MAQ233" s="63"/>
      <c r="MAR233" s="61"/>
      <c r="MAS233" s="61"/>
      <c r="MAT233" s="61"/>
      <c r="MAU233" s="63"/>
      <c r="MAV233" s="61"/>
      <c r="MAW233" s="59"/>
      <c r="MAX233" s="60"/>
      <c r="MAY233" s="103"/>
      <c r="MAZ233" s="61"/>
      <c r="MBA233" s="62"/>
      <c r="MBB233" s="61"/>
      <c r="MBC233" s="61"/>
      <c r="MBD233" s="63"/>
      <c r="MBE233" s="61"/>
      <c r="MBF233" s="61"/>
      <c r="MBG233" s="61"/>
      <c r="MBH233" s="63"/>
      <c r="MBI233" s="61"/>
      <c r="MBJ233" s="59"/>
      <c r="MBK233" s="60"/>
      <c r="MBL233" s="103"/>
      <c r="MBM233" s="61"/>
      <c r="MBN233" s="62"/>
      <c r="MBO233" s="61"/>
      <c r="MBP233" s="61"/>
      <c r="MBQ233" s="63"/>
      <c r="MBR233" s="61"/>
      <c r="MBS233" s="61"/>
      <c r="MBT233" s="61"/>
      <c r="MBU233" s="63"/>
      <c r="MBV233" s="61"/>
      <c r="MBW233" s="59"/>
      <c r="MBX233" s="60"/>
      <c r="MBY233" s="103"/>
      <c r="MBZ233" s="61"/>
      <c r="MCA233" s="62"/>
      <c r="MCB233" s="61"/>
      <c r="MCC233" s="61"/>
      <c r="MCD233" s="63"/>
      <c r="MCE233" s="61"/>
      <c r="MCF233" s="61"/>
      <c r="MCG233" s="61"/>
      <c r="MCH233" s="63"/>
      <c r="MCI233" s="61"/>
      <c r="MCJ233" s="59"/>
      <c r="MCK233" s="60"/>
      <c r="MCL233" s="103"/>
      <c r="MCM233" s="61"/>
      <c r="MCN233" s="62"/>
      <c r="MCO233" s="61"/>
      <c r="MCP233" s="61"/>
      <c r="MCQ233" s="63"/>
      <c r="MCR233" s="61"/>
      <c r="MCS233" s="61"/>
      <c r="MCT233" s="61"/>
      <c r="MCU233" s="63"/>
      <c r="MCV233" s="61"/>
      <c r="MCW233" s="59"/>
      <c r="MCX233" s="60"/>
      <c r="MCY233" s="103"/>
      <c r="MCZ233" s="61"/>
      <c r="MDA233" s="62"/>
      <c r="MDB233" s="61"/>
      <c r="MDC233" s="61"/>
      <c r="MDD233" s="63"/>
      <c r="MDE233" s="61"/>
      <c r="MDF233" s="61"/>
      <c r="MDG233" s="61"/>
      <c r="MDH233" s="63"/>
      <c r="MDI233" s="61"/>
      <c r="MDJ233" s="59"/>
      <c r="MDK233" s="60"/>
      <c r="MDL233" s="103"/>
      <c r="MDM233" s="61"/>
      <c r="MDN233" s="62"/>
      <c r="MDO233" s="61"/>
      <c r="MDP233" s="61"/>
      <c r="MDQ233" s="63"/>
      <c r="MDR233" s="61"/>
      <c r="MDS233" s="61"/>
      <c r="MDT233" s="61"/>
      <c r="MDU233" s="63"/>
      <c r="MDV233" s="61"/>
      <c r="MDW233" s="59"/>
      <c r="MDX233" s="60"/>
      <c r="MDY233" s="103"/>
      <c r="MDZ233" s="61"/>
      <c r="MEA233" s="62"/>
      <c r="MEB233" s="61"/>
      <c r="MEC233" s="61"/>
      <c r="MED233" s="63"/>
      <c r="MEE233" s="61"/>
      <c r="MEF233" s="61"/>
      <c r="MEG233" s="61"/>
      <c r="MEH233" s="63"/>
      <c r="MEI233" s="61"/>
      <c r="MEJ233" s="59"/>
      <c r="MEK233" s="60"/>
      <c r="MEL233" s="103"/>
      <c r="MEM233" s="61"/>
      <c r="MEN233" s="62"/>
      <c r="MEO233" s="61"/>
      <c r="MEP233" s="61"/>
      <c r="MEQ233" s="63"/>
      <c r="MER233" s="61"/>
      <c r="MES233" s="61"/>
      <c r="MET233" s="61"/>
      <c r="MEU233" s="63"/>
      <c r="MEV233" s="61"/>
      <c r="MEW233" s="59"/>
      <c r="MEX233" s="60"/>
      <c r="MEY233" s="103"/>
      <c r="MEZ233" s="61"/>
      <c r="MFA233" s="62"/>
      <c r="MFB233" s="61"/>
      <c r="MFC233" s="61"/>
      <c r="MFD233" s="63"/>
      <c r="MFE233" s="61"/>
      <c r="MFF233" s="61"/>
      <c r="MFG233" s="61"/>
      <c r="MFH233" s="63"/>
      <c r="MFI233" s="61"/>
      <c r="MFJ233" s="59"/>
      <c r="MFK233" s="60"/>
      <c r="MFL233" s="103"/>
      <c r="MFM233" s="61"/>
      <c r="MFN233" s="62"/>
      <c r="MFO233" s="61"/>
      <c r="MFP233" s="61"/>
      <c r="MFQ233" s="63"/>
      <c r="MFR233" s="61"/>
      <c r="MFS233" s="61"/>
      <c r="MFT233" s="61"/>
      <c r="MFU233" s="63"/>
      <c r="MFV233" s="61"/>
      <c r="MFW233" s="59"/>
      <c r="MFX233" s="60"/>
      <c r="MFY233" s="103"/>
      <c r="MFZ233" s="61"/>
      <c r="MGA233" s="62"/>
      <c r="MGB233" s="61"/>
      <c r="MGC233" s="61"/>
      <c r="MGD233" s="63"/>
      <c r="MGE233" s="61"/>
      <c r="MGF233" s="61"/>
      <c r="MGG233" s="61"/>
      <c r="MGH233" s="63"/>
      <c r="MGI233" s="61"/>
      <c r="MGJ233" s="59"/>
      <c r="MGK233" s="60"/>
      <c r="MGL233" s="103"/>
      <c r="MGM233" s="61"/>
      <c r="MGN233" s="62"/>
      <c r="MGO233" s="61"/>
      <c r="MGP233" s="61"/>
      <c r="MGQ233" s="63"/>
      <c r="MGR233" s="61"/>
      <c r="MGS233" s="61"/>
      <c r="MGT233" s="61"/>
      <c r="MGU233" s="63"/>
      <c r="MGV233" s="61"/>
      <c r="MGW233" s="59"/>
      <c r="MGX233" s="60"/>
      <c r="MGY233" s="103"/>
      <c r="MGZ233" s="61"/>
      <c r="MHA233" s="62"/>
      <c r="MHB233" s="61"/>
      <c r="MHC233" s="61"/>
      <c r="MHD233" s="63"/>
      <c r="MHE233" s="61"/>
      <c r="MHF233" s="61"/>
      <c r="MHG233" s="61"/>
      <c r="MHH233" s="63"/>
      <c r="MHI233" s="61"/>
      <c r="MHJ233" s="59"/>
      <c r="MHK233" s="60"/>
      <c r="MHL233" s="103"/>
      <c r="MHM233" s="61"/>
      <c r="MHN233" s="62"/>
      <c r="MHO233" s="61"/>
      <c r="MHP233" s="61"/>
      <c r="MHQ233" s="63"/>
      <c r="MHR233" s="61"/>
      <c r="MHS233" s="61"/>
      <c r="MHT233" s="61"/>
      <c r="MHU233" s="63"/>
      <c r="MHV233" s="61"/>
      <c r="MHW233" s="59"/>
      <c r="MHX233" s="60"/>
      <c r="MHY233" s="103"/>
      <c r="MHZ233" s="61"/>
      <c r="MIA233" s="62"/>
      <c r="MIB233" s="61"/>
      <c r="MIC233" s="61"/>
      <c r="MID233" s="63"/>
      <c r="MIE233" s="61"/>
      <c r="MIF233" s="61"/>
      <c r="MIG233" s="61"/>
      <c r="MIH233" s="63"/>
      <c r="MII233" s="61"/>
      <c r="MIJ233" s="59"/>
      <c r="MIK233" s="60"/>
      <c r="MIL233" s="103"/>
      <c r="MIM233" s="61"/>
      <c r="MIN233" s="62"/>
      <c r="MIO233" s="61"/>
      <c r="MIP233" s="61"/>
      <c r="MIQ233" s="63"/>
      <c r="MIR233" s="61"/>
      <c r="MIS233" s="61"/>
      <c r="MIT233" s="61"/>
      <c r="MIU233" s="63"/>
      <c r="MIV233" s="61"/>
      <c r="MIW233" s="59"/>
      <c r="MIX233" s="60"/>
      <c r="MIY233" s="103"/>
      <c r="MIZ233" s="61"/>
      <c r="MJA233" s="62"/>
      <c r="MJB233" s="61"/>
      <c r="MJC233" s="61"/>
      <c r="MJD233" s="63"/>
      <c r="MJE233" s="61"/>
      <c r="MJF233" s="61"/>
      <c r="MJG233" s="61"/>
      <c r="MJH233" s="63"/>
      <c r="MJI233" s="61"/>
      <c r="MJJ233" s="59"/>
      <c r="MJK233" s="60"/>
      <c r="MJL233" s="103"/>
      <c r="MJM233" s="61"/>
      <c r="MJN233" s="62"/>
      <c r="MJO233" s="61"/>
      <c r="MJP233" s="61"/>
      <c r="MJQ233" s="63"/>
      <c r="MJR233" s="61"/>
      <c r="MJS233" s="61"/>
      <c r="MJT233" s="61"/>
      <c r="MJU233" s="63"/>
      <c r="MJV233" s="61"/>
      <c r="MJW233" s="59"/>
      <c r="MJX233" s="60"/>
      <c r="MJY233" s="103"/>
      <c r="MJZ233" s="61"/>
      <c r="MKA233" s="62"/>
      <c r="MKB233" s="61"/>
      <c r="MKC233" s="61"/>
      <c r="MKD233" s="63"/>
      <c r="MKE233" s="61"/>
      <c r="MKF233" s="61"/>
      <c r="MKG233" s="61"/>
      <c r="MKH233" s="63"/>
      <c r="MKI233" s="61"/>
      <c r="MKJ233" s="59"/>
      <c r="MKK233" s="60"/>
      <c r="MKL233" s="103"/>
      <c r="MKM233" s="61"/>
      <c r="MKN233" s="62"/>
      <c r="MKO233" s="61"/>
      <c r="MKP233" s="61"/>
      <c r="MKQ233" s="63"/>
      <c r="MKR233" s="61"/>
      <c r="MKS233" s="61"/>
      <c r="MKT233" s="61"/>
      <c r="MKU233" s="63"/>
      <c r="MKV233" s="61"/>
      <c r="MKW233" s="59"/>
      <c r="MKX233" s="60"/>
      <c r="MKY233" s="103"/>
      <c r="MKZ233" s="61"/>
      <c r="MLA233" s="62"/>
      <c r="MLB233" s="61"/>
      <c r="MLC233" s="61"/>
      <c r="MLD233" s="63"/>
      <c r="MLE233" s="61"/>
      <c r="MLF233" s="61"/>
      <c r="MLG233" s="61"/>
      <c r="MLH233" s="63"/>
      <c r="MLI233" s="61"/>
      <c r="MLJ233" s="59"/>
      <c r="MLK233" s="60"/>
      <c r="MLL233" s="103"/>
      <c r="MLM233" s="61"/>
      <c r="MLN233" s="62"/>
      <c r="MLO233" s="61"/>
      <c r="MLP233" s="61"/>
      <c r="MLQ233" s="63"/>
      <c r="MLR233" s="61"/>
      <c r="MLS233" s="61"/>
      <c r="MLT233" s="61"/>
      <c r="MLU233" s="63"/>
      <c r="MLV233" s="61"/>
      <c r="MLW233" s="59"/>
      <c r="MLX233" s="60"/>
      <c r="MLY233" s="103"/>
      <c r="MLZ233" s="61"/>
      <c r="MMA233" s="62"/>
      <c r="MMB233" s="61"/>
      <c r="MMC233" s="61"/>
      <c r="MMD233" s="63"/>
      <c r="MME233" s="61"/>
      <c r="MMF233" s="61"/>
      <c r="MMG233" s="61"/>
      <c r="MMH233" s="63"/>
      <c r="MMI233" s="61"/>
      <c r="MMJ233" s="59"/>
      <c r="MMK233" s="60"/>
      <c r="MML233" s="103"/>
      <c r="MMM233" s="61"/>
      <c r="MMN233" s="62"/>
      <c r="MMO233" s="61"/>
      <c r="MMP233" s="61"/>
      <c r="MMQ233" s="63"/>
      <c r="MMR233" s="61"/>
      <c r="MMS233" s="61"/>
      <c r="MMT233" s="61"/>
      <c r="MMU233" s="63"/>
      <c r="MMV233" s="61"/>
      <c r="MMW233" s="59"/>
      <c r="MMX233" s="60"/>
      <c r="MMY233" s="103"/>
      <c r="MMZ233" s="61"/>
      <c r="MNA233" s="62"/>
      <c r="MNB233" s="61"/>
      <c r="MNC233" s="61"/>
      <c r="MND233" s="63"/>
      <c r="MNE233" s="61"/>
      <c r="MNF233" s="61"/>
      <c r="MNG233" s="61"/>
      <c r="MNH233" s="63"/>
      <c r="MNI233" s="61"/>
      <c r="MNJ233" s="59"/>
      <c r="MNK233" s="60"/>
      <c r="MNL233" s="103"/>
      <c r="MNM233" s="61"/>
      <c r="MNN233" s="62"/>
      <c r="MNO233" s="61"/>
      <c r="MNP233" s="61"/>
      <c r="MNQ233" s="63"/>
      <c r="MNR233" s="61"/>
      <c r="MNS233" s="61"/>
      <c r="MNT233" s="61"/>
      <c r="MNU233" s="63"/>
      <c r="MNV233" s="61"/>
      <c r="MNW233" s="59"/>
      <c r="MNX233" s="60"/>
      <c r="MNY233" s="103"/>
      <c r="MNZ233" s="61"/>
      <c r="MOA233" s="62"/>
      <c r="MOB233" s="61"/>
      <c r="MOC233" s="61"/>
      <c r="MOD233" s="63"/>
      <c r="MOE233" s="61"/>
      <c r="MOF233" s="61"/>
      <c r="MOG233" s="61"/>
      <c r="MOH233" s="63"/>
      <c r="MOI233" s="61"/>
      <c r="MOJ233" s="59"/>
      <c r="MOK233" s="60"/>
      <c r="MOL233" s="103"/>
      <c r="MOM233" s="61"/>
      <c r="MON233" s="62"/>
      <c r="MOO233" s="61"/>
      <c r="MOP233" s="61"/>
      <c r="MOQ233" s="63"/>
      <c r="MOR233" s="61"/>
      <c r="MOS233" s="61"/>
      <c r="MOT233" s="61"/>
      <c r="MOU233" s="63"/>
      <c r="MOV233" s="61"/>
      <c r="MOW233" s="59"/>
      <c r="MOX233" s="60"/>
      <c r="MOY233" s="103"/>
      <c r="MOZ233" s="61"/>
      <c r="MPA233" s="62"/>
      <c r="MPB233" s="61"/>
      <c r="MPC233" s="61"/>
      <c r="MPD233" s="63"/>
      <c r="MPE233" s="61"/>
      <c r="MPF233" s="61"/>
      <c r="MPG233" s="61"/>
      <c r="MPH233" s="63"/>
      <c r="MPI233" s="61"/>
      <c r="MPJ233" s="59"/>
      <c r="MPK233" s="60"/>
      <c r="MPL233" s="103"/>
      <c r="MPM233" s="61"/>
      <c r="MPN233" s="62"/>
      <c r="MPO233" s="61"/>
      <c r="MPP233" s="61"/>
      <c r="MPQ233" s="63"/>
      <c r="MPR233" s="61"/>
      <c r="MPS233" s="61"/>
      <c r="MPT233" s="61"/>
      <c r="MPU233" s="63"/>
      <c r="MPV233" s="61"/>
      <c r="MPW233" s="59"/>
      <c r="MPX233" s="60"/>
      <c r="MPY233" s="103"/>
      <c r="MPZ233" s="61"/>
      <c r="MQA233" s="62"/>
      <c r="MQB233" s="61"/>
      <c r="MQC233" s="61"/>
      <c r="MQD233" s="63"/>
      <c r="MQE233" s="61"/>
      <c r="MQF233" s="61"/>
      <c r="MQG233" s="61"/>
      <c r="MQH233" s="63"/>
      <c r="MQI233" s="61"/>
      <c r="MQJ233" s="59"/>
      <c r="MQK233" s="60"/>
      <c r="MQL233" s="103"/>
      <c r="MQM233" s="61"/>
      <c r="MQN233" s="62"/>
      <c r="MQO233" s="61"/>
      <c r="MQP233" s="61"/>
      <c r="MQQ233" s="63"/>
      <c r="MQR233" s="61"/>
      <c r="MQS233" s="61"/>
      <c r="MQT233" s="61"/>
      <c r="MQU233" s="63"/>
      <c r="MQV233" s="61"/>
      <c r="MQW233" s="59"/>
      <c r="MQX233" s="60"/>
      <c r="MQY233" s="103"/>
      <c r="MQZ233" s="61"/>
      <c r="MRA233" s="62"/>
      <c r="MRB233" s="61"/>
      <c r="MRC233" s="61"/>
      <c r="MRD233" s="63"/>
      <c r="MRE233" s="61"/>
      <c r="MRF233" s="61"/>
      <c r="MRG233" s="61"/>
      <c r="MRH233" s="63"/>
      <c r="MRI233" s="61"/>
      <c r="MRJ233" s="59"/>
      <c r="MRK233" s="60"/>
      <c r="MRL233" s="103"/>
      <c r="MRM233" s="61"/>
      <c r="MRN233" s="62"/>
      <c r="MRO233" s="61"/>
      <c r="MRP233" s="61"/>
      <c r="MRQ233" s="63"/>
      <c r="MRR233" s="61"/>
      <c r="MRS233" s="61"/>
      <c r="MRT233" s="61"/>
      <c r="MRU233" s="63"/>
      <c r="MRV233" s="61"/>
      <c r="MRW233" s="59"/>
      <c r="MRX233" s="60"/>
      <c r="MRY233" s="103"/>
      <c r="MRZ233" s="61"/>
      <c r="MSA233" s="62"/>
      <c r="MSB233" s="61"/>
      <c r="MSC233" s="61"/>
      <c r="MSD233" s="63"/>
      <c r="MSE233" s="61"/>
      <c r="MSF233" s="61"/>
      <c r="MSG233" s="61"/>
      <c r="MSH233" s="63"/>
      <c r="MSI233" s="61"/>
      <c r="MSJ233" s="59"/>
      <c r="MSK233" s="60"/>
      <c r="MSL233" s="103"/>
      <c r="MSM233" s="61"/>
      <c r="MSN233" s="62"/>
      <c r="MSO233" s="61"/>
      <c r="MSP233" s="61"/>
      <c r="MSQ233" s="63"/>
      <c r="MSR233" s="61"/>
      <c r="MSS233" s="61"/>
      <c r="MST233" s="61"/>
      <c r="MSU233" s="63"/>
      <c r="MSV233" s="61"/>
      <c r="MSW233" s="59"/>
      <c r="MSX233" s="60"/>
      <c r="MSY233" s="103"/>
      <c r="MSZ233" s="61"/>
      <c r="MTA233" s="62"/>
      <c r="MTB233" s="61"/>
      <c r="MTC233" s="61"/>
      <c r="MTD233" s="63"/>
      <c r="MTE233" s="61"/>
      <c r="MTF233" s="61"/>
      <c r="MTG233" s="61"/>
      <c r="MTH233" s="63"/>
      <c r="MTI233" s="61"/>
      <c r="MTJ233" s="59"/>
      <c r="MTK233" s="60"/>
      <c r="MTL233" s="103"/>
      <c r="MTM233" s="61"/>
      <c r="MTN233" s="62"/>
      <c r="MTO233" s="61"/>
      <c r="MTP233" s="61"/>
      <c r="MTQ233" s="63"/>
      <c r="MTR233" s="61"/>
      <c r="MTS233" s="61"/>
      <c r="MTT233" s="61"/>
      <c r="MTU233" s="63"/>
      <c r="MTV233" s="61"/>
      <c r="MTW233" s="59"/>
      <c r="MTX233" s="60"/>
      <c r="MTY233" s="103"/>
      <c r="MTZ233" s="61"/>
      <c r="MUA233" s="62"/>
      <c r="MUB233" s="61"/>
      <c r="MUC233" s="61"/>
      <c r="MUD233" s="63"/>
      <c r="MUE233" s="61"/>
      <c r="MUF233" s="61"/>
      <c r="MUG233" s="61"/>
      <c r="MUH233" s="63"/>
      <c r="MUI233" s="61"/>
      <c r="MUJ233" s="59"/>
      <c r="MUK233" s="60"/>
      <c r="MUL233" s="103"/>
      <c r="MUM233" s="61"/>
      <c r="MUN233" s="62"/>
      <c r="MUO233" s="61"/>
      <c r="MUP233" s="61"/>
      <c r="MUQ233" s="63"/>
      <c r="MUR233" s="61"/>
      <c r="MUS233" s="61"/>
      <c r="MUT233" s="61"/>
      <c r="MUU233" s="63"/>
      <c r="MUV233" s="61"/>
      <c r="MUW233" s="59"/>
      <c r="MUX233" s="60"/>
      <c r="MUY233" s="103"/>
      <c r="MUZ233" s="61"/>
      <c r="MVA233" s="62"/>
      <c r="MVB233" s="61"/>
      <c r="MVC233" s="61"/>
      <c r="MVD233" s="63"/>
      <c r="MVE233" s="61"/>
      <c r="MVF233" s="61"/>
      <c r="MVG233" s="61"/>
      <c r="MVH233" s="63"/>
      <c r="MVI233" s="61"/>
      <c r="MVJ233" s="59"/>
      <c r="MVK233" s="60"/>
      <c r="MVL233" s="103"/>
      <c r="MVM233" s="61"/>
      <c r="MVN233" s="62"/>
      <c r="MVO233" s="61"/>
      <c r="MVP233" s="61"/>
      <c r="MVQ233" s="63"/>
      <c r="MVR233" s="61"/>
      <c r="MVS233" s="61"/>
      <c r="MVT233" s="61"/>
      <c r="MVU233" s="63"/>
      <c r="MVV233" s="61"/>
      <c r="MVW233" s="59"/>
      <c r="MVX233" s="60"/>
      <c r="MVY233" s="103"/>
      <c r="MVZ233" s="61"/>
      <c r="MWA233" s="62"/>
      <c r="MWB233" s="61"/>
      <c r="MWC233" s="61"/>
      <c r="MWD233" s="63"/>
      <c r="MWE233" s="61"/>
      <c r="MWF233" s="61"/>
      <c r="MWG233" s="61"/>
      <c r="MWH233" s="63"/>
      <c r="MWI233" s="61"/>
      <c r="MWJ233" s="59"/>
      <c r="MWK233" s="60"/>
      <c r="MWL233" s="103"/>
      <c r="MWM233" s="61"/>
      <c r="MWN233" s="62"/>
      <c r="MWO233" s="61"/>
      <c r="MWP233" s="61"/>
      <c r="MWQ233" s="63"/>
      <c r="MWR233" s="61"/>
      <c r="MWS233" s="61"/>
      <c r="MWT233" s="61"/>
      <c r="MWU233" s="63"/>
      <c r="MWV233" s="61"/>
      <c r="MWW233" s="59"/>
      <c r="MWX233" s="60"/>
      <c r="MWY233" s="103"/>
      <c r="MWZ233" s="61"/>
      <c r="MXA233" s="62"/>
      <c r="MXB233" s="61"/>
      <c r="MXC233" s="61"/>
      <c r="MXD233" s="63"/>
      <c r="MXE233" s="61"/>
      <c r="MXF233" s="61"/>
      <c r="MXG233" s="61"/>
      <c r="MXH233" s="63"/>
      <c r="MXI233" s="61"/>
      <c r="MXJ233" s="59"/>
      <c r="MXK233" s="60"/>
      <c r="MXL233" s="103"/>
      <c r="MXM233" s="61"/>
      <c r="MXN233" s="62"/>
      <c r="MXO233" s="61"/>
      <c r="MXP233" s="61"/>
      <c r="MXQ233" s="63"/>
      <c r="MXR233" s="61"/>
      <c r="MXS233" s="61"/>
      <c r="MXT233" s="61"/>
      <c r="MXU233" s="63"/>
      <c r="MXV233" s="61"/>
      <c r="MXW233" s="59"/>
      <c r="MXX233" s="60"/>
      <c r="MXY233" s="103"/>
      <c r="MXZ233" s="61"/>
      <c r="MYA233" s="62"/>
      <c r="MYB233" s="61"/>
      <c r="MYC233" s="61"/>
      <c r="MYD233" s="63"/>
      <c r="MYE233" s="61"/>
      <c r="MYF233" s="61"/>
      <c r="MYG233" s="61"/>
      <c r="MYH233" s="63"/>
      <c r="MYI233" s="61"/>
      <c r="MYJ233" s="59"/>
      <c r="MYK233" s="60"/>
      <c r="MYL233" s="103"/>
      <c r="MYM233" s="61"/>
      <c r="MYN233" s="62"/>
      <c r="MYO233" s="61"/>
      <c r="MYP233" s="61"/>
      <c r="MYQ233" s="63"/>
      <c r="MYR233" s="61"/>
      <c r="MYS233" s="61"/>
      <c r="MYT233" s="61"/>
      <c r="MYU233" s="63"/>
      <c r="MYV233" s="61"/>
      <c r="MYW233" s="59"/>
      <c r="MYX233" s="60"/>
      <c r="MYY233" s="103"/>
      <c r="MYZ233" s="61"/>
      <c r="MZA233" s="62"/>
      <c r="MZB233" s="61"/>
      <c r="MZC233" s="61"/>
      <c r="MZD233" s="63"/>
      <c r="MZE233" s="61"/>
      <c r="MZF233" s="61"/>
      <c r="MZG233" s="61"/>
      <c r="MZH233" s="63"/>
      <c r="MZI233" s="61"/>
      <c r="MZJ233" s="59"/>
      <c r="MZK233" s="60"/>
      <c r="MZL233" s="103"/>
      <c r="MZM233" s="61"/>
      <c r="MZN233" s="62"/>
      <c r="MZO233" s="61"/>
      <c r="MZP233" s="61"/>
      <c r="MZQ233" s="63"/>
      <c r="MZR233" s="61"/>
      <c r="MZS233" s="61"/>
      <c r="MZT233" s="61"/>
      <c r="MZU233" s="63"/>
      <c r="MZV233" s="61"/>
      <c r="MZW233" s="59"/>
      <c r="MZX233" s="60"/>
      <c r="MZY233" s="103"/>
      <c r="MZZ233" s="61"/>
      <c r="NAA233" s="62"/>
      <c r="NAB233" s="61"/>
      <c r="NAC233" s="61"/>
      <c r="NAD233" s="63"/>
      <c r="NAE233" s="61"/>
      <c r="NAF233" s="61"/>
      <c r="NAG233" s="61"/>
      <c r="NAH233" s="63"/>
      <c r="NAI233" s="61"/>
      <c r="NAJ233" s="59"/>
      <c r="NAK233" s="60"/>
      <c r="NAL233" s="103"/>
      <c r="NAM233" s="61"/>
      <c r="NAN233" s="62"/>
      <c r="NAO233" s="61"/>
      <c r="NAP233" s="61"/>
      <c r="NAQ233" s="63"/>
      <c r="NAR233" s="61"/>
      <c r="NAS233" s="61"/>
      <c r="NAT233" s="61"/>
      <c r="NAU233" s="63"/>
      <c r="NAV233" s="61"/>
      <c r="NAW233" s="59"/>
      <c r="NAX233" s="60"/>
      <c r="NAY233" s="103"/>
      <c r="NAZ233" s="61"/>
      <c r="NBA233" s="62"/>
      <c r="NBB233" s="61"/>
      <c r="NBC233" s="61"/>
      <c r="NBD233" s="63"/>
      <c r="NBE233" s="61"/>
      <c r="NBF233" s="61"/>
      <c r="NBG233" s="61"/>
      <c r="NBH233" s="63"/>
      <c r="NBI233" s="61"/>
      <c r="NBJ233" s="59"/>
      <c r="NBK233" s="60"/>
      <c r="NBL233" s="103"/>
      <c r="NBM233" s="61"/>
      <c r="NBN233" s="62"/>
      <c r="NBO233" s="61"/>
      <c r="NBP233" s="61"/>
      <c r="NBQ233" s="63"/>
      <c r="NBR233" s="61"/>
      <c r="NBS233" s="61"/>
      <c r="NBT233" s="61"/>
      <c r="NBU233" s="63"/>
      <c r="NBV233" s="61"/>
      <c r="NBW233" s="59"/>
      <c r="NBX233" s="60"/>
      <c r="NBY233" s="103"/>
      <c r="NBZ233" s="61"/>
      <c r="NCA233" s="62"/>
      <c r="NCB233" s="61"/>
      <c r="NCC233" s="61"/>
      <c r="NCD233" s="63"/>
      <c r="NCE233" s="61"/>
      <c r="NCF233" s="61"/>
      <c r="NCG233" s="61"/>
      <c r="NCH233" s="63"/>
      <c r="NCI233" s="61"/>
      <c r="NCJ233" s="59"/>
      <c r="NCK233" s="60"/>
      <c r="NCL233" s="103"/>
      <c r="NCM233" s="61"/>
      <c r="NCN233" s="62"/>
      <c r="NCO233" s="61"/>
      <c r="NCP233" s="61"/>
      <c r="NCQ233" s="63"/>
      <c r="NCR233" s="61"/>
      <c r="NCS233" s="61"/>
      <c r="NCT233" s="61"/>
      <c r="NCU233" s="63"/>
      <c r="NCV233" s="61"/>
      <c r="NCW233" s="59"/>
      <c r="NCX233" s="60"/>
      <c r="NCY233" s="103"/>
      <c r="NCZ233" s="61"/>
      <c r="NDA233" s="62"/>
      <c r="NDB233" s="61"/>
      <c r="NDC233" s="61"/>
      <c r="NDD233" s="63"/>
      <c r="NDE233" s="61"/>
      <c r="NDF233" s="61"/>
      <c r="NDG233" s="61"/>
      <c r="NDH233" s="63"/>
      <c r="NDI233" s="61"/>
      <c r="NDJ233" s="59"/>
      <c r="NDK233" s="60"/>
      <c r="NDL233" s="103"/>
      <c r="NDM233" s="61"/>
      <c r="NDN233" s="62"/>
      <c r="NDO233" s="61"/>
      <c r="NDP233" s="61"/>
      <c r="NDQ233" s="63"/>
      <c r="NDR233" s="61"/>
      <c r="NDS233" s="61"/>
      <c r="NDT233" s="61"/>
      <c r="NDU233" s="63"/>
      <c r="NDV233" s="61"/>
      <c r="NDW233" s="59"/>
      <c r="NDX233" s="60"/>
      <c r="NDY233" s="103"/>
      <c r="NDZ233" s="61"/>
      <c r="NEA233" s="62"/>
      <c r="NEB233" s="61"/>
      <c r="NEC233" s="61"/>
      <c r="NED233" s="63"/>
      <c r="NEE233" s="61"/>
      <c r="NEF233" s="61"/>
      <c r="NEG233" s="61"/>
      <c r="NEH233" s="63"/>
      <c r="NEI233" s="61"/>
      <c r="NEJ233" s="59"/>
      <c r="NEK233" s="60"/>
      <c r="NEL233" s="103"/>
      <c r="NEM233" s="61"/>
      <c r="NEN233" s="62"/>
      <c r="NEO233" s="61"/>
      <c r="NEP233" s="61"/>
      <c r="NEQ233" s="63"/>
      <c r="NER233" s="61"/>
      <c r="NES233" s="61"/>
      <c r="NET233" s="61"/>
      <c r="NEU233" s="63"/>
      <c r="NEV233" s="61"/>
      <c r="NEW233" s="59"/>
      <c r="NEX233" s="60"/>
      <c r="NEY233" s="103"/>
      <c r="NEZ233" s="61"/>
      <c r="NFA233" s="62"/>
      <c r="NFB233" s="61"/>
      <c r="NFC233" s="61"/>
      <c r="NFD233" s="63"/>
      <c r="NFE233" s="61"/>
      <c r="NFF233" s="61"/>
      <c r="NFG233" s="61"/>
      <c r="NFH233" s="63"/>
      <c r="NFI233" s="61"/>
      <c r="NFJ233" s="59"/>
      <c r="NFK233" s="60"/>
      <c r="NFL233" s="103"/>
      <c r="NFM233" s="61"/>
      <c r="NFN233" s="62"/>
      <c r="NFO233" s="61"/>
      <c r="NFP233" s="61"/>
      <c r="NFQ233" s="63"/>
      <c r="NFR233" s="61"/>
      <c r="NFS233" s="61"/>
      <c r="NFT233" s="61"/>
      <c r="NFU233" s="63"/>
      <c r="NFV233" s="61"/>
      <c r="NFW233" s="59"/>
      <c r="NFX233" s="60"/>
      <c r="NFY233" s="103"/>
      <c r="NFZ233" s="61"/>
      <c r="NGA233" s="62"/>
      <c r="NGB233" s="61"/>
      <c r="NGC233" s="61"/>
      <c r="NGD233" s="63"/>
      <c r="NGE233" s="61"/>
      <c r="NGF233" s="61"/>
      <c r="NGG233" s="61"/>
      <c r="NGH233" s="63"/>
      <c r="NGI233" s="61"/>
      <c r="NGJ233" s="59"/>
      <c r="NGK233" s="60"/>
      <c r="NGL233" s="103"/>
      <c r="NGM233" s="61"/>
      <c r="NGN233" s="62"/>
      <c r="NGO233" s="61"/>
      <c r="NGP233" s="61"/>
      <c r="NGQ233" s="63"/>
      <c r="NGR233" s="61"/>
      <c r="NGS233" s="61"/>
      <c r="NGT233" s="61"/>
      <c r="NGU233" s="63"/>
      <c r="NGV233" s="61"/>
      <c r="NGW233" s="59"/>
      <c r="NGX233" s="60"/>
      <c r="NGY233" s="103"/>
      <c r="NGZ233" s="61"/>
      <c r="NHA233" s="62"/>
      <c r="NHB233" s="61"/>
      <c r="NHC233" s="61"/>
      <c r="NHD233" s="63"/>
      <c r="NHE233" s="61"/>
      <c r="NHF233" s="61"/>
      <c r="NHG233" s="61"/>
      <c r="NHH233" s="63"/>
      <c r="NHI233" s="61"/>
      <c r="NHJ233" s="59"/>
      <c r="NHK233" s="60"/>
      <c r="NHL233" s="103"/>
      <c r="NHM233" s="61"/>
      <c r="NHN233" s="62"/>
      <c r="NHO233" s="61"/>
      <c r="NHP233" s="61"/>
      <c r="NHQ233" s="63"/>
      <c r="NHR233" s="61"/>
      <c r="NHS233" s="61"/>
      <c r="NHT233" s="61"/>
      <c r="NHU233" s="63"/>
      <c r="NHV233" s="61"/>
      <c r="NHW233" s="59"/>
      <c r="NHX233" s="60"/>
      <c r="NHY233" s="103"/>
      <c r="NHZ233" s="61"/>
      <c r="NIA233" s="62"/>
      <c r="NIB233" s="61"/>
      <c r="NIC233" s="61"/>
      <c r="NID233" s="63"/>
      <c r="NIE233" s="61"/>
      <c r="NIF233" s="61"/>
      <c r="NIG233" s="61"/>
      <c r="NIH233" s="63"/>
      <c r="NII233" s="61"/>
      <c r="NIJ233" s="59"/>
      <c r="NIK233" s="60"/>
      <c r="NIL233" s="103"/>
      <c r="NIM233" s="61"/>
      <c r="NIN233" s="62"/>
      <c r="NIO233" s="61"/>
      <c r="NIP233" s="61"/>
      <c r="NIQ233" s="63"/>
      <c r="NIR233" s="61"/>
      <c r="NIS233" s="61"/>
      <c r="NIT233" s="61"/>
      <c r="NIU233" s="63"/>
      <c r="NIV233" s="61"/>
      <c r="NIW233" s="59"/>
      <c r="NIX233" s="60"/>
      <c r="NIY233" s="103"/>
      <c r="NIZ233" s="61"/>
      <c r="NJA233" s="62"/>
      <c r="NJB233" s="61"/>
      <c r="NJC233" s="61"/>
      <c r="NJD233" s="63"/>
      <c r="NJE233" s="61"/>
      <c r="NJF233" s="61"/>
      <c r="NJG233" s="61"/>
      <c r="NJH233" s="63"/>
      <c r="NJI233" s="61"/>
      <c r="NJJ233" s="59"/>
      <c r="NJK233" s="60"/>
      <c r="NJL233" s="103"/>
      <c r="NJM233" s="61"/>
      <c r="NJN233" s="62"/>
      <c r="NJO233" s="61"/>
      <c r="NJP233" s="61"/>
      <c r="NJQ233" s="63"/>
      <c r="NJR233" s="61"/>
      <c r="NJS233" s="61"/>
      <c r="NJT233" s="61"/>
      <c r="NJU233" s="63"/>
      <c r="NJV233" s="61"/>
      <c r="NJW233" s="59"/>
      <c r="NJX233" s="60"/>
      <c r="NJY233" s="103"/>
      <c r="NJZ233" s="61"/>
      <c r="NKA233" s="62"/>
      <c r="NKB233" s="61"/>
      <c r="NKC233" s="61"/>
      <c r="NKD233" s="63"/>
      <c r="NKE233" s="61"/>
      <c r="NKF233" s="61"/>
      <c r="NKG233" s="61"/>
      <c r="NKH233" s="63"/>
      <c r="NKI233" s="61"/>
      <c r="NKJ233" s="59"/>
      <c r="NKK233" s="60"/>
      <c r="NKL233" s="103"/>
      <c r="NKM233" s="61"/>
      <c r="NKN233" s="62"/>
      <c r="NKO233" s="61"/>
      <c r="NKP233" s="61"/>
      <c r="NKQ233" s="63"/>
      <c r="NKR233" s="61"/>
      <c r="NKS233" s="61"/>
      <c r="NKT233" s="61"/>
      <c r="NKU233" s="63"/>
      <c r="NKV233" s="61"/>
      <c r="NKW233" s="59"/>
      <c r="NKX233" s="60"/>
      <c r="NKY233" s="103"/>
      <c r="NKZ233" s="61"/>
      <c r="NLA233" s="62"/>
      <c r="NLB233" s="61"/>
      <c r="NLC233" s="61"/>
      <c r="NLD233" s="63"/>
      <c r="NLE233" s="61"/>
      <c r="NLF233" s="61"/>
      <c r="NLG233" s="61"/>
      <c r="NLH233" s="63"/>
      <c r="NLI233" s="61"/>
      <c r="NLJ233" s="59"/>
      <c r="NLK233" s="60"/>
      <c r="NLL233" s="103"/>
      <c r="NLM233" s="61"/>
      <c r="NLN233" s="62"/>
      <c r="NLO233" s="61"/>
      <c r="NLP233" s="61"/>
      <c r="NLQ233" s="63"/>
      <c r="NLR233" s="61"/>
      <c r="NLS233" s="61"/>
      <c r="NLT233" s="61"/>
      <c r="NLU233" s="63"/>
      <c r="NLV233" s="61"/>
      <c r="NLW233" s="59"/>
      <c r="NLX233" s="60"/>
      <c r="NLY233" s="103"/>
      <c r="NLZ233" s="61"/>
      <c r="NMA233" s="62"/>
      <c r="NMB233" s="61"/>
      <c r="NMC233" s="61"/>
      <c r="NMD233" s="63"/>
      <c r="NME233" s="61"/>
      <c r="NMF233" s="61"/>
      <c r="NMG233" s="61"/>
      <c r="NMH233" s="63"/>
      <c r="NMI233" s="61"/>
      <c r="NMJ233" s="59"/>
      <c r="NMK233" s="60"/>
      <c r="NML233" s="103"/>
      <c r="NMM233" s="61"/>
      <c r="NMN233" s="62"/>
      <c r="NMO233" s="61"/>
      <c r="NMP233" s="61"/>
      <c r="NMQ233" s="63"/>
      <c r="NMR233" s="61"/>
      <c r="NMS233" s="61"/>
      <c r="NMT233" s="61"/>
      <c r="NMU233" s="63"/>
      <c r="NMV233" s="61"/>
      <c r="NMW233" s="59"/>
      <c r="NMX233" s="60"/>
      <c r="NMY233" s="103"/>
      <c r="NMZ233" s="61"/>
      <c r="NNA233" s="62"/>
      <c r="NNB233" s="61"/>
      <c r="NNC233" s="61"/>
      <c r="NND233" s="63"/>
      <c r="NNE233" s="61"/>
      <c r="NNF233" s="61"/>
      <c r="NNG233" s="61"/>
      <c r="NNH233" s="63"/>
      <c r="NNI233" s="61"/>
      <c r="NNJ233" s="59"/>
      <c r="NNK233" s="60"/>
      <c r="NNL233" s="103"/>
      <c r="NNM233" s="61"/>
      <c r="NNN233" s="62"/>
      <c r="NNO233" s="61"/>
      <c r="NNP233" s="61"/>
      <c r="NNQ233" s="63"/>
      <c r="NNR233" s="61"/>
      <c r="NNS233" s="61"/>
      <c r="NNT233" s="61"/>
      <c r="NNU233" s="63"/>
      <c r="NNV233" s="61"/>
      <c r="NNW233" s="59"/>
      <c r="NNX233" s="60"/>
      <c r="NNY233" s="103"/>
      <c r="NNZ233" s="61"/>
      <c r="NOA233" s="62"/>
      <c r="NOB233" s="61"/>
      <c r="NOC233" s="61"/>
      <c r="NOD233" s="63"/>
      <c r="NOE233" s="61"/>
      <c r="NOF233" s="61"/>
      <c r="NOG233" s="61"/>
      <c r="NOH233" s="63"/>
      <c r="NOI233" s="61"/>
      <c r="NOJ233" s="59"/>
      <c r="NOK233" s="60"/>
      <c r="NOL233" s="103"/>
      <c r="NOM233" s="61"/>
      <c r="NON233" s="62"/>
      <c r="NOO233" s="61"/>
      <c r="NOP233" s="61"/>
      <c r="NOQ233" s="63"/>
      <c r="NOR233" s="61"/>
      <c r="NOS233" s="61"/>
      <c r="NOT233" s="61"/>
      <c r="NOU233" s="63"/>
      <c r="NOV233" s="61"/>
      <c r="NOW233" s="59"/>
      <c r="NOX233" s="60"/>
      <c r="NOY233" s="103"/>
      <c r="NOZ233" s="61"/>
      <c r="NPA233" s="62"/>
      <c r="NPB233" s="61"/>
      <c r="NPC233" s="61"/>
      <c r="NPD233" s="63"/>
      <c r="NPE233" s="61"/>
      <c r="NPF233" s="61"/>
      <c r="NPG233" s="61"/>
      <c r="NPH233" s="63"/>
      <c r="NPI233" s="61"/>
      <c r="NPJ233" s="59"/>
      <c r="NPK233" s="60"/>
      <c r="NPL233" s="103"/>
      <c r="NPM233" s="61"/>
      <c r="NPN233" s="62"/>
      <c r="NPO233" s="61"/>
      <c r="NPP233" s="61"/>
      <c r="NPQ233" s="63"/>
      <c r="NPR233" s="61"/>
      <c r="NPS233" s="61"/>
      <c r="NPT233" s="61"/>
      <c r="NPU233" s="63"/>
      <c r="NPV233" s="61"/>
      <c r="NPW233" s="59"/>
      <c r="NPX233" s="60"/>
      <c r="NPY233" s="103"/>
      <c r="NPZ233" s="61"/>
      <c r="NQA233" s="62"/>
      <c r="NQB233" s="61"/>
      <c r="NQC233" s="61"/>
      <c r="NQD233" s="63"/>
      <c r="NQE233" s="61"/>
      <c r="NQF233" s="61"/>
      <c r="NQG233" s="61"/>
      <c r="NQH233" s="63"/>
      <c r="NQI233" s="61"/>
      <c r="NQJ233" s="59"/>
      <c r="NQK233" s="60"/>
      <c r="NQL233" s="103"/>
      <c r="NQM233" s="61"/>
      <c r="NQN233" s="62"/>
      <c r="NQO233" s="61"/>
      <c r="NQP233" s="61"/>
      <c r="NQQ233" s="63"/>
      <c r="NQR233" s="61"/>
      <c r="NQS233" s="61"/>
      <c r="NQT233" s="61"/>
      <c r="NQU233" s="63"/>
      <c r="NQV233" s="61"/>
      <c r="NQW233" s="59"/>
      <c r="NQX233" s="60"/>
      <c r="NQY233" s="103"/>
      <c r="NQZ233" s="61"/>
      <c r="NRA233" s="62"/>
      <c r="NRB233" s="61"/>
      <c r="NRC233" s="61"/>
      <c r="NRD233" s="63"/>
      <c r="NRE233" s="61"/>
      <c r="NRF233" s="61"/>
      <c r="NRG233" s="61"/>
      <c r="NRH233" s="63"/>
      <c r="NRI233" s="61"/>
      <c r="NRJ233" s="59"/>
      <c r="NRK233" s="60"/>
      <c r="NRL233" s="103"/>
      <c r="NRM233" s="61"/>
      <c r="NRN233" s="62"/>
      <c r="NRO233" s="61"/>
      <c r="NRP233" s="61"/>
      <c r="NRQ233" s="63"/>
      <c r="NRR233" s="61"/>
      <c r="NRS233" s="61"/>
      <c r="NRT233" s="61"/>
      <c r="NRU233" s="63"/>
      <c r="NRV233" s="61"/>
      <c r="NRW233" s="59"/>
      <c r="NRX233" s="60"/>
      <c r="NRY233" s="103"/>
      <c r="NRZ233" s="61"/>
      <c r="NSA233" s="62"/>
      <c r="NSB233" s="61"/>
      <c r="NSC233" s="61"/>
      <c r="NSD233" s="63"/>
      <c r="NSE233" s="61"/>
      <c r="NSF233" s="61"/>
      <c r="NSG233" s="61"/>
      <c r="NSH233" s="63"/>
      <c r="NSI233" s="61"/>
      <c r="NSJ233" s="59"/>
      <c r="NSK233" s="60"/>
      <c r="NSL233" s="103"/>
      <c r="NSM233" s="61"/>
      <c r="NSN233" s="62"/>
      <c r="NSO233" s="61"/>
      <c r="NSP233" s="61"/>
      <c r="NSQ233" s="63"/>
      <c r="NSR233" s="61"/>
      <c r="NSS233" s="61"/>
      <c r="NST233" s="61"/>
      <c r="NSU233" s="63"/>
      <c r="NSV233" s="61"/>
      <c r="NSW233" s="59"/>
      <c r="NSX233" s="60"/>
      <c r="NSY233" s="103"/>
      <c r="NSZ233" s="61"/>
      <c r="NTA233" s="62"/>
      <c r="NTB233" s="61"/>
      <c r="NTC233" s="61"/>
      <c r="NTD233" s="63"/>
      <c r="NTE233" s="61"/>
      <c r="NTF233" s="61"/>
      <c r="NTG233" s="61"/>
      <c r="NTH233" s="63"/>
      <c r="NTI233" s="61"/>
      <c r="NTJ233" s="59"/>
      <c r="NTK233" s="60"/>
      <c r="NTL233" s="103"/>
      <c r="NTM233" s="61"/>
      <c r="NTN233" s="62"/>
      <c r="NTO233" s="61"/>
      <c r="NTP233" s="61"/>
      <c r="NTQ233" s="63"/>
      <c r="NTR233" s="61"/>
      <c r="NTS233" s="61"/>
      <c r="NTT233" s="61"/>
      <c r="NTU233" s="63"/>
      <c r="NTV233" s="61"/>
      <c r="NTW233" s="59"/>
      <c r="NTX233" s="60"/>
      <c r="NTY233" s="103"/>
      <c r="NTZ233" s="61"/>
      <c r="NUA233" s="62"/>
      <c r="NUB233" s="61"/>
      <c r="NUC233" s="61"/>
      <c r="NUD233" s="63"/>
      <c r="NUE233" s="61"/>
      <c r="NUF233" s="61"/>
      <c r="NUG233" s="61"/>
      <c r="NUH233" s="63"/>
      <c r="NUI233" s="61"/>
      <c r="NUJ233" s="59"/>
      <c r="NUK233" s="60"/>
      <c r="NUL233" s="103"/>
      <c r="NUM233" s="61"/>
      <c r="NUN233" s="62"/>
      <c r="NUO233" s="61"/>
      <c r="NUP233" s="61"/>
      <c r="NUQ233" s="63"/>
      <c r="NUR233" s="61"/>
      <c r="NUS233" s="61"/>
      <c r="NUT233" s="61"/>
      <c r="NUU233" s="63"/>
      <c r="NUV233" s="61"/>
      <c r="NUW233" s="59"/>
      <c r="NUX233" s="60"/>
      <c r="NUY233" s="103"/>
      <c r="NUZ233" s="61"/>
      <c r="NVA233" s="62"/>
      <c r="NVB233" s="61"/>
      <c r="NVC233" s="61"/>
      <c r="NVD233" s="63"/>
      <c r="NVE233" s="61"/>
      <c r="NVF233" s="61"/>
      <c r="NVG233" s="61"/>
      <c r="NVH233" s="63"/>
      <c r="NVI233" s="61"/>
      <c r="NVJ233" s="59"/>
      <c r="NVK233" s="60"/>
      <c r="NVL233" s="103"/>
      <c r="NVM233" s="61"/>
      <c r="NVN233" s="62"/>
      <c r="NVO233" s="61"/>
      <c r="NVP233" s="61"/>
      <c r="NVQ233" s="63"/>
      <c r="NVR233" s="61"/>
      <c r="NVS233" s="61"/>
      <c r="NVT233" s="61"/>
      <c r="NVU233" s="63"/>
      <c r="NVV233" s="61"/>
      <c r="NVW233" s="59"/>
      <c r="NVX233" s="60"/>
      <c r="NVY233" s="103"/>
      <c r="NVZ233" s="61"/>
      <c r="NWA233" s="62"/>
      <c r="NWB233" s="61"/>
      <c r="NWC233" s="61"/>
      <c r="NWD233" s="63"/>
      <c r="NWE233" s="61"/>
      <c r="NWF233" s="61"/>
      <c r="NWG233" s="61"/>
      <c r="NWH233" s="63"/>
      <c r="NWI233" s="61"/>
      <c r="NWJ233" s="59"/>
      <c r="NWK233" s="60"/>
      <c r="NWL233" s="103"/>
      <c r="NWM233" s="61"/>
      <c r="NWN233" s="62"/>
      <c r="NWO233" s="61"/>
      <c r="NWP233" s="61"/>
      <c r="NWQ233" s="63"/>
      <c r="NWR233" s="61"/>
      <c r="NWS233" s="61"/>
      <c r="NWT233" s="61"/>
      <c r="NWU233" s="63"/>
      <c r="NWV233" s="61"/>
      <c r="NWW233" s="59"/>
      <c r="NWX233" s="60"/>
      <c r="NWY233" s="103"/>
      <c r="NWZ233" s="61"/>
      <c r="NXA233" s="62"/>
      <c r="NXB233" s="61"/>
      <c r="NXC233" s="61"/>
      <c r="NXD233" s="63"/>
      <c r="NXE233" s="61"/>
      <c r="NXF233" s="61"/>
      <c r="NXG233" s="61"/>
      <c r="NXH233" s="63"/>
      <c r="NXI233" s="61"/>
      <c r="NXJ233" s="59"/>
      <c r="NXK233" s="60"/>
      <c r="NXL233" s="103"/>
      <c r="NXM233" s="61"/>
      <c r="NXN233" s="62"/>
      <c r="NXO233" s="61"/>
      <c r="NXP233" s="61"/>
      <c r="NXQ233" s="63"/>
      <c r="NXR233" s="61"/>
      <c r="NXS233" s="61"/>
      <c r="NXT233" s="61"/>
      <c r="NXU233" s="63"/>
      <c r="NXV233" s="61"/>
      <c r="NXW233" s="59"/>
      <c r="NXX233" s="60"/>
      <c r="NXY233" s="103"/>
      <c r="NXZ233" s="61"/>
      <c r="NYA233" s="62"/>
      <c r="NYB233" s="61"/>
      <c r="NYC233" s="61"/>
      <c r="NYD233" s="63"/>
      <c r="NYE233" s="61"/>
      <c r="NYF233" s="61"/>
      <c r="NYG233" s="61"/>
      <c r="NYH233" s="63"/>
      <c r="NYI233" s="61"/>
      <c r="NYJ233" s="59"/>
      <c r="NYK233" s="60"/>
      <c r="NYL233" s="103"/>
      <c r="NYM233" s="61"/>
      <c r="NYN233" s="62"/>
      <c r="NYO233" s="61"/>
      <c r="NYP233" s="61"/>
      <c r="NYQ233" s="63"/>
      <c r="NYR233" s="61"/>
      <c r="NYS233" s="61"/>
      <c r="NYT233" s="61"/>
      <c r="NYU233" s="63"/>
      <c r="NYV233" s="61"/>
      <c r="NYW233" s="59"/>
      <c r="NYX233" s="60"/>
      <c r="NYY233" s="103"/>
      <c r="NYZ233" s="61"/>
      <c r="NZA233" s="62"/>
      <c r="NZB233" s="61"/>
      <c r="NZC233" s="61"/>
      <c r="NZD233" s="63"/>
      <c r="NZE233" s="61"/>
      <c r="NZF233" s="61"/>
      <c r="NZG233" s="61"/>
      <c r="NZH233" s="63"/>
      <c r="NZI233" s="61"/>
      <c r="NZJ233" s="59"/>
      <c r="NZK233" s="60"/>
      <c r="NZL233" s="103"/>
      <c r="NZM233" s="61"/>
      <c r="NZN233" s="62"/>
      <c r="NZO233" s="61"/>
      <c r="NZP233" s="61"/>
      <c r="NZQ233" s="63"/>
      <c r="NZR233" s="61"/>
      <c r="NZS233" s="61"/>
      <c r="NZT233" s="61"/>
      <c r="NZU233" s="63"/>
      <c r="NZV233" s="61"/>
      <c r="NZW233" s="59"/>
      <c r="NZX233" s="60"/>
      <c r="NZY233" s="103"/>
      <c r="NZZ233" s="61"/>
      <c r="OAA233" s="62"/>
      <c r="OAB233" s="61"/>
      <c r="OAC233" s="61"/>
      <c r="OAD233" s="63"/>
      <c r="OAE233" s="61"/>
      <c r="OAF233" s="61"/>
      <c r="OAG233" s="61"/>
      <c r="OAH233" s="63"/>
      <c r="OAI233" s="61"/>
      <c r="OAJ233" s="59"/>
      <c r="OAK233" s="60"/>
      <c r="OAL233" s="103"/>
      <c r="OAM233" s="61"/>
      <c r="OAN233" s="62"/>
      <c r="OAO233" s="61"/>
      <c r="OAP233" s="61"/>
      <c r="OAQ233" s="63"/>
      <c r="OAR233" s="61"/>
      <c r="OAS233" s="61"/>
      <c r="OAT233" s="61"/>
      <c r="OAU233" s="63"/>
      <c r="OAV233" s="61"/>
      <c r="OAW233" s="59"/>
      <c r="OAX233" s="60"/>
      <c r="OAY233" s="103"/>
      <c r="OAZ233" s="61"/>
      <c r="OBA233" s="62"/>
      <c r="OBB233" s="61"/>
      <c r="OBC233" s="61"/>
      <c r="OBD233" s="63"/>
      <c r="OBE233" s="61"/>
      <c r="OBF233" s="61"/>
      <c r="OBG233" s="61"/>
      <c r="OBH233" s="63"/>
      <c r="OBI233" s="61"/>
      <c r="OBJ233" s="59"/>
      <c r="OBK233" s="60"/>
      <c r="OBL233" s="103"/>
      <c r="OBM233" s="61"/>
      <c r="OBN233" s="62"/>
      <c r="OBO233" s="61"/>
      <c r="OBP233" s="61"/>
      <c r="OBQ233" s="63"/>
      <c r="OBR233" s="61"/>
      <c r="OBS233" s="61"/>
      <c r="OBT233" s="61"/>
      <c r="OBU233" s="63"/>
      <c r="OBV233" s="61"/>
      <c r="OBW233" s="59"/>
      <c r="OBX233" s="60"/>
      <c r="OBY233" s="103"/>
      <c r="OBZ233" s="61"/>
      <c r="OCA233" s="62"/>
      <c r="OCB233" s="61"/>
      <c r="OCC233" s="61"/>
      <c r="OCD233" s="63"/>
      <c r="OCE233" s="61"/>
      <c r="OCF233" s="61"/>
      <c r="OCG233" s="61"/>
      <c r="OCH233" s="63"/>
      <c r="OCI233" s="61"/>
      <c r="OCJ233" s="59"/>
      <c r="OCK233" s="60"/>
      <c r="OCL233" s="103"/>
      <c r="OCM233" s="61"/>
      <c r="OCN233" s="62"/>
      <c r="OCO233" s="61"/>
      <c r="OCP233" s="61"/>
      <c r="OCQ233" s="63"/>
      <c r="OCR233" s="61"/>
      <c r="OCS233" s="61"/>
      <c r="OCT233" s="61"/>
      <c r="OCU233" s="63"/>
      <c r="OCV233" s="61"/>
      <c r="OCW233" s="59"/>
      <c r="OCX233" s="60"/>
      <c r="OCY233" s="103"/>
      <c r="OCZ233" s="61"/>
      <c r="ODA233" s="62"/>
      <c r="ODB233" s="61"/>
      <c r="ODC233" s="61"/>
      <c r="ODD233" s="63"/>
      <c r="ODE233" s="61"/>
      <c r="ODF233" s="61"/>
      <c r="ODG233" s="61"/>
      <c r="ODH233" s="63"/>
      <c r="ODI233" s="61"/>
      <c r="ODJ233" s="59"/>
      <c r="ODK233" s="60"/>
      <c r="ODL233" s="103"/>
      <c r="ODM233" s="61"/>
      <c r="ODN233" s="62"/>
      <c r="ODO233" s="61"/>
      <c r="ODP233" s="61"/>
      <c r="ODQ233" s="63"/>
      <c r="ODR233" s="61"/>
      <c r="ODS233" s="61"/>
      <c r="ODT233" s="61"/>
      <c r="ODU233" s="63"/>
      <c r="ODV233" s="61"/>
      <c r="ODW233" s="59"/>
      <c r="ODX233" s="60"/>
      <c r="ODY233" s="103"/>
      <c r="ODZ233" s="61"/>
      <c r="OEA233" s="62"/>
      <c r="OEB233" s="61"/>
      <c r="OEC233" s="61"/>
      <c r="OED233" s="63"/>
      <c r="OEE233" s="61"/>
      <c r="OEF233" s="61"/>
      <c r="OEG233" s="61"/>
      <c r="OEH233" s="63"/>
      <c r="OEI233" s="61"/>
      <c r="OEJ233" s="59"/>
      <c r="OEK233" s="60"/>
      <c r="OEL233" s="103"/>
      <c r="OEM233" s="61"/>
      <c r="OEN233" s="62"/>
      <c r="OEO233" s="61"/>
      <c r="OEP233" s="61"/>
      <c r="OEQ233" s="63"/>
      <c r="OER233" s="61"/>
      <c r="OES233" s="61"/>
      <c r="OET233" s="61"/>
      <c r="OEU233" s="63"/>
      <c r="OEV233" s="61"/>
      <c r="OEW233" s="59"/>
      <c r="OEX233" s="60"/>
      <c r="OEY233" s="103"/>
      <c r="OEZ233" s="61"/>
      <c r="OFA233" s="62"/>
      <c r="OFB233" s="61"/>
      <c r="OFC233" s="61"/>
      <c r="OFD233" s="63"/>
      <c r="OFE233" s="61"/>
      <c r="OFF233" s="61"/>
      <c r="OFG233" s="61"/>
      <c r="OFH233" s="63"/>
      <c r="OFI233" s="61"/>
      <c r="OFJ233" s="59"/>
      <c r="OFK233" s="60"/>
      <c r="OFL233" s="103"/>
      <c r="OFM233" s="61"/>
      <c r="OFN233" s="62"/>
      <c r="OFO233" s="61"/>
      <c r="OFP233" s="61"/>
      <c r="OFQ233" s="63"/>
      <c r="OFR233" s="61"/>
      <c r="OFS233" s="61"/>
      <c r="OFT233" s="61"/>
      <c r="OFU233" s="63"/>
      <c r="OFV233" s="61"/>
      <c r="OFW233" s="59"/>
      <c r="OFX233" s="60"/>
      <c r="OFY233" s="103"/>
      <c r="OFZ233" s="61"/>
      <c r="OGA233" s="62"/>
      <c r="OGB233" s="61"/>
      <c r="OGC233" s="61"/>
      <c r="OGD233" s="63"/>
      <c r="OGE233" s="61"/>
      <c r="OGF233" s="61"/>
      <c r="OGG233" s="61"/>
      <c r="OGH233" s="63"/>
      <c r="OGI233" s="61"/>
      <c r="OGJ233" s="59"/>
      <c r="OGK233" s="60"/>
      <c r="OGL233" s="103"/>
      <c r="OGM233" s="61"/>
      <c r="OGN233" s="62"/>
      <c r="OGO233" s="61"/>
      <c r="OGP233" s="61"/>
      <c r="OGQ233" s="63"/>
      <c r="OGR233" s="61"/>
      <c r="OGS233" s="61"/>
      <c r="OGT233" s="61"/>
      <c r="OGU233" s="63"/>
      <c r="OGV233" s="61"/>
      <c r="OGW233" s="59"/>
      <c r="OGX233" s="60"/>
      <c r="OGY233" s="103"/>
      <c r="OGZ233" s="61"/>
      <c r="OHA233" s="62"/>
      <c r="OHB233" s="61"/>
      <c r="OHC233" s="61"/>
      <c r="OHD233" s="63"/>
      <c r="OHE233" s="61"/>
      <c r="OHF233" s="61"/>
      <c r="OHG233" s="61"/>
      <c r="OHH233" s="63"/>
      <c r="OHI233" s="61"/>
      <c r="OHJ233" s="59"/>
      <c r="OHK233" s="60"/>
      <c r="OHL233" s="103"/>
      <c r="OHM233" s="61"/>
      <c r="OHN233" s="62"/>
      <c r="OHO233" s="61"/>
      <c r="OHP233" s="61"/>
      <c r="OHQ233" s="63"/>
      <c r="OHR233" s="61"/>
      <c r="OHS233" s="61"/>
      <c r="OHT233" s="61"/>
      <c r="OHU233" s="63"/>
      <c r="OHV233" s="61"/>
      <c r="OHW233" s="59"/>
      <c r="OHX233" s="60"/>
      <c r="OHY233" s="103"/>
      <c r="OHZ233" s="61"/>
      <c r="OIA233" s="62"/>
      <c r="OIB233" s="61"/>
      <c r="OIC233" s="61"/>
      <c r="OID233" s="63"/>
      <c r="OIE233" s="61"/>
      <c r="OIF233" s="61"/>
      <c r="OIG233" s="61"/>
      <c r="OIH233" s="63"/>
      <c r="OII233" s="61"/>
      <c r="OIJ233" s="59"/>
      <c r="OIK233" s="60"/>
      <c r="OIL233" s="103"/>
      <c r="OIM233" s="61"/>
      <c r="OIN233" s="62"/>
      <c r="OIO233" s="61"/>
      <c r="OIP233" s="61"/>
      <c r="OIQ233" s="63"/>
      <c r="OIR233" s="61"/>
      <c r="OIS233" s="61"/>
      <c r="OIT233" s="61"/>
      <c r="OIU233" s="63"/>
      <c r="OIV233" s="61"/>
      <c r="OIW233" s="59"/>
      <c r="OIX233" s="60"/>
      <c r="OIY233" s="103"/>
      <c r="OIZ233" s="61"/>
      <c r="OJA233" s="62"/>
      <c r="OJB233" s="61"/>
      <c r="OJC233" s="61"/>
      <c r="OJD233" s="63"/>
      <c r="OJE233" s="61"/>
      <c r="OJF233" s="61"/>
      <c r="OJG233" s="61"/>
      <c r="OJH233" s="63"/>
      <c r="OJI233" s="61"/>
      <c r="OJJ233" s="59"/>
      <c r="OJK233" s="60"/>
      <c r="OJL233" s="103"/>
      <c r="OJM233" s="61"/>
      <c r="OJN233" s="62"/>
      <c r="OJO233" s="61"/>
      <c r="OJP233" s="61"/>
      <c r="OJQ233" s="63"/>
      <c r="OJR233" s="61"/>
      <c r="OJS233" s="61"/>
      <c r="OJT233" s="61"/>
      <c r="OJU233" s="63"/>
      <c r="OJV233" s="61"/>
      <c r="OJW233" s="59"/>
      <c r="OJX233" s="60"/>
      <c r="OJY233" s="103"/>
      <c r="OJZ233" s="61"/>
      <c r="OKA233" s="62"/>
      <c r="OKB233" s="61"/>
      <c r="OKC233" s="61"/>
      <c r="OKD233" s="63"/>
      <c r="OKE233" s="61"/>
      <c r="OKF233" s="61"/>
      <c r="OKG233" s="61"/>
      <c r="OKH233" s="63"/>
      <c r="OKI233" s="61"/>
      <c r="OKJ233" s="59"/>
      <c r="OKK233" s="60"/>
      <c r="OKL233" s="103"/>
      <c r="OKM233" s="61"/>
      <c r="OKN233" s="62"/>
      <c r="OKO233" s="61"/>
      <c r="OKP233" s="61"/>
      <c r="OKQ233" s="63"/>
      <c r="OKR233" s="61"/>
      <c r="OKS233" s="61"/>
      <c r="OKT233" s="61"/>
      <c r="OKU233" s="63"/>
      <c r="OKV233" s="61"/>
      <c r="OKW233" s="59"/>
      <c r="OKX233" s="60"/>
      <c r="OKY233" s="103"/>
      <c r="OKZ233" s="61"/>
      <c r="OLA233" s="62"/>
      <c r="OLB233" s="61"/>
      <c r="OLC233" s="61"/>
      <c r="OLD233" s="63"/>
      <c r="OLE233" s="61"/>
      <c r="OLF233" s="61"/>
      <c r="OLG233" s="61"/>
      <c r="OLH233" s="63"/>
      <c r="OLI233" s="61"/>
      <c r="OLJ233" s="59"/>
      <c r="OLK233" s="60"/>
      <c r="OLL233" s="103"/>
      <c r="OLM233" s="61"/>
      <c r="OLN233" s="62"/>
      <c r="OLO233" s="61"/>
      <c r="OLP233" s="61"/>
      <c r="OLQ233" s="63"/>
      <c r="OLR233" s="61"/>
      <c r="OLS233" s="61"/>
      <c r="OLT233" s="61"/>
      <c r="OLU233" s="63"/>
      <c r="OLV233" s="61"/>
      <c r="OLW233" s="59"/>
      <c r="OLX233" s="60"/>
      <c r="OLY233" s="103"/>
      <c r="OLZ233" s="61"/>
      <c r="OMA233" s="62"/>
      <c r="OMB233" s="61"/>
      <c r="OMC233" s="61"/>
      <c r="OMD233" s="63"/>
      <c r="OME233" s="61"/>
      <c r="OMF233" s="61"/>
      <c r="OMG233" s="61"/>
      <c r="OMH233" s="63"/>
      <c r="OMI233" s="61"/>
      <c r="OMJ233" s="59"/>
      <c r="OMK233" s="60"/>
      <c r="OML233" s="103"/>
      <c r="OMM233" s="61"/>
      <c r="OMN233" s="62"/>
      <c r="OMO233" s="61"/>
      <c r="OMP233" s="61"/>
      <c r="OMQ233" s="63"/>
      <c r="OMR233" s="61"/>
      <c r="OMS233" s="61"/>
      <c r="OMT233" s="61"/>
      <c r="OMU233" s="63"/>
      <c r="OMV233" s="61"/>
      <c r="OMW233" s="59"/>
      <c r="OMX233" s="60"/>
      <c r="OMY233" s="103"/>
      <c r="OMZ233" s="61"/>
      <c r="ONA233" s="62"/>
      <c r="ONB233" s="61"/>
      <c r="ONC233" s="61"/>
      <c r="OND233" s="63"/>
      <c r="ONE233" s="61"/>
      <c r="ONF233" s="61"/>
      <c r="ONG233" s="61"/>
      <c r="ONH233" s="63"/>
      <c r="ONI233" s="61"/>
      <c r="ONJ233" s="59"/>
      <c r="ONK233" s="60"/>
      <c r="ONL233" s="103"/>
      <c r="ONM233" s="61"/>
      <c r="ONN233" s="62"/>
      <c r="ONO233" s="61"/>
      <c r="ONP233" s="61"/>
      <c r="ONQ233" s="63"/>
      <c r="ONR233" s="61"/>
      <c r="ONS233" s="61"/>
      <c r="ONT233" s="61"/>
      <c r="ONU233" s="63"/>
      <c r="ONV233" s="61"/>
      <c r="ONW233" s="59"/>
      <c r="ONX233" s="60"/>
      <c r="ONY233" s="103"/>
      <c r="ONZ233" s="61"/>
      <c r="OOA233" s="62"/>
      <c r="OOB233" s="61"/>
      <c r="OOC233" s="61"/>
      <c r="OOD233" s="63"/>
      <c r="OOE233" s="61"/>
      <c r="OOF233" s="61"/>
      <c r="OOG233" s="61"/>
      <c r="OOH233" s="63"/>
      <c r="OOI233" s="61"/>
      <c r="OOJ233" s="59"/>
      <c r="OOK233" s="60"/>
      <c r="OOL233" s="103"/>
      <c r="OOM233" s="61"/>
      <c r="OON233" s="62"/>
      <c r="OOO233" s="61"/>
      <c r="OOP233" s="61"/>
      <c r="OOQ233" s="63"/>
      <c r="OOR233" s="61"/>
      <c r="OOS233" s="61"/>
      <c r="OOT233" s="61"/>
      <c r="OOU233" s="63"/>
      <c r="OOV233" s="61"/>
      <c r="OOW233" s="59"/>
      <c r="OOX233" s="60"/>
      <c r="OOY233" s="103"/>
      <c r="OOZ233" s="61"/>
      <c r="OPA233" s="62"/>
      <c r="OPB233" s="61"/>
      <c r="OPC233" s="61"/>
      <c r="OPD233" s="63"/>
      <c r="OPE233" s="61"/>
      <c r="OPF233" s="61"/>
      <c r="OPG233" s="61"/>
      <c r="OPH233" s="63"/>
      <c r="OPI233" s="61"/>
      <c r="OPJ233" s="59"/>
      <c r="OPK233" s="60"/>
      <c r="OPL233" s="103"/>
      <c r="OPM233" s="61"/>
      <c r="OPN233" s="62"/>
      <c r="OPO233" s="61"/>
      <c r="OPP233" s="61"/>
      <c r="OPQ233" s="63"/>
      <c r="OPR233" s="61"/>
      <c r="OPS233" s="61"/>
      <c r="OPT233" s="61"/>
      <c r="OPU233" s="63"/>
      <c r="OPV233" s="61"/>
      <c r="OPW233" s="59"/>
      <c r="OPX233" s="60"/>
      <c r="OPY233" s="103"/>
      <c r="OPZ233" s="61"/>
      <c r="OQA233" s="62"/>
      <c r="OQB233" s="61"/>
      <c r="OQC233" s="61"/>
      <c r="OQD233" s="63"/>
      <c r="OQE233" s="61"/>
      <c r="OQF233" s="61"/>
      <c r="OQG233" s="61"/>
      <c r="OQH233" s="63"/>
      <c r="OQI233" s="61"/>
      <c r="OQJ233" s="59"/>
      <c r="OQK233" s="60"/>
      <c r="OQL233" s="103"/>
      <c r="OQM233" s="61"/>
      <c r="OQN233" s="62"/>
      <c r="OQO233" s="61"/>
      <c r="OQP233" s="61"/>
      <c r="OQQ233" s="63"/>
      <c r="OQR233" s="61"/>
      <c r="OQS233" s="61"/>
      <c r="OQT233" s="61"/>
      <c r="OQU233" s="63"/>
      <c r="OQV233" s="61"/>
      <c r="OQW233" s="59"/>
      <c r="OQX233" s="60"/>
      <c r="OQY233" s="103"/>
      <c r="OQZ233" s="61"/>
      <c r="ORA233" s="62"/>
      <c r="ORB233" s="61"/>
      <c r="ORC233" s="61"/>
      <c r="ORD233" s="63"/>
      <c r="ORE233" s="61"/>
      <c r="ORF233" s="61"/>
      <c r="ORG233" s="61"/>
      <c r="ORH233" s="63"/>
      <c r="ORI233" s="61"/>
      <c r="ORJ233" s="59"/>
      <c r="ORK233" s="60"/>
      <c r="ORL233" s="103"/>
      <c r="ORM233" s="61"/>
      <c r="ORN233" s="62"/>
      <c r="ORO233" s="61"/>
      <c r="ORP233" s="61"/>
      <c r="ORQ233" s="63"/>
      <c r="ORR233" s="61"/>
      <c r="ORS233" s="61"/>
      <c r="ORT233" s="61"/>
      <c r="ORU233" s="63"/>
      <c r="ORV233" s="61"/>
      <c r="ORW233" s="59"/>
      <c r="ORX233" s="60"/>
      <c r="ORY233" s="103"/>
      <c r="ORZ233" s="61"/>
      <c r="OSA233" s="62"/>
      <c r="OSB233" s="61"/>
      <c r="OSC233" s="61"/>
      <c r="OSD233" s="63"/>
      <c r="OSE233" s="61"/>
      <c r="OSF233" s="61"/>
      <c r="OSG233" s="61"/>
      <c r="OSH233" s="63"/>
      <c r="OSI233" s="61"/>
      <c r="OSJ233" s="59"/>
      <c r="OSK233" s="60"/>
      <c r="OSL233" s="103"/>
      <c r="OSM233" s="61"/>
      <c r="OSN233" s="62"/>
      <c r="OSO233" s="61"/>
      <c r="OSP233" s="61"/>
      <c r="OSQ233" s="63"/>
      <c r="OSR233" s="61"/>
      <c r="OSS233" s="61"/>
      <c r="OST233" s="61"/>
      <c r="OSU233" s="63"/>
      <c r="OSV233" s="61"/>
      <c r="OSW233" s="59"/>
      <c r="OSX233" s="60"/>
      <c r="OSY233" s="103"/>
      <c r="OSZ233" s="61"/>
      <c r="OTA233" s="62"/>
      <c r="OTB233" s="61"/>
      <c r="OTC233" s="61"/>
      <c r="OTD233" s="63"/>
      <c r="OTE233" s="61"/>
      <c r="OTF233" s="61"/>
      <c r="OTG233" s="61"/>
      <c r="OTH233" s="63"/>
      <c r="OTI233" s="61"/>
      <c r="OTJ233" s="59"/>
      <c r="OTK233" s="60"/>
      <c r="OTL233" s="103"/>
      <c r="OTM233" s="61"/>
      <c r="OTN233" s="62"/>
      <c r="OTO233" s="61"/>
      <c r="OTP233" s="61"/>
      <c r="OTQ233" s="63"/>
      <c r="OTR233" s="61"/>
      <c r="OTS233" s="61"/>
      <c r="OTT233" s="61"/>
      <c r="OTU233" s="63"/>
      <c r="OTV233" s="61"/>
      <c r="OTW233" s="59"/>
      <c r="OTX233" s="60"/>
      <c r="OTY233" s="103"/>
      <c r="OTZ233" s="61"/>
      <c r="OUA233" s="62"/>
      <c r="OUB233" s="61"/>
      <c r="OUC233" s="61"/>
      <c r="OUD233" s="63"/>
      <c r="OUE233" s="61"/>
      <c r="OUF233" s="61"/>
      <c r="OUG233" s="61"/>
      <c r="OUH233" s="63"/>
      <c r="OUI233" s="61"/>
      <c r="OUJ233" s="59"/>
      <c r="OUK233" s="60"/>
      <c r="OUL233" s="103"/>
      <c r="OUM233" s="61"/>
      <c r="OUN233" s="62"/>
      <c r="OUO233" s="61"/>
      <c r="OUP233" s="61"/>
      <c r="OUQ233" s="63"/>
      <c r="OUR233" s="61"/>
      <c r="OUS233" s="61"/>
      <c r="OUT233" s="61"/>
      <c r="OUU233" s="63"/>
      <c r="OUV233" s="61"/>
      <c r="OUW233" s="59"/>
      <c r="OUX233" s="60"/>
      <c r="OUY233" s="103"/>
      <c r="OUZ233" s="61"/>
      <c r="OVA233" s="62"/>
      <c r="OVB233" s="61"/>
      <c r="OVC233" s="61"/>
      <c r="OVD233" s="63"/>
      <c r="OVE233" s="61"/>
      <c r="OVF233" s="61"/>
      <c r="OVG233" s="61"/>
      <c r="OVH233" s="63"/>
      <c r="OVI233" s="61"/>
      <c r="OVJ233" s="59"/>
      <c r="OVK233" s="60"/>
      <c r="OVL233" s="103"/>
      <c r="OVM233" s="61"/>
      <c r="OVN233" s="62"/>
      <c r="OVO233" s="61"/>
      <c r="OVP233" s="61"/>
      <c r="OVQ233" s="63"/>
      <c r="OVR233" s="61"/>
      <c r="OVS233" s="61"/>
      <c r="OVT233" s="61"/>
      <c r="OVU233" s="63"/>
      <c r="OVV233" s="61"/>
      <c r="OVW233" s="59"/>
      <c r="OVX233" s="60"/>
      <c r="OVY233" s="103"/>
      <c r="OVZ233" s="61"/>
      <c r="OWA233" s="62"/>
      <c r="OWB233" s="61"/>
      <c r="OWC233" s="61"/>
      <c r="OWD233" s="63"/>
      <c r="OWE233" s="61"/>
      <c r="OWF233" s="61"/>
      <c r="OWG233" s="61"/>
      <c r="OWH233" s="63"/>
      <c r="OWI233" s="61"/>
      <c r="OWJ233" s="59"/>
      <c r="OWK233" s="60"/>
      <c r="OWL233" s="103"/>
      <c r="OWM233" s="61"/>
      <c r="OWN233" s="62"/>
      <c r="OWO233" s="61"/>
      <c r="OWP233" s="61"/>
      <c r="OWQ233" s="63"/>
      <c r="OWR233" s="61"/>
      <c r="OWS233" s="61"/>
      <c r="OWT233" s="61"/>
      <c r="OWU233" s="63"/>
      <c r="OWV233" s="61"/>
      <c r="OWW233" s="59"/>
      <c r="OWX233" s="60"/>
      <c r="OWY233" s="103"/>
      <c r="OWZ233" s="61"/>
      <c r="OXA233" s="62"/>
      <c r="OXB233" s="61"/>
      <c r="OXC233" s="61"/>
      <c r="OXD233" s="63"/>
      <c r="OXE233" s="61"/>
      <c r="OXF233" s="61"/>
      <c r="OXG233" s="61"/>
      <c r="OXH233" s="63"/>
      <c r="OXI233" s="61"/>
      <c r="OXJ233" s="59"/>
      <c r="OXK233" s="60"/>
      <c r="OXL233" s="103"/>
      <c r="OXM233" s="61"/>
      <c r="OXN233" s="62"/>
      <c r="OXO233" s="61"/>
      <c r="OXP233" s="61"/>
      <c r="OXQ233" s="63"/>
      <c r="OXR233" s="61"/>
      <c r="OXS233" s="61"/>
      <c r="OXT233" s="61"/>
      <c r="OXU233" s="63"/>
      <c r="OXV233" s="61"/>
      <c r="OXW233" s="59"/>
      <c r="OXX233" s="60"/>
      <c r="OXY233" s="103"/>
      <c r="OXZ233" s="61"/>
      <c r="OYA233" s="62"/>
      <c r="OYB233" s="61"/>
      <c r="OYC233" s="61"/>
      <c r="OYD233" s="63"/>
      <c r="OYE233" s="61"/>
      <c r="OYF233" s="61"/>
      <c r="OYG233" s="61"/>
      <c r="OYH233" s="63"/>
      <c r="OYI233" s="61"/>
      <c r="OYJ233" s="59"/>
      <c r="OYK233" s="60"/>
      <c r="OYL233" s="103"/>
      <c r="OYM233" s="61"/>
      <c r="OYN233" s="62"/>
      <c r="OYO233" s="61"/>
      <c r="OYP233" s="61"/>
      <c r="OYQ233" s="63"/>
      <c r="OYR233" s="61"/>
      <c r="OYS233" s="61"/>
      <c r="OYT233" s="61"/>
      <c r="OYU233" s="63"/>
      <c r="OYV233" s="61"/>
      <c r="OYW233" s="59"/>
      <c r="OYX233" s="60"/>
      <c r="OYY233" s="103"/>
      <c r="OYZ233" s="61"/>
      <c r="OZA233" s="62"/>
      <c r="OZB233" s="61"/>
      <c r="OZC233" s="61"/>
      <c r="OZD233" s="63"/>
      <c r="OZE233" s="61"/>
      <c r="OZF233" s="61"/>
      <c r="OZG233" s="61"/>
      <c r="OZH233" s="63"/>
      <c r="OZI233" s="61"/>
      <c r="OZJ233" s="59"/>
      <c r="OZK233" s="60"/>
      <c r="OZL233" s="103"/>
      <c r="OZM233" s="61"/>
      <c r="OZN233" s="62"/>
      <c r="OZO233" s="61"/>
      <c r="OZP233" s="61"/>
      <c r="OZQ233" s="63"/>
      <c r="OZR233" s="61"/>
      <c r="OZS233" s="61"/>
      <c r="OZT233" s="61"/>
      <c r="OZU233" s="63"/>
      <c r="OZV233" s="61"/>
      <c r="OZW233" s="59"/>
      <c r="OZX233" s="60"/>
      <c r="OZY233" s="103"/>
      <c r="OZZ233" s="61"/>
      <c r="PAA233" s="62"/>
      <c r="PAB233" s="61"/>
      <c r="PAC233" s="61"/>
      <c r="PAD233" s="63"/>
      <c r="PAE233" s="61"/>
      <c r="PAF233" s="61"/>
      <c r="PAG233" s="61"/>
      <c r="PAH233" s="63"/>
      <c r="PAI233" s="61"/>
      <c r="PAJ233" s="59"/>
      <c r="PAK233" s="60"/>
      <c r="PAL233" s="103"/>
      <c r="PAM233" s="61"/>
      <c r="PAN233" s="62"/>
      <c r="PAO233" s="61"/>
      <c r="PAP233" s="61"/>
      <c r="PAQ233" s="63"/>
      <c r="PAR233" s="61"/>
      <c r="PAS233" s="61"/>
      <c r="PAT233" s="61"/>
      <c r="PAU233" s="63"/>
      <c r="PAV233" s="61"/>
      <c r="PAW233" s="59"/>
      <c r="PAX233" s="60"/>
      <c r="PAY233" s="103"/>
      <c r="PAZ233" s="61"/>
      <c r="PBA233" s="62"/>
      <c r="PBB233" s="61"/>
      <c r="PBC233" s="61"/>
      <c r="PBD233" s="63"/>
      <c r="PBE233" s="61"/>
      <c r="PBF233" s="61"/>
      <c r="PBG233" s="61"/>
      <c r="PBH233" s="63"/>
      <c r="PBI233" s="61"/>
      <c r="PBJ233" s="59"/>
      <c r="PBK233" s="60"/>
      <c r="PBL233" s="103"/>
      <c r="PBM233" s="61"/>
      <c r="PBN233" s="62"/>
      <c r="PBO233" s="61"/>
      <c r="PBP233" s="61"/>
      <c r="PBQ233" s="63"/>
      <c r="PBR233" s="61"/>
      <c r="PBS233" s="61"/>
      <c r="PBT233" s="61"/>
      <c r="PBU233" s="63"/>
      <c r="PBV233" s="61"/>
      <c r="PBW233" s="59"/>
      <c r="PBX233" s="60"/>
      <c r="PBY233" s="103"/>
      <c r="PBZ233" s="61"/>
      <c r="PCA233" s="62"/>
      <c r="PCB233" s="61"/>
      <c r="PCC233" s="61"/>
      <c r="PCD233" s="63"/>
      <c r="PCE233" s="61"/>
      <c r="PCF233" s="61"/>
      <c r="PCG233" s="61"/>
      <c r="PCH233" s="63"/>
      <c r="PCI233" s="61"/>
      <c r="PCJ233" s="59"/>
      <c r="PCK233" s="60"/>
      <c r="PCL233" s="103"/>
      <c r="PCM233" s="61"/>
      <c r="PCN233" s="62"/>
      <c r="PCO233" s="61"/>
      <c r="PCP233" s="61"/>
      <c r="PCQ233" s="63"/>
      <c r="PCR233" s="61"/>
      <c r="PCS233" s="61"/>
      <c r="PCT233" s="61"/>
      <c r="PCU233" s="63"/>
      <c r="PCV233" s="61"/>
      <c r="PCW233" s="59"/>
      <c r="PCX233" s="60"/>
      <c r="PCY233" s="103"/>
      <c r="PCZ233" s="61"/>
      <c r="PDA233" s="62"/>
      <c r="PDB233" s="61"/>
      <c r="PDC233" s="61"/>
      <c r="PDD233" s="63"/>
      <c r="PDE233" s="61"/>
      <c r="PDF233" s="61"/>
      <c r="PDG233" s="61"/>
      <c r="PDH233" s="63"/>
      <c r="PDI233" s="61"/>
      <c r="PDJ233" s="59"/>
      <c r="PDK233" s="60"/>
      <c r="PDL233" s="103"/>
      <c r="PDM233" s="61"/>
      <c r="PDN233" s="62"/>
      <c r="PDO233" s="61"/>
      <c r="PDP233" s="61"/>
      <c r="PDQ233" s="63"/>
      <c r="PDR233" s="61"/>
      <c r="PDS233" s="61"/>
      <c r="PDT233" s="61"/>
      <c r="PDU233" s="63"/>
      <c r="PDV233" s="61"/>
      <c r="PDW233" s="59"/>
      <c r="PDX233" s="60"/>
      <c r="PDY233" s="103"/>
      <c r="PDZ233" s="61"/>
      <c r="PEA233" s="62"/>
      <c r="PEB233" s="61"/>
      <c r="PEC233" s="61"/>
      <c r="PED233" s="63"/>
      <c r="PEE233" s="61"/>
      <c r="PEF233" s="61"/>
      <c r="PEG233" s="61"/>
      <c r="PEH233" s="63"/>
      <c r="PEI233" s="61"/>
      <c r="PEJ233" s="59"/>
      <c r="PEK233" s="60"/>
      <c r="PEL233" s="103"/>
      <c r="PEM233" s="61"/>
      <c r="PEN233" s="62"/>
      <c r="PEO233" s="61"/>
      <c r="PEP233" s="61"/>
      <c r="PEQ233" s="63"/>
      <c r="PER233" s="61"/>
      <c r="PES233" s="61"/>
      <c r="PET233" s="61"/>
      <c r="PEU233" s="63"/>
      <c r="PEV233" s="61"/>
      <c r="PEW233" s="59"/>
      <c r="PEX233" s="60"/>
      <c r="PEY233" s="103"/>
      <c r="PEZ233" s="61"/>
      <c r="PFA233" s="62"/>
      <c r="PFB233" s="61"/>
      <c r="PFC233" s="61"/>
      <c r="PFD233" s="63"/>
      <c r="PFE233" s="61"/>
      <c r="PFF233" s="61"/>
      <c r="PFG233" s="61"/>
      <c r="PFH233" s="63"/>
      <c r="PFI233" s="61"/>
      <c r="PFJ233" s="59"/>
      <c r="PFK233" s="60"/>
      <c r="PFL233" s="103"/>
      <c r="PFM233" s="61"/>
      <c r="PFN233" s="62"/>
      <c r="PFO233" s="61"/>
      <c r="PFP233" s="61"/>
      <c r="PFQ233" s="63"/>
      <c r="PFR233" s="61"/>
      <c r="PFS233" s="61"/>
      <c r="PFT233" s="61"/>
      <c r="PFU233" s="63"/>
      <c r="PFV233" s="61"/>
      <c r="PFW233" s="59"/>
      <c r="PFX233" s="60"/>
      <c r="PFY233" s="103"/>
      <c r="PFZ233" s="61"/>
      <c r="PGA233" s="62"/>
      <c r="PGB233" s="61"/>
      <c r="PGC233" s="61"/>
      <c r="PGD233" s="63"/>
      <c r="PGE233" s="61"/>
      <c r="PGF233" s="61"/>
      <c r="PGG233" s="61"/>
      <c r="PGH233" s="63"/>
      <c r="PGI233" s="61"/>
      <c r="PGJ233" s="59"/>
      <c r="PGK233" s="60"/>
      <c r="PGL233" s="103"/>
      <c r="PGM233" s="61"/>
      <c r="PGN233" s="62"/>
      <c r="PGO233" s="61"/>
      <c r="PGP233" s="61"/>
      <c r="PGQ233" s="63"/>
      <c r="PGR233" s="61"/>
      <c r="PGS233" s="61"/>
      <c r="PGT233" s="61"/>
      <c r="PGU233" s="63"/>
      <c r="PGV233" s="61"/>
      <c r="PGW233" s="59"/>
      <c r="PGX233" s="60"/>
      <c r="PGY233" s="103"/>
      <c r="PGZ233" s="61"/>
      <c r="PHA233" s="62"/>
      <c r="PHB233" s="61"/>
      <c r="PHC233" s="61"/>
      <c r="PHD233" s="63"/>
      <c r="PHE233" s="61"/>
      <c r="PHF233" s="61"/>
      <c r="PHG233" s="61"/>
      <c r="PHH233" s="63"/>
      <c r="PHI233" s="61"/>
      <c r="PHJ233" s="59"/>
      <c r="PHK233" s="60"/>
      <c r="PHL233" s="103"/>
      <c r="PHM233" s="61"/>
      <c r="PHN233" s="62"/>
      <c r="PHO233" s="61"/>
      <c r="PHP233" s="61"/>
      <c r="PHQ233" s="63"/>
      <c r="PHR233" s="61"/>
      <c r="PHS233" s="61"/>
      <c r="PHT233" s="61"/>
      <c r="PHU233" s="63"/>
      <c r="PHV233" s="61"/>
      <c r="PHW233" s="59"/>
      <c r="PHX233" s="60"/>
      <c r="PHY233" s="103"/>
      <c r="PHZ233" s="61"/>
      <c r="PIA233" s="62"/>
      <c r="PIB233" s="61"/>
      <c r="PIC233" s="61"/>
      <c r="PID233" s="63"/>
      <c r="PIE233" s="61"/>
      <c r="PIF233" s="61"/>
      <c r="PIG233" s="61"/>
      <c r="PIH233" s="63"/>
      <c r="PII233" s="61"/>
      <c r="PIJ233" s="59"/>
      <c r="PIK233" s="60"/>
      <c r="PIL233" s="103"/>
      <c r="PIM233" s="61"/>
      <c r="PIN233" s="62"/>
      <c r="PIO233" s="61"/>
      <c r="PIP233" s="61"/>
      <c r="PIQ233" s="63"/>
      <c r="PIR233" s="61"/>
      <c r="PIS233" s="61"/>
      <c r="PIT233" s="61"/>
      <c r="PIU233" s="63"/>
      <c r="PIV233" s="61"/>
      <c r="PIW233" s="59"/>
      <c r="PIX233" s="60"/>
      <c r="PIY233" s="103"/>
      <c r="PIZ233" s="61"/>
      <c r="PJA233" s="62"/>
      <c r="PJB233" s="61"/>
      <c r="PJC233" s="61"/>
      <c r="PJD233" s="63"/>
      <c r="PJE233" s="61"/>
      <c r="PJF233" s="61"/>
      <c r="PJG233" s="61"/>
      <c r="PJH233" s="63"/>
      <c r="PJI233" s="61"/>
      <c r="PJJ233" s="59"/>
      <c r="PJK233" s="60"/>
      <c r="PJL233" s="103"/>
      <c r="PJM233" s="61"/>
      <c r="PJN233" s="62"/>
      <c r="PJO233" s="61"/>
      <c r="PJP233" s="61"/>
      <c r="PJQ233" s="63"/>
      <c r="PJR233" s="61"/>
      <c r="PJS233" s="61"/>
      <c r="PJT233" s="61"/>
      <c r="PJU233" s="63"/>
      <c r="PJV233" s="61"/>
      <c r="PJW233" s="59"/>
      <c r="PJX233" s="60"/>
      <c r="PJY233" s="103"/>
      <c r="PJZ233" s="61"/>
      <c r="PKA233" s="62"/>
      <c r="PKB233" s="61"/>
      <c r="PKC233" s="61"/>
      <c r="PKD233" s="63"/>
      <c r="PKE233" s="61"/>
      <c r="PKF233" s="61"/>
      <c r="PKG233" s="61"/>
      <c r="PKH233" s="63"/>
      <c r="PKI233" s="61"/>
      <c r="PKJ233" s="59"/>
      <c r="PKK233" s="60"/>
      <c r="PKL233" s="103"/>
      <c r="PKM233" s="61"/>
      <c r="PKN233" s="62"/>
      <c r="PKO233" s="61"/>
      <c r="PKP233" s="61"/>
      <c r="PKQ233" s="63"/>
      <c r="PKR233" s="61"/>
      <c r="PKS233" s="61"/>
      <c r="PKT233" s="61"/>
      <c r="PKU233" s="63"/>
      <c r="PKV233" s="61"/>
      <c r="PKW233" s="59"/>
      <c r="PKX233" s="60"/>
      <c r="PKY233" s="103"/>
      <c r="PKZ233" s="61"/>
      <c r="PLA233" s="62"/>
      <c r="PLB233" s="61"/>
      <c r="PLC233" s="61"/>
      <c r="PLD233" s="63"/>
      <c r="PLE233" s="61"/>
      <c r="PLF233" s="61"/>
      <c r="PLG233" s="61"/>
      <c r="PLH233" s="63"/>
      <c r="PLI233" s="61"/>
      <c r="PLJ233" s="59"/>
      <c r="PLK233" s="60"/>
      <c r="PLL233" s="103"/>
      <c r="PLM233" s="61"/>
      <c r="PLN233" s="62"/>
      <c r="PLO233" s="61"/>
      <c r="PLP233" s="61"/>
      <c r="PLQ233" s="63"/>
      <c r="PLR233" s="61"/>
      <c r="PLS233" s="61"/>
      <c r="PLT233" s="61"/>
      <c r="PLU233" s="63"/>
      <c r="PLV233" s="61"/>
      <c r="PLW233" s="59"/>
      <c r="PLX233" s="60"/>
      <c r="PLY233" s="103"/>
      <c r="PLZ233" s="61"/>
      <c r="PMA233" s="62"/>
      <c r="PMB233" s="61"/>
      <c r="PMC233" s="61"/>
      <c r="PMD233" s="63"/>
      <c r="PME233" s="61"/>
      <c r="PMF233" s="61"/>
      <c r="PMG233" s="61"/>
      <c r="PMH233" s="63"/>
      <c r="PMI233" s="61"/>
      <c r="PMJ233" s="59"/>
      <c r="PMK233" s="60"/>
      <c r="PML233" s="103"/>
      <c r="PMM233" s="61"/>
      <c r="PMN233" s="62"/>
      <c r="PMO233" s="61"/>
      <c r="PMP233" s="61"/>
      <c r="PMQ233" s="63"/>
      <c r="PMR233" s="61"/>
      <c r="PMS233" s="61"/>
      <c r="PMT233" s="61"/>
      <c r="PMU233" s="63"/>
      <c r="PMV233" s="61"/>
      <c r="PMW233" s="59"/>
      <c r="PMX233" s="60"/>
      <c r="PMY233" s="103"/>
      <c r="PMZ233" s="61"/>
      <c r="PNA233" s="62"/>
      <c r="PNB233" s="61"/>
      <c r="PNC233" s="61"/>
      <c r="PND233" s="63"/>
      <c r="PNE233" s="61"/>
      <c r="PNF233" s="61"/>
      <c r="PNG233" s="61"/>
      <c r="PNH233" s="63"/>
      <c r="PNI233" s="61"/>
      <c r="PNJ233" s="59"/>
      <c r="PNK233" s="60"/>
      <c r="PNL233" s="103"/>
      <c r="PNM233" s="61"/>
      <c r="PNN233" s="62"/>
      <c r="PNO233" s="61"/>
      <c r="PNP233" s="61"/>
      <c r="PNQ233" s="63"/>
      <c r="PNR233" s="61"/>
      <c r="PNS233" s="61"/>
      <c r="PNT233" s="61"/>
      <c r="PNU233" s="63"/>
      <c r="PNV233" s="61"/>
      <c r="PNW233" s="59"/>
      <c r="PNX233" s="60"/>
      <c r="PNY233" s="103"/>
      <c r="PNZ233" s="61"/>
      <c r="POA233" s="62"/>
      <c r="POB233" s="61"/>
      <c r="POC233" s="61"/>
      <c r="POD233" s="63"/>
      <c r="POE233" s="61"/>
      <c r="POF233" s="61"/>
      <c r="POG233" s="61"/>
      <c r="POH233" s="63"/>
      <c r="POI233" s="61"/>
      <c r="POJ233" s="59"/>
      <c r="POK233" s="60"/>
      <c r="POL233" s="103"/>
      <c r="POM233" s="61"/>
      <c r="PON233" s="62"/>
      <c r="POO233" s="61"/>
      <c r="POP233" s="61"/>
      <c r="POQ233" s="63"/>
      <c r="POR233" s="61"/>
      <c r="POS233" s="61"/>
      <c r="POT233" s="61"/>
      <c r="POU233" s="63"/>
      <c r="POV233" s="61"/>
      <c r="POW233" s="59"/>
      <c r="POX233" s="60"/>
      <c r="POY233" s="103"/>
      <c r="POZ233" s="61"/>
      <c r="PPA233" s="62"/>
      <c r="PPB233" s="61"/>
      <c r="PPC233" s="61"/>
      <c r="PPD233" s="63"/>
      <c r="PPE233" s="61"/>
      <c r="PPF233" s="61"/>
      <c r="PPG233" s="61"/>
      <c r="PPH233" s="63"/>
      <c r="PPI233" s="61"/>
      <c r="PPJ233" s="59"/>
      <c r="PPK233" s="60"/>
      <c r="PPL233" s="103"/>
      <c r="PPM233" s="61"/>
      <c r="PPN233" s="62"/>
      <c r="PPO233" s="61"/>
      <c r="PPP233" s="61"/>
      <c r="PPQ233" s="63"/>
      <c r="PPR233" s="61"/>
      <c r="PPS233" s="61"/>
      <c r="PPT233" s="61"/>
      <c r="PPU233" s="63"/>
      <c r="PPV233" s="61"/>
      <c r="PPW233" s="59"/>
      <c r="PPX233" s="60"/>
      <c r="PPY233" s="103"/>
      <c r="PPZ233" s="61"/>
      <c r="PQA233" s="62"/>
      <c r="PQB233" s="61"/>
      <c r="PQC233" s="61"/>
      <c r="PQD233" s="63"/>
      <c r="PQE233" s="61"/>
      <c r="PQF233" s="61"/>
      <c r="PQG233" s="61"/>
      <c r="PQH233" s="63"/>
      <c r="PQI233" s="61"/>
      <c r="PQJ233" s="59"/>
      <c r="PQK233" s="60"/>
      <c r="PQL233" s="103"/>
      <c r="PQM233" s="61"/>
      <c r="PQN233" s="62"/>
      <c r="PQO233" s="61"/>
      <c r="PQP233" s="61"/>
      <c r="PQQ233" s="63"/>
      <c r="PQR233" s="61"/>
      <c r="PQS233" s="61"/>
      <c r="PQT233" s="61"/>
      <c r="PQU233" s="63"/>
      <c r="PQV233" s="61"/>
      <c r="PQW233" s="59"/>
      <c r="PQX233" s="60"/>
      <c r="PQY233" s="103"/>
      <c r="PQZ233" s="61"/>
      <c r="PRA233" s="62"/>
      <c r="PRB233" s="61"/>
      <c r="PRC233" s="61"/>
      <c r="PRD233" s="63"/>
      <c r="PRE233" s="61"/>
      <c r="PRF233" s="61"/>
      <c r="PRG233" s="61"/>
      <c r="PRH233" s="63"/>
      <c r="PRI233" s="61"/>
      <c r="PRJ233" s="59"/>
      <c r="PRK233" s="60"/>
      <c r="PRL233" s="103"/>
      <c r="PRM233" s="61"/>
      <c r="PRN233" s="62"/>
      <c r="PRO233" s="61"/>
      <c r="PRP233" s="61"/>
      <c r="PRQ233" s="63"/>
      <c r="PRR233" s="61"/>
      <c r="PRS233" s="61"/>
      <c r="PRT233" s="61"/>
      <c r="PRU233" s="63"/>
      <c r="PRV233" s="61"/>
      <c r="PRW233" s="59"/>
      <c r="PRX233" s="60"/>
      <c r="PRY233" s="103"/>
      <c r="PRZ233" s="61"/>
      <c r="PSA233" s="62"/>
      <c r="PSB233" s="61"/>
      <c r="PSC233" s="61"/>
      <c r="PSD233" s="63"/>
      <c r="PSE233" s="61"/>
      <c r="PSF233" s="61"/>
      <c r="PSG233" s="61"/>
      <c r="PSH233" s="63"/>
      <c r="PSI233" s="61"/>
      <c r="PSJ233" s="59"/>
      <c r="PSK233" s="60"/>
      <c r="PSL233" s="103"/>
      <c r="PSM233" s="61"/>
      <c r="PSN233" s="62"/>
      <c r="PSO233" s="61"/>
      <c r="PSP233" s="61"/>
      <c r="PSQ233" s="63"/>
      <c r="PSR233" s="61"/>
      <c r="PSS233" s="61"/>
      <c r="PST233" s="61"/>
      <c r="PSU233" s="63"/>
      <c r="PSV233" s="61"/>
      <c r="PSW233" s="59"/>
      <c r="PSX233" s="60"/>
      <c r="PSY233" s="103"/>
      <c r="PSZ233" s="61"/>
      <c r="PTA233" s="62"/>
      <c r="PTB233" s="61"/>
      <c r="PTC233" s="61"/>
      <c r="PTD233" s="63"/>
      <c r="PTE233" s="61"/>
      <c r="PTF233" s="61"/>
      <c r="PTG233" s="61"/>
      <c r="PTH233" s="63"/>
      <c r="PTI233" s="61"/>
      <c r="PTJ233" s="59"/>
      <c r="PTK233" s="60"/>
      <c r="PTL233" s="103"/>
      <c r="PTM233" s="61"/>
      <c r="PTN233" s="62"/>
      <c r="PTO233" s="61"/>
      <c r="PTP233" s="61"/>
      <c r="PTQ233" s="63"/>
      <c r="PTR233" s="61"/>
      <c r="PTS233" s="61"/>
      <c r="PTT233" s="61"/>
      <c r="PTU233" s="63"/>
      <c r="PTV233" s="61"/>
      <c r="PTW233" s="59"/>
      <c r="PTX233" s="60"/>
      <c r="PTY233" s="103"/>
      <c r="PTZ233" s="61"/>
      <c r="PUA233" s="62"/>
      <c r="PUB233" s="61"/>
      <c r="PUC233" s="61"/>
      <c r="PUD233" s="63"/>
      <c r="PUE233" s="61"/>
      <c r="PUF233" s="61"/>
      <c r="PUG233" s="61"/>
      <c r="PUH233" s="63"/>
      <c r="PUI233" s="61"/>
      <c r="PUJ233" s="59"/>
      <c r="PUK233" s="60"/>
      <c r="PUL233" s="103"/>
      <c r="PUM233" s="61"/>
      <c r="PUN233" s="62"/>
      <c r="PUO233" s="61"/>
      <c r="PUP233" s="61"/>
      <c r="PUQ233" s="63"/>
      <c r="PUR233" s="61"/>
      <c r="PUS233" s="61"/>
      <c r="PUT233" s="61"/>
      <c r="PUU233" s="63"/>
      <c r="PUV233" s="61"/>
      <c r="PUW233" s="59"/>
      <c r="PUX233" s="60"/>
      <c r="PUY233" s="103"/>
      <c r="PUZ233" s="61"/>
      <c r="PVA233" s="62"/>
      <c r="PVB233" s="61"/>
      <c r="PVC233" s="61"/>
      <c r="PVD233" s="63"/>
      <c r="PVE233" s="61"/>
      <c r="PVF233" s="61"/>
      <c r="PVG233" s="61"/>
      <c r="PVH233" s="63"/>
      <c r="PVI233" s="61"/>
      <c r="PVJ233" s="59"/>
      <c r="PVK233" s="60"/>
      <c r="PVL233" s="103"/>
      <c r="PVM233" s="61"/>
      <c r="PVN233" s="62"/>
      <c r="PVO233" s="61"/>
      <c r="PVP233" s="61"/>
      <c r="PVQ233" s="63"/>
      <c r="PVR233" s="61"/>
      <c r="PVS233" s="61"/>
      <c r="PVT233" s="61"/>
      <c r="PVU233" s="63"/>
      <c r="PVV233" s="61"/>
      <c r="PVW233" s="59"/>
      <c r="PVX233" s="60"/>
      <c r="PVY233" s="103"/>
      <c r="PVZ233" s="61"/>
      <c r="PWA233" s="62"/>
      <c r="PWB233" s="61"/>
      <c r="PWC233" s="61"/>
      <c r="PWD233" s="63"/>
      <c r="PWE233" s="61"/>
      <c r="PWF233" s="61"/>
      <c r="PWG233" s="61"/>
      <c r="PWH233" s="63"/>
      <c r="PWI233" s="61"/>
      <c r="PWJ233" s="59"/>
      <c r="PWK233" s="60"/>
      <c r="PWL233" s="103"/>
      <c r="PWM233" s="61"/>
      <c r="PWN233" s="62"/>
      <c r="PWO233" s="61"/>
      <c r="PWP233" s="61"/>
      <c r="PWQ233" s="63"/>
      <c r="PWR233" s="61"/>
      <c r="PWS233" s="61"/>
      <c r="PWT233" s="61"/>
      <c r="PWU233" s="63"/>
      <c r="PWV233" s="61"/>
      <c r="PWW233" s="59"/>
      <c r="PWX233" s="60"/>
      <c r="PWY233" s="103"/>
      <c r="PWZ233" s="61"/>
      <c r="PXA233" s="62"/>
      <c r="PXB233" s="61"/>
      <c r="PXC233" s="61"/>
      <c r="PXD233" s="63"/>
      <c r="PXE233" s="61"/>
      <c r="PXF233" s="61"/>
      <c r="PXG233" s="61"/>
      <c r="PXH233" s="63"/>
      <c r="PXI233" s="61"/>
      <c r="PXJ233" s="59"/>
      <c r="PXK233" s="60"/>
      <c r="PXL233" s="103"/>
      <c r="PXM233" s="61"/>
      <c r="PXN233" s="62"/>
      <c r="PXO233" s="61"/>
      <c r="PXP233" s="61"/>
      <c r="PXQ233" s="63"/>
      <c r="PXR233" s="61"/>
      <c r="PXS233" s="61"/>
      <c r="PXT233" s="61"/>
      <c r="PXU233" s="63"/>
      <c r="PXV233" s="61"/>
      <c r="PXW233" s="59"/>
      <c r="PXX233" s="60"/>
      <c r="PXY233" s="103"/>
      <c r="PXZ233" s="61"/>
      <c r="PYA233" s="62"/>
      <c r="PYB233" s="61"/>
      <c r="PYC233" s="61"/>
      <c r="PYD233" s="63"/>
      <c r="PYE233" s="61"/>
      <c r="PYF233" s="61"/>
      <c r="PYG233" s="61"/>
      <c r="PYH233" s="63"/>
      <c r="PYI233" s="61"/>
      <c r="PYJ233" s="59"/>
      <c r="PYK233" s="60"/>
      <c r="PYL233" s="103"/>
      <c r="PYM233" s="61"/>
      <c r="PYN233" s="62"/>
      <c r="PYO233" s="61"/>
      <c r="PYP233" s="61"/>
      <c r="PYQ233" s="63"/>
      <c r="PYR233" s="61"/>
      <c r="PYS233" s="61"/>
      <c r="PYT233" s="61"/>
      <c r="PYU233" s="63"/>
      <c r="PYV233" s="61"/>
      <c r="PYW233" s="59"/>
      <c r="PYX233" s="60"/>
      <c r="PYY233" s="103"/>
      <c r="PYZ233" s="61"/>
      <c r="PZA233" s="62"/>
      <c r="PZB233" s="61"/>
      <c r="PZC233" s="61"/>
      <c r="PZD233" s="63"/>
      <c r="PZE233" s="61"/>
      <c r="PZF233" s="61"/>
      <c r="PZG233" s="61"/>
      <c r="PZH233" s="63"/>
      <c r="PZI233" s="61"/>
      <c r="PZJ233" s="59"/>
      <c r="PZK233" s="60"/>
      <c r="PZL233" s="103"/>
      <c r="PZM233" s="61"/>
      <c r="PZN233" s="62"/>
      <c r="PZO233" s="61"/>
      <c r="PZP233" s="61"/>
      <c r="PZQ233" s="63"/>
      <c r="PZR233" s="61"/>
      <c r="PZS233" s="61"/>
      <c r="PZT233" s="61"/>
      <c r="PZU233" s="63"/>
      <c r="PZV233" s="61"/>
      <c r="PZW233" s="59"/>
      <c r="PZX233" s="60"/>
      <c r="PZY233" s="103"/>
      <c r="PZZ233" s="61"/>
      <c r="QAA233" s="62"/>
      <c r="QAB233" s="61"/>
      <c r="QAC233" s="61"/>
      <c r="QAD233" s="63"/>
      <c r="QAE233" s="61"/>
      <c r="QAF233" s="61"/>
      <c r="QAG233" s="61"/>
      <c r="QAH233" s="63"/>
      <c r="QAI233" s="61"/>
      <c r="QAJ233" s="59"/>
      <c r="QAK233" s="60"/>
      <c r="QAL233" s="103"/>
      <c r="QAM233" s="61"/>
      <c r="QAN233" s="62"/>
      <c r="QAO233" s="61"/>
      <c r="QAP233" s="61"/>
      <c r="QAQ233" s="63"/>
      <c r="QAR233" s="61"/>
      <c r="QAS233" s="61"/>
      <c r="QAT233" s="61"/>
      <c r="QAU233" s="63"/>
      <c r="QAV233" s="61"/>
      <c r="QAW233" s="59"/>
      <c r="QAX233" s="60"/>
      <c r="QAY233" s="103"/>
      <c r="QAZ233" s="61"/>
      <c r="QBA233" s="62"/>
      <c r="QBB233" s="61"/>
      <c r="QBC233" s="61"/>
      <c r="QBD233" s="63"/>
      <c r="QBE233" s="61"/>
      <c r="QBF233" s="61"/>
      <c r="QBG233" s="61"/>
      <c r="QBH233" s="63"/>
      <c r="QBI233" s="61"/>
      <c r="QBJ233" s="59"/>
      <c r="QBK233" s="60"/>
      <c r="QBL233" s="103"/>
      <c r="QBM233" s="61"/>
      <c r="QBN233" s="62"/>
      <c r="QBO233" s="61"/>
      <c r="QBP233" s="61"/>
      <c r="QBQ233" s="63"/>
      <c r="QBR233" s="61"/>
      <c r="QBS233" s="61"/>
      <c r="QBT233" s="61"/>
      <c r="QBU233" s="63"/>
      <c r="QBV233" s="61"/>
      <c r="QBW233" s="59"/>
      <c r="QBX233" s="60"/>
      <c r="QBY233" s="103"/>
      <c r="QBZ233" s="61"/>
      <c r="QCA233" s="62"/>
      <c r="QCB233" s="61"/>
      <c r="QCC233" s="61"/>
      <c r="QCD233" s="63"/>
      <c r="QCE233" s="61"/>
      <c r="QCF233" s="61"/>
      <c r="QCG233" s="61"/>
      <c r="QCH233" s="63"/>
      <c r="QCI233" s="61"/>
      <c r="QCJ233" s="59"/>
      <c r="QCK233" s="60"/>
      <c r="QCL233" s="103"/>
      <c r="QCM233" s="61"/>
      <c r="QCN233" s="62"/>
      <c r="QCO233" s="61"/>
      <c r="QCP233" s="61"/>
      <c r="QCQ233" s="63"/>
      <c r="QCR233" s="61"/>
      <c r="QCS233" s="61"/>
      <c r="QCT233" s="61"/>
      <c r="QCU233" s="63"/>
      <c r="QCV233" s="61"/>
      <c r="QCW233" s="59"/>
      <c r="QCX233" s="60"/>
      <c r="QCY233" s="103"/>
      <c r="QCZ233" s="61"/>
      <c r="QDA233" s="62"/>
      <c r="QDB233" s="61"/>
      <c r="QDC233" s="61"/>
      <c r="QDD233" s="63"/>
      <c r="QDE233" s="61"/>
      <c r="QDF233" s="61"/>
      <c r="QDG233" s="61"/>
      <c r="QDH233" s="63"/>
      <c r="QDI233" s="61"/>
      <c r="QDJ233" s="59"/>
      <c r="QDK233" s="60"/>
      <c r="QDL233" s="103"/>
      <c r="QDM233" s="61"/>
      <c r="QDN233" s="62"/>
      <c r="QDO233" s="61"/>
      <c r="QDP233" s="61"/>
      <c r="QDQ233" s="63"/>
      <c r="QDR233" s="61"/>
      <c r="QDS233" s="61"/>
      <c r="QDT233" s="61"/>
      <c r="QDU233" s="63"/>
      <c r="QDV233" s="61"/>
      <c r="QDW233" s="59"/>
      <c r="QDX233" s="60"/>
      <c r="QDY233" s="103"/>
      <c r="QDZ233" s="61"/>
      <c r="QEA233" s="62"/>
      <c r="QEB233" s="61"/>
      <c r="QEC233" s="61"/>
      <c r="QED233" s="63"/>
      <c r="QEE233" s="61"/>
      <c r="QEF233" s="61"/>
      <c r="QEG233" s="61"/>
      <c r="QEH233" s="63"/>
      <c r="QEI233" s="61"/>
      <c r="QEJ233" s="59"/>
      <c r="QEK233" s="60"/>
      <c r="QEL233" s="103"/>
      <c r="QEM233" s="61"/>
      <c r="QEN233" s="62"/>
      <c r="QEO233" s="61"/>
      <c r="QEP233" s="61"/>
      <c r="QEQ233" s="63"/>
      <c r="QER233" s="61"/>
      <c r="QES233" s="61"/>
      <c r="QET233" s="61"/>
      <c r="QEU233" s="63"/>
      <c r="QEV233" s="61"/>
      <c r="QEW233" s="59"/>
      <c r="QEX233" s="60"/>
      <c r="QEY233" s="103"/>
      <c r="QEZ233" s="61"/>
      <c r="QFA233" s="62"/>
      <c r="QFB233" s="61"/>
      <c r="QFC233" s="61"/>
      <c r="QFD233" s="63"/>
      <c r="QFE233" s="61"/>
      <c r="QFF233" s="61"/>
      <c r="QFG233" s="61"/>
      <c r="QFH233" s="63"/>
      <c r="QFI233" s="61"/>
      <c r="QFJ233" s="59"/>
      <c r="QFK233" s="60"/>
      <c r="QFL233" s="103"/>
      <c r="QFM233" s="61"/>
      <c r="QFN233" s="62"/>
      <c r="QFO233" s="61"/>
      <c r="QFP233" s="61"/>
      <c r="QFQ233" s="63"/>
      <c r="QFR233" s="61"/>
      <c r="QFS233" s="61"/>
      <c r="QFT233" s="61"/>
      <c r="QFU233" s="63"/>
      <c r="QFV233" s="61"/>
      <c r="QFW233" s="59"/>
      <c r="QFX233" s="60"/>
      <c r="QFY233" s="103"/>
      <c r="QFZ233" s="61"/>
      <c r="QGA233" s="62"/>
      <c r="QGB233" s="61"/>
      <c r="QGC233" s="61"/>
      <c r="QGD233" s="63"/>
      <c r="QGE233" s="61"/>
      <c r="QGF233" s="61"/>
      <c r="QGG233" s="61"/>
      <c r="QGH233" s="63"/>
      <c r="QGI233" s="61"/>
      <c r="QGJ233" s="59"/>
      <c r="QGK233" s="60"/>
      <c r="QGL233" s="103"/>
      <c r="QGM233" s="61"/>
      <c r="QGN233" s="62"/>
      <c r="QGO233" s="61"/>
      <c r="QGP233" s="61"/>
      <c r="QGQ233" s="63"/>
      <c r="QGR233" s="61"/>
      <c r="QGS233" s="61"/>
      <c r="QGT233" s="61"/>
      <c r="QGU233" s="63"/>
      <c r="QGV233" s="61"/>
      <c r="QGW233" s="59"/>
      <c r="QGX233" s="60"/>
      <c r="QGY233" s="103"/>
      <c r="QGZ233" s="61"/>
      <c r="QHA233" s="62"/>
      <c r="QHB233" s="61"/>
      <c r="QHC233" s="61"/>
      <c r="QHD233" s="63"/>
      <c r="QHE233" s="61"/>
      <c r="QHF233" s="61"/>
      <c r="QHG233" s="61"/>
      <c r="QHH233" s="63"/>
      <c r="QHI233" s="61"/>
      <c r="QHJ233" s="59"/>
      <c r="QHK233" s="60"/>
      <c r="QHL233" s="103"/>
      <c r="QHM233" s="61"/>
      <c r="QHN233" s="62"/>
      <c r="QHO233" s="61"/>
      <c r="QHP233" s="61"/>
      <c r="QHQ233" s="63"/>
      <c r="QHR233" s="61"/>
      <c r="QHS233" s="61"/>
      <c r="QHT233" s="61"/>
      <c r="QHU233" s="63"/>
      <c r="QHV233" s="61"/>
      <c r="QHW233" s="59"/>
      <c r="QHX233" s="60"/>
      <c r="QHY233" s="103"/>
      <c r="QHZ233" s="61"/>
      <c r="QIA233" s="62"/>
      <c r="QIB233" s="61"/>
      <c r="QIC233" s="61"/>
      <c r="QID233" s="63"/>
      <c r="QIE233" s="61"/>
      <c r="QIF233" s="61"/>
      <c r="QIG233" s="61"/>
      <c r="QIH233" s="63"/>
      <c r="QII233" s="61"/>
      <c r="QIJ233" s="59"/>
      <c r="QIK233" s="60"/>
      <c r="QIL233" s="103"/>
      <c r="QIM233" s="61"/>
      <c r="QIN233" s="62"/>
      <c r="QIO233" s="61"/>
      <c r="QIP233" s="61"/>
      <c r="QIQ233" s="63"/>
      <c r="QIR233" s="61"/>
      <c r="QIS233" s="61"/>
      <c r="QIT233" s="61"/>
      <c r="QIU233" s="63"/>
      <c r="QIV233" s="61"/>
      <c r="QIW233" s="59"/>
      <c r="QIX233" s="60"/>
      <c r="QIY233" s="103"/>
      <c r="QIZ233" s="61"/>
      <c r="QJA233" s="62"/>
      <c r="QJB233" s="61"/>
      <c r="QJC233" s="61"/>
      <c r="QJD233" s="63"/>
      <c r="QJE233" s="61"/>
      <c r="QJF233" s="61"/>
      <c r="QJG233" s="61"/>
      <c r="QJH233" s="63"/>
      <c r="QJI233" s="61"/>
      <c r="QJJ233" s="59"/>
      <c r="QJK233" s="60"/>
      <c r="QJL233" s="103"/>
      <c r="QJM233" s="61"/>
      <c r="QJN233" s="62"/>
      <c r="QJO233" s="61"/>
      <c r="QJP233" s="61"/>
      <c r="QJQ233" s="63"/>
      <c r="QJR233" s="61"/>
      <c r="QJS233" s="61"/>
      <c r="QJT233" s="61"/>
      <c r="QJU233" s="63"/>
      <c r="QJV233" s="61"/>
      <c r="QJW233" s="59"/>
      <c r="QJX233" s="60"/>
      <c r="QJY233" s="103"/>
      <c r="QJZ233" s="61"/>
      <c r="QKA233" s="62"/>
      <c r="QKB233" s="61"/>
      <c r="QKC233" s="61"/>
      <c r="QKD233" s="63"/>
      <c r="QKE233" s="61"/>
      <c r="QKF233" s="61"/>
      <c r="QKG233" s="61"/>
      <c r="QKH233" s="63"/>
      <c r="QKI233" s="61"/>
      <c r="QKJ233" s="59"/>
      <c r="QKK233" s="60"/>
      <c r="QKL233" s="103"/>
      <c r="QKM233" s="61"/>
      <c r="QKN233" s="62"/>
      <c r="QKO233" s="61"/>
      <c r="QKP233" s="61"/>
      <c r="QKQ233" s="63"/>
      <c r="QKR233" s="61"/>
      <c r="QKS233" s="61"/>
      <c r="QKT233" s="61"/>
      <c r="QKU233" s="63"/>
      <c r="QKV233" s="61"/>
      <c r="QKW233" s="59"/>
      <c r="QKX233" s="60"/>
      <c r="QKY233" s="103"/>
      <c r="QKZ233" s="61"/>
      <c r="QLA233" s="62"/>
      <c r="QLB233" s="61"/>
      <c r="QLC233" s="61"/>
      <c r="QLD233" s="63"/>
      <c r="QLE233" s="61"/>
      <c r="QLF233" s="61"/>
      <c r="QLG233" s="61"/>
      <c r="QLH233" s="63"/>
      <c r="QLI233" s="61"/>
      <c r="QLJ233" s="59"/>
      <c r="QLK233" s="60"/>
      <c r="QLL233" s="103"/>
      <c r="QLM233" s="61"/>
      <c r="QLN233" s="62"/>
      <c r="QLO233" s="61"/>
      <c r="QLP233" s="61"/>
      <c r="QLQ233" s="63"/>
      <c r="QLR233" s="61"/>
      <c r="QLS233" s="61"/>
      <c r="QLT233" s="61"/>
      <c r="QLU233" s="63"/>
      <c r="QLV233" s="61"/>
      <c r="QLW233" s="59"/>
      <c r="QLX233" s="60"/>
      <c r="QLY233" s="103"/>
      <c r="QLZ233" s="61"/>
      <c r="QMA233" s="62"/>
      <c r="QMB233" s="61"/>
      <c r="QMC233" s="61"/>
      <c r="QMD233" s="63"/>
      <c r="QME233" s="61"/>
      <c r="QMF233" s="61"/>
      <c r="QMG233" s="61"/>
      <c r="QMH233" s="63"/>
      <c r="QMI233" s="61"/>
      <c r="QMJ233" s="59"/>
      <c r="QMK233" s="60"/>
      <c r="QML233" s="103"/>
      <c r="QMM233" s="61"/>
      <c r="QMN233" s="62"/>
      <c r="QMO233" s="61"/>
      <c r="QMP233" s="61"/>
      <c r="QMQ233" s="63"/>
      <c r="QMR233" s="61"/>
      <c r="QMS233" s="61"/>
      <c r="QMT233" s="61"/>
      <c r="QMU233" s="63"/>
      <c r="QMV233" s="61"/>
      <c r="QMW233" s="59"/>
      <c r="QMX233" s="60"/>
      <c r="QMY233" s="103"/>
      <c r="QMZ233" s="61"/>
      <c r="QNA233" s="62"/>
      <c r="QNB233" s="61"/>
      <c r="QNC233" s="61"/>
      <c r="QND233" s="63"/>
      <c r="QNE233" s="61"/>
      <c r="QNF233" s="61"/>
      <c r="QNG233" s="61"/>
      <c r="QNH233" s="63"/>
      <c r="QNI233" s="61"/>
      <c r="QNJ233" s="59"/>
      <c r="QNK233" s="60"/>
      <c r="QNL233" s="103"/>
      <c r="QNM233" s="61"/>
      <c r="QNN233" s="62"/>
      <c r="QNO233" s="61"/>
      <c r="QNP233" s="61"/>
      <c r="QNQ233" s="63"/>
      <c r="QNR233" s="61"/>
      <c r="QNS233" s="61"/>
      <c r="QNT233" s="61"/>
      <c r="QNU233" s="63"/>
      <c r="QNV233" s="61"/>
      <c r="QNW233" s="59"/>
      <c r="QNX233" s="60"/>
      <c r="QNY233" s="103"/>
      <c r="QNZ233" s="61"/>
      <c r="QOA233" s="62"/>
      <c r="QOB233" s="61"/>
      <c r="QOC233" s="61"/>
      <c r="QOD233" s="63"/>
      <c r="QOE233" s="61"/>
      <c r="QOF233" s="61"/>
      <c r="QOG233" s="61"/>
      <c r="QOH233" s="63"/>
      <c r="QOI233" s="61"/>
      <c r="QOJ233" s="59"/>
      <c r="QOK233" s="60"/>
      <c r="QOL233" s="103"/>
      <c r="QOM233" s="61"/>
      <c r="QON233" s="62"/>
      <c r="QOO233" s="61"/>
      <c r="QOP233" s="61"/>
      <c r="QOQ233" s="63"/>
      <c r="QOR233" s="61"/>
      <c r="QOS233" s="61"/>
      <c r="QOT233" s="61"/>
      <c r="QOU233" s="63"/>
      <c r="QOV233" s="61"/>
      <c r="QOW233" s="59"/>
      <c r="QOX233" s="60"/>
      <c r="QOY233" s="103"/>
      <c r="QOZ233" s="61"/>
      <c r="QPA233" s="62"/>
      <c r="QPB233" s="61"/>
      <c r="QPC233" s="61"/>
      <c r="QPD233" s="63"/>
      <c r="QPE233" s="61"/>
      <c r="QPF233" s="61"/>
      <c r="QPG233" s="61"/>
      <c r="QPH233" s="63"/>
      <c r="QPI233" s="61"/>
      <c r="QPJ233" s="59"/>
      <c r="QPK233" s="60"/>
      <c r="QPL233" s="103"/>
      <c r="QPM233" s="61"/>
      <c r="QPN233" s="62"/>
      <c r="QPO233" s="61"/>
      <c r="QPP233" s="61"/>
      <c r="QPQ233" s="63"/>
      <c r="QPR233" s="61"/>
      <c r="QPS233" s="61"/>
      <c r="QPT233" s="61"/>
      <c r="QPU233" s="63"/>
      <c r="QPV233" s="61"/>
      <c r="QPW233" s="59"/>
      <c r="QPX233" s="60"/>
      <c r="QPY233" s="103"/>
      <c r="QPZ233" s="61"/>
      <c r="QQA233" s="62"/>
      <c r="QQB233" s="61"/>
      <c r="QQC233" s="61"/>
      <c r="QQD233" s="63"/>
      <c r="QQE233" s="61"/>
      <c r="QQF233" s="61"/>
      <c r="QQG233" s="61"/>
      <c r="QQH233" s="63"/>
      <c r="QQI233" s="61"/>
      <c r="QQJ233" s="59"/>
      <c r="QQK233" s="60"/>
      <c r="QQL233" s="103"/>
      <c r="QQM233" s="61"/>
      <c r="QQN233" s="62"/>
      <c r="QQO233" s="61"/>
      <c r="QQP233" s="61"/>
      <c r="QQQ233" s="63"/>
      <c r="QQR233" s="61"/>
      <c r="QQS233" s="61"/>
      <c r="QQT233" s="61"/>
      <c r="QQU233" s="63"/>
      <c r="QQV233" s="61"/>
      <c r="QQW233" s="59"/>
      <c r="QQX233" s="60"/>
      <c r="QQY233" s="103"/>
      <c r="QQZ233" s="61"/>
      <c r="QRA233" s="62"/>
      <c r="QRB233" s="61"/>
      <c r="QRC233" s="61"/>
      <c r="QRD233" s="63"/>
      <c r="QRE233" s="61"/>
      <c r="QRF233" s="61"/>
      <c r="QRG233" s="61"/>
      <c r="QRH233" s="63"/>
      <c r="QRI233" s="61"/>
      <c r="QRJ233" s="59"/>
      <c r="QRK233" s="60"/>
      <c r="QRL233" s="103"/>
      <c r="QRM233" s="61"/>
      <c r="QRN233" s="62"/>
      <c r="QRO233" s="61"/>
      <c r="QRP233" s="61"/>
      <c r="QRQ233" s="63"/>
      <c r="QRR233" s="61"/>
      <c r="QRS233" s="61"/>
      <c r="QRT233" s="61"/>
      <c r="QRU233" s="63"/>
      <c r="QRV233" s="61"/>
      <c r="QRW233" s="59"/>
      <c r="QRX233" s="60"/>
      <c r="QRY233" s="103"/>
      <c r="QRZ233" s="61"/>
      <c r="QSA233" s="62"/>
      <c r="QSB233" s="61"/>
      <c r="QSC233" s="61"/>
      <c r="QSD233" s="63"/>
      <c r="QSE233" s="61"/>
      <c r="QSF233" s="61"/>
      <c r="QSG233" s="61"/>
      <c r="QSH233" s="63"/>
      <c r="QSI233" s="61"/>
      <c r="QSJ233" s="59"/>
      <c r="QSK233" s="60"/>
      <c r="QSL233" s="103"/>
      <c r="QSM233" s="61"/>
      <c r="QSN233" s="62"/>
      <c r="QSO233" s="61"/>
      <c r="QSP233" s="61"/>
      <c r="QSQ233" s="63"/>
      <c r="QSR233" s="61"/>
      <c r="QSS233" s="61"/>
      <c r="QST233" s="61"/>
      <c r="QSU233" s="63"/>
      <c r="QSV233" s="61"/>
      <c r="QSW233" s="59"/>
      <c r="QSX233" s="60"/>
      <c r="QSY233" s="103"/>
      <c r="QSZ233" s="61"/>
      <c r="QTA233" s="62"/>
      <c r="QTB233" s="61"/>
      <c r="QTC233" s="61"/>
      <c r="QTD233" s="63"/>
      <c r="QTE233" s="61"/>
      <c r="QTF233" s="61"/>
      <c r="QTG233" s="61"/>
      <c r="QTH233" s="63"/>
      <c r="QTI233" s="61"/>
      <c r="QTJ233" s="59"/>
      <c r="QTK233" s="60"/>
      <c r="QTL233" s="103"/>
      <c r="QTM233" s="61"/>
      <c r="QTN233" s="62"/>
      <c r="QTO233" s="61"/>
      <c r="QTP233" s="61"/>
      <c r="QTQ233" s="63"/>
      <c r="QTR233" s="61"/>
      <c r="QTS233" s="61"/>
      <c r="QTT233" s="61"/>
      <c r="QTU233" s="63"/>
      <c r="QTV233" s="61"/>
      <c r="QTW233" s="59"/>
      <c r="QTX233" s="60"/>
      <c r="QTY233" s="103"/>
      <c r="QTZ233" s="61"/>
      <c r="QUA233" s="62"/>
      <c r="QUB233" s="61"/>
      <c r="QUC233" s="61"/>
      <c r="QUD233" s="63"/>
      <c r="QUE233" s="61"/>
      <c r="QUF233" s="61"/>
      <c r="QUG233" s="61"/>
      <c r="QUH233" s="63"/>
      <c r="QUI233" s="61"/>
      <c r="QUJ233" s="59"/>
      <c r="QUK233" s="60"/>
      <c r="QUL233" s="103"/>
      <c r="QUM233" s="61"/>
      <c r="QUN233" s="62"/>
      <c r="QUO233" s="61"/>
      <c r="QUP233" s="61"/>
      <c r="QUQ233" s="63"/>
      <c r="QUR233" s="61"/>
      <c r="QUS233" s="61"/>
      <c r="QUT233" s="61"/>
      <c r="QUU233" s="63"/>
      <c r="QUV233" s="61"/>
      <c r="QUW233" s="59"/>
      <c r="QUX233" s="60"/>
      <c r="QUY233" s="103"/>
      <c r="QUZ233" s="61"/>
      <c r="QVA233" s="62"/>
      <c r="QVB233" s="61"/>
      <c r="QVC233" s="61"/>
      <c r="QVD233" s="63"/>
      <c r="QVE233" s="61"/>
      <c r="QVF233" s="61"/>
      <c r="QVG233" s="61"/>
      <c r="QVH233" s="63"/>
      <c r="QVI233" s="61"/>
      <c r="QVJ233" s="59"/>
      <c r="QVK233" s="60"/>
      <c r="QVL233" s="103"/>
      <c r="QVM233" s="61"/>
      <c r="QVN233" s="62"/>
      <c r="QVO233" s="61"/>
      <c r="QVP233" s="61"/>
      <c r="QVQ233" s="63"/>
      <c r="QVR233" s="61"/>
      <c r="QVS233" s="61"/>
      <c r="QVT233" s="61"/>
      <c r="QVU233" s="63"/>
      <c r="QVV233" s="61"/>
      <c r="QVW233" s="59"/>
      <c r="QVX233" s="60"/>
      <c r="QVY233" s="103"/>
      <c r="QVZ233" s="61"/>
      <c r="QWA233" s="62"/>
      <c r="QWB233" s="61"/>
      <c r="QWC233" s="61"/>
      <c r="QWD233" s="63"/>
      <c r="QWE233" s="61"/>
      <c r="QWF233" s="61"/>
      <c r="QWG233" s="61"/>
      <c r="QWH233" s="63"/>
      <c r="QWI233" s="61"/>
      <c r="QWJ233" s="59"/>
      <c r="QWK233" s="60"/>
      <c r="QWL233" s="103"/>
      <c r="QWM233" s="61"/>
      <c r="QWN233" s="62"/>
      <c r="QWO233" s="61"/>
      <c r="QWP233" s="61"/>
      <c r="QWQ233" s="63"/>
      <c r="QWR233" s="61"/>
      <c r="QWS233" s="61"/>
      <c r="QWT233" s="61"/>
      <c r="QWU233" s="63"/>
      <c r="QWV233" s="61"/>
      <c r="QWW233" s="59"/>
      <c r="QWX233" s="60"/>
      <c r="QWY233" s="103"/>
      <c r="QWZ233" s="61"/>
      <c r="QXA233" s="62"/>
      <c r="QXB233" s="61"/>
      <c r="QXC233" s="61"/>
      <c r="QXD233" s="63"/>
      <c r="QXE233" s="61"/>
      <c r="QXF233" s="61"/>
      <c r="QXG233" s="61"/>
      <c r="QXH233" s="63"/>
      <c r="QXI233" s="61"/>
      <c r="QXJ233" s="59"/>
      <c r="QXK233" s="60"/>
      <c r="QXL233" s="103"/>
      <c r="QXM233" s="61"/>
      <c r="QXN233" s="62"/>
      <c r="QXO233" s="61"/>
      <c r="QXP233" s="61"/>
      <c r="QXQ233" s="63"/>
      <c r="QXR233" s="61"/>
      <c r="QXS233" s="61"/>
      <c r="QXT233" s="61"/>
      <c r="QXU233" s="63"/>
      <c r="QXV233" s="61"/>
      <c r="QXW233" s="59"/>
      <c r="QXX233" s="60"/>
      <c r="QXY233" s="103"/>
      <c r="QXZ233" s="61"/>
      <c r="QYA233" s="62"/>
      <c r="QYB233" s="61"/>
      <c r="QYC233" s="61"/>
      <c r="QYD233" s="63"/>
      <c r="QYE233" s="61"/>
      <c r="QYF233" s="61"/>
      <c r="QYG233" s="61"/>
      <c r="QYH233" s="63"/>
      <c r="QYI233" s="61"/>
      <c r="QYJ233" s="59"/>
      <c r="QYK233" s="60"/>
      <c r="QYL233" s="103"/>
      <c r="QYM233" s="61"/>
      <c r="QYN233" s="62"/>
      <c r="QYO233" s="61"/>
      <c r="QYP233" s="61"/>
      <c r="QYQ233" s="63"/>
      <c r="QYR233" s="61"/>
      <c r="QYS233" s="61"/>
      <c r="QYT233" s="61"/>
      <c r="QYU233" s="63"/>
      <c r="QYV233" s="61"/>
      <c r="QYW233" s="59"/>
      <c r="QYX233" s="60"/>
      <c r="QYY233" s="103"/>
      <c r="QYZ233" s="61"/>
      <c r="QZA233" s="62"/>
      <c r="QZB233" s="61"/>
      <c r="QZC233" s="61"/>
      <c r="QZD233" s="63"/>
      <c r="QZE233" s="61"/>
      <c r="QZF233" s="61"/>
      <c r="QZG233" s="61"/>
      <c r="QZH233" s="63"/>
      <c r="QZI233" s="61"/>
      <c r="QZJ233" s="59"/>
      <c r="QZK233" s="60"/>
      <c r="QZL233" s="103"/>
      <c r="QZM233" s="61"/>
      <c r="QZN233" s="62"/>
      <c r="QZO233" s="61"/>
      <c r="QZP233" s="61"/>
      <c r="QZQ233" s="63"/>
      <c r="QZR233" s="61"/>
      <c r="QZS233" s="61"/>
      <c r="QZT233" s="61"/>
      <c r="QZU233" s="63"/>
      <c r="QZV233" s="61"/>
      <c r="QZW233" s="59"/>
      <c r="QZX233" s="60"/>
      <c r="QZY233" s="103"/>
      <c r="QZZ233" s="61"/>
      <c r="RAA233" s="62"/>
      <c r="RAB233" s="61"/>
      <c r="RAC233" s="61"/>
      <c r="RAD233" s="63"/>
      <c r="RAE233" s="61"/>
      <c r="RAF233" s="61"/>
      <c r="RAG233" s="61"/>
      <c r="RAH233" s="63"/>
      <c r="RAI233" s="61"/>
      <c r="RAJ233" s="59"/>
      <c r="RAK233" s="60"/>
      <c r="RAL233" s="103"/>
      <c r="RAM233" s="61"/>
      <c r="RAN233" s="62"/>
      <c r="RAO233" s="61"/>
      <c r="RAP233" s="61"/>
      <c r="RAQ233" s="63"/>
      <c r="RAR233" s="61"/>
      <c r="RAS233" s="61"/>
      <c r="RAT233" s="61"/>
      <c r="RAU233" s="63"/>
      <c r="RAV233" s="61"/>
      <c r="RAW233" s="59"/>
      <c r="RAX233" s="60"/>
      <c r="RAY233" s="103"/>
      <c r="RAZ233" s="61"/>
      <c r="RBA233" s="62"/>
      <c r="RBB233" s="61"/>
      <c r="RBC233" s="61"/>
      <c r="RBD233" s="63"/>
      <c r="RBE233" s="61"/>
      <c r="RBF233" s="61"/>
      <c r="RBG233" s="61"/>
      <c r="RBH233" s="63"/>
      <c r="RBI233" s="61"/>
      <c r="RBJ233" s="59"/>
      <c r="RBK233" s="60"/>
      <c r="RBL233" s="103"/>
      <c r="RBM233" s="61"/>
      <c r="RBN233" s="62"/>
      <c r="RBO233" s="61"/>
      <c r="RBP233" s="61"/>
      <c r="RBQ233" s="63"/>
      <c r="RBR233" s="61"/>
      <c r="RBS233" s="61"/>
      <c r="RBT233" s="61"/>
      <c r="RBU233" s="63"/>
      <c r="RBV233" s="61"/>
      <c r="RBW233" s="59"/>
      <c r="RBX233" s="60"/>
      <c r="RBY233" s="103"/>
      <c r="RBZ233" s="61"/>
      <c r="RCA233" s="62"/>
      <c r="RCB233" s="61"/>
      <c r="RCC233" s="61"/>
      <c r="RCD233" s="63"/>
      <c r="RCE233" s="61"/>
      <c r="RCF233" s="61"/>
      <c r="RCG233" s="61"/>
      <c r="RCH233" s="63"/>
      <c r="RCI233" s="61"/>
      <c r="RCJ233" s="59"/>
      <c r="RCK233" s="60"/>
      <c r="RCL233" s="103"/>
      <c r="RCM233" s="61"/>
      <c r="RCN233" s="62"/>
      <c r="RCO233" s="61"/>
      <c r="RCP233" s="61"/>
      <c r="RCQ233" s="63"/>
      <c r="RCR233" s="61"/>
      <c r="RCS233" s="61"/>
      <c r="RCT233" s="61"/>
      <c r="RCU233" s="63"/>
      <c r="RCV233" s="61"/>
      <c r="RCW233" s="59"/>
      <c r="RCX233" s="60"/>
      <c r="RCY233" s="103"/>
      <c r="RCZ233" s="61"/>
      <c r="RDA233" s="62"/>
      <c r="RDB233" s="61"/>
      <c r="RDC233" s="61"/>
      <c r="RDD233" s="63"/>
      <c r="RDE233" s="61"/>
      <c r="RDF233" s="61"/>
      <c r="RDG233" s="61"/>
      <c r="RDH233" s="63"/>
      <c r="RDI233" s="61"/>
      <c r="RDJ233" s="59"/>
      <c r="RDK233" s="60"/>
      <c r="RDL233" s="103"/>
      <c r="RDM233" s="61"/>
      <c r="RDN233" s="62"/>
      <c r="RDO233" s="61"/>
      <c r="RDP233" s="61"/>
      <c r="RDQ233" s="63"/>
      <c r="RDR233" s="61"/>
      <c r="RDS233" s="61"/>
      <c r="RDT233" s="61"/>
      <c r="RDU233" s="63"/>
      <c r="RDV233" s="61"/>
      <c r="RDW233" s="59"/>
      <c r="RDX233" s="60"/>
      <c r="RDY233" s="103"/>
      <c r="RDZ233" s="61"/>
      <c r="REA233" s="62"/>
      <c r="REB233" s="61"/>
      <c r="REC233" s="61"/>
      <c r="RED233" s="63"/>
      <c r="REE233" s="61"/>
      <c r="REF233" s="61"/>
      <c r="REG233" s="61"/>
      <c r="REH233" s="63"/>
      <c r="REI233" s="61"/>
      <c r="REJ233" s="59"/>
      <c r="REK233" s="60"/>
      <c r="REL233" s="103"/>
      <c r="REM233" s="61"/>
      <c r="REN233" s="62"/>
      <c r="REO233" s="61"/>
      <c r="REP233" s="61"/>
      <c r="REQ233" s="63"/>
      <c r="RER233" s="61"/>
      <c r="RES233" s="61"/>
      <c r="RET233" s="61"/>
      <c r="REU233" s="63"/>
      <c r="REV233" s="61"/>
      <c r="REW233" s="59"/>
      <c r="REX233" s="60"/>
      <c r="REY233" s="103"/>
      <c r="REZ233" s="61"/>
      <c r="RFA233" s="62"/>
      <c r="RFB233" s="61"/>
      <c r="RFC233" s="61"/>
      <c r="RFD233" s="63"/>
      <c r="RFE233" s="61"/>
      <c r="RFF233" s="61"/>
      <c r="RFG233" s="61"/>
      <c r="RFH233" s="63"/>
      <c r="RFI233" s="61"/>
      <c r="RFJ233" s="59"/>
      <c r="RFK233" s="60"/>
      <c r="RFL233" s="103"/>
      <c r="RFM233" s="61"/>
      <c r="RFN233" s="62"/>
      <c r="RFO233" s="61"/>
      <c r="RFP233" s="61"/>
      <c r="RFQ233" s="63"/>
      <c r="RFR233" s="61"/>
      <c r="RFS233" s="61"/>
      <c r="RFT233" s="61"/>
      <c r="RFU233" s="63"/>
      <c r="RFV233" s="61"/>
      <c r="RFW233" s="59"/>
      <c r="RFX233" s="60"/>
      <c r="RFY233" s="103"/>
      <c r="RFZ233" s="61"/>
      <c r="RGA233" s="62"/>
      <c r="RGB233" s="61"/>
      <c r="RGC233" s="61"/>
      <c r="RGD233" s="63"/>
      <c r="RGE233" s="61"/>
      <c r="RGF233" s="61"/>
      <c r="RGG233" s="61"/>
      <c r="RGH233" s="63"/>
      <c r="RGI233" s="61"/>
      <c r="RGJ233" s="59"/>
      <c r="RGK233" s="60"/>
      <c r="RGL233" s="103"/>
      <c r="RGM233" s="61"/>
      <c r="RGN233" s="62"/>
      <c r="RGO233" s="61"/>
      <c r="RGP233" s="61"/>
      <c r="RGQ233" s="63"/>
      <c r="RGR233" s="61"/>
      <c r="RGS233" s="61"/>
      <c r="RGT233" s="61"/>
      <c r="RGU233" s="63"/>
      <c r="RGV233" s="61"/>
      <c r="RGW233" s="59"/>
      <c r="RGX233" s="60"/>
      <c r="RGY233" s="103"/>
      <c r="RGZ233" s="61"/>
      <c r="RHA233" s="62"/>
      <c r="RHB233" s="61"/>
      <c r="RHC233" s="61"/>
      <c r="RHD233" s="63"/>
      <c r="RHE233" s="61"/>
      <c r="RHF233" s="61"/>
      <c r="RHG233" s="61"/>
      <c r="RHH233" s="63"/>
      <c r="RHI233" s="61"/>
      <c r="RHJ233" s="59"/>
      <c r="RHK233" s="60"/>
      <c r="RHL233" s="103"/>
      <c r="RHM233" s="61"/>
      <c r="RHN233" s="62"/>
      <c r="RHO233" s="61"/>
      <c r="RHP233" s="61"/>
      <c r="RHQ233" s="63"/>
      <c r="RHR233" s="61"/>
      <c r="RHS233" s="61"/>
      <c r="RHT233" s="61"/>
      <c r="RHU233" s="63"/>
      <c r="RHV233" s="61"/>
      <c r="RHW233" s="59"/>
      <c r="RHX233" s="60"/>
      <c r="RHY233" s="103"/>
      <c r="RHZ233" s="61"/>
      <c r="RIA233" s="62"/>
      <c r="RIB233" s="61"/>
      <c r="RIC233" s="61"/>
      <c r="RID233" s="63"/>
      <c r="RIE233" s="61"/>
      <c r="RIF233" s="61"/>
      <c r="RIG233" s="61"/>
      <c r="RIH233" s="63"/>
      <c r="RII233" s="61"/>
      <c r="RIJ233" s="59"/>
      <c r="RIK233" s="60"/>
      <c r="RIL233" s="103"/>
      <c r="RIM233" s="61"/>
      <c r="RIN233" s="62"/>
      <c r="RIO233" s="61"/>
      <c r="RIP233" s="61"/>
      <c r="RIQ233" s="63"/>
      <c r="RIR233" s="61"/>
      <c r="RIS233" s="61"/>
      <c r="RIT233" s="61"/>
      <c r="RIU233" s="63"/>
      <c r="RIV233" s="61"/>
      <c r="RIW233" s="59"/>
      <c r="RIX233" s="60"/>
      <c r="RIY233" s="103"/>
      <c r="RIZ233" s="61"/>
      <c r="RJA233" s="62"/>
      <c r="RJB233" s="61"/>
      <c r="RJC233" s="61"/>
      <c r="RJD233" s="63"/>
      <c r="RJE233" s="61"/>
      <c r="RJF233" s="61"/>
      <c r="RJG233" s="61"/>
      <c r="RJH233" s="63"/>
      <c r="RJI233" s="61"/>
      <c r="RJJ233" s="59"/>
      <c r="RJK233" s="60"/>
      <c r="RJL233" s="103"/>
      <c r="RJM233" s="61"/>
      <c r="RJN233" s="62"/>
      <c r="RJO233" s="61"/>
      <c r="RJP233" s="61"/>
      <c r="RJQ233" s="63"/>
      <c r="RJR233" s="61"/>
      <c r="RJS233" s="61"/>
      <c r="RJT233" s="61"/>
      <c r="RJU233" s="63"/>
      <c r="RJV233" s="61"/>
      <c r="RJW233" s="59"/>
      <c r="RJX233" s="60"/>
      <c r="RJY233" s="103"/>
      <c r="RJZ233" s="61"/>
      <c r="RKA233" s="62"/>
      <c r="RKB233" s="61"/>
      <c r="RKC233" s="61"/>
      <c r="RKD233" s="63"/>
      <c r="RKE233" s="61"/>
      <c r="RKF233" s="61"/>
      <c r="RKG233" s="61"/>
      <c r="RKH233" s="63"/>
      <c r="RKI233" s="61"/>
      <c r="RKJ233" s="59"/>
      <c r="RKK233" s="60"/>
      <c r="RKL233" s="103"/>
      <c r="RKM233" s="61"/>
      <c r="RKN233" s="62"/>
      <c r="RKO233" s="61"/>
      <c r="RKP233" s="61"/>
      <c r="RKQ233" s="63"/>
      <c r="RKR233" s="61"/>
      <c r="RKS233" s="61"/>
      <c r="RKT233" s="61"/>
      <c r="RKU233" s="63"/>
      <c r="RKV233" s="61"/>
      <c r="RKW233" s="59"/>
      <c r="RKX233" s="60"/>
      <c r="RKY233" s="103"/>
      <c r="RKZ233" s="61"/>
      <c r="RLA233" s="62"/>
      <c r="RLB233" s="61"/>
      <c r="RLC233" s="61"/>
      <c r="RLD233" s="63"/>
      <c r="RLE233" s="61"/>
      <c r="RLF233" s="61"/>
      <c r="RLG233" s="61"/>
      <c r="RLH233" s="63"/>
      <c r="RLI233" s="61"/>
      <c r="RLJ233" s="59"/>
      <c r="RLK233" s="60"/>
      <c r="RLL233" s="103"/>
      <c r="RLM233" s="61"/>
      <c r="RLN233" s="62"/>
      <c r="RLO233" s="61"/>
      <c r="RLP233" s="61"/>
      <c r="RLQ233" s="63"/>
      <c r="RLR233" s="61"/>
      <c r="RLS233" s="61"/>
      <c r="RLT233" s="61"/>
      <c r="RLU233" s="63"/>
      <c r="RLV233" s="61"/>
      <c r="RLW233" s="59"/>
      <c r="RLX233" s="60"/>
      <c r="RLY233" s="103"/>
      <c r="RLZ233" s="61"/>
      <c r="RMA233" s="62"/>
      <c r="RMB233" s="61"/>
      <c r="RMC233" s="61"/>
      <c r="RMD233" s="63"/>
      <c r="RME233" s="61"/>
      <c r="RMF233" s="61"/>
      <c r="RMG233" s="61"/>
      <c r="RMH233" s="63"/>
      <c r="RMI233" s="61"/>
      <c r="RMJ233" s="59"/>
      <c r="RMK233" s="60"/>
      <c r="RML233" s="103"/>
      <c r="RMM233" s="61"/>
      <c r="RMN233" s="62"/>
      <c r="RMO233" s="61"/>
      <c r="RMP233" s="61"/>
      <c r="RMQ233" s="63"/>
      <c r="RMR233" s="61"/>
      <c r="RMS233" s="61"/>
      <c r="RMT233" s="61"/>
      <c r="RMU233" s="63"/>
      <c r="RMV233" s="61"/>
      <c r="RMW233" s="59"/>
      <c r="RMX233" s="60"/>
      <c r="RMY233" s="103"/>
      <c r="RMZ233" s="61"/>
      <c r="RNA233" s="62"/>
      <c r="RNB233" s="61"/>
      <c r="RNC233" s="61"/>
      <c r="RND233" s="63"/>
      <c r="RNE233" s="61"/>
      <c r="RNF233" s="61"/>
      <c r="RNG233" s="61"/>
      <c r="RNH233" s="63"/>
      <c r="RNI233" s="61"/>
      <c r="RNJ233" s="59"/>
      <c r="RNK233" s="60"/>
      <c r="RNL233" s="103"/>
      <c r="RNM233" s="61"/>
      <c r="RNN233" s="62"/>
      <c r="RNO233" s="61"/>
      <c r="RNP233" s="61"/>
      <c r="RNQ233" s="63"/>
      <c r="RNR233" s="61"/>
      <c r="RNS233" s="61"/>
      <c r="RNT233" s="61"/>
      <c r="RNU233" s="63"/>
      <c r="RNV233" s="61"/>
      <c r="RNW233" s="59"/>
      <c r="RNX233" s="60"/>
      <c r="RNY233" s="103"/>
      <c r="RNZ233" s="61"/>
      <c r="ROA233" s="62"/>
      <c r="ROB233" s="61"/>
      <c r="ROC233" s="61"/>
      <c r="ROD233" s="63"/>
      <c r="ROE233" s="61"/>
      <c r="ROF233" s="61"/>
      <c r="ROG233" s="61"/>
      <c r="ROH233" s="63"/>
      <c r="ROI233" s="61"/>
      <c r="ROJ233" s="59"/>
      <c r="ROK233" s="60"/>
      <c r="ROL233" s="103"/>
      <c r="ROM233" s="61"/>
      <c r="RON233" s="62"/>
      <c r="ROO233" s="61"/>
      <c r="ROP233" s="61"/>
      <c r="ROQ233" s="63"/>
      <c r="ROR233" s="61"/>
      <c r="ROS233" s="61"/>
      <c r="ROT233" s="61"/>
      <c r="ROU233" s="63"/>
      <c r="ROV233" s="61"/>
      <c r="ROW233" s="59"/>
      <c r="ROX233" s="60"/>
      <c r="ROY233" s="103"/>
      <c r="ROZ233" s="61"/>
      <c r="RPA233" s="62"/>
      <c r="RPB233" s="61"/>
      <c r="RPC233" s="61"/>
      <c r="RPD233" s="63"/>
      <c r="RPE233" s="61"/>
      <c r="RPF233" s="61"/>
      <c r="RPG233" s="61"/>
      <c r="RPH233" s="63"/>
      <c r="RPI233" s="61"/>
      <c r="RPJ233" s="59"/>
      <c r="RPK233" s="60"/>
      <c r="RPL233" s="103"/>
      <c r="RPM233" s="61"/>
      <c r="RPN233" s="62"/>
      <c r="RPO233" s="61"/>
      <c r="RPP233" s="61"/>
      <c r="RPQ233" s="63"/>
      <c r="RPR233" s="61"/>
      <c r="RPS233" s="61"/>
      <c r="RPT233" s="61"/>
      <c r="RPU233" s="63"/>
      <c r="RPV233" s="61"/>
      <c r="RPW233" s="59"/>
      <c r="RPX233" s="60"/>
      <c r="RPY233" s="103"/>
      <c r="RPZ233" s="61"/>
      <c r="RQA233" s="62"/>
      <c r="RQB233" s="61"/>
      <c r="RQC233" s="61"/>
      <c r="RQD233" s="63"/>
      <c r="RQE233" s="61"/>
      <c r="RQF233" s="61"/>
      <c r="RQG233" s="61"/>
      <c r="RQH233" s="63"/>
      <c r="RQI233" s="61"/>
      <c r="RQJ233" s="59"/>
      <c r="RQK233" s="60"/>
      <c r="RQL233" s="103"/>
      <c r="RQM233" s="61"/>
      <c r="RQN233" s="62"/>
      <c r="RQO233" s="61"/>
      <c r="RQP233" s="61"/>
      <c r="RQQ233" s="63"/>
      <c r="RQR233" s="61"/>
      <c r="RQS233" s="61"/>
      <c r="RQT233" s="61"/>
      <c r="RQU233" s="63"/>
      <c r="RQV233" s="61"/>
      <c r="RQW233" s="59"/>
      <c r="RQX233" s="60"/>
      <c r="RQY233" s="103"/>
      <c r="RQZ233" s="61"/>
      <c r="RRA233" s="62"/>
      <c r="RRB233" s="61"/>
      <c r="RRC233" s="61"/>
      <c r="RRD233" s="63"/>
      <c r="RRE233" s="61"/>
      <c r="RRF233" s="61"/>
      <c r="RRG233" s="61"/>
      <c r="RRH233" s="63"/>
      <c r="RRI233" s="61"/>
      <c r="RRJ233" s="59"/>
      <c r="RRK233" s="60"/>
      <c r="RRL233" s="103"/>
      <c r="RRM233" s="61"/>
      <c r="RRN233" s="62"/>
      <c r="RRO233" s="61"/>
      <c r="RRP233" s="61"/>
      <c r="RRQ233" s="63"/>
      <c r="RRR233" s="61"/>
      <c r="RRS233" s="61"/>
      <c r="RRT233" s="61"/>
      <c r="RRU233" s="63"/>
      <c r="RRV233" s="61"/>
      <c r="RRW233" s="59"/>
      <c r="RRX233" s="60"/>
      <c r="RRY233" s="103"/>
      <c r="RRZ233" s="61"/>
      <c r="RSA233" s="62"/>
      <c r="RSB233" s="61"/>
      <c r="RSC233" s="61"/>
      <c r="RSD233" s="63"/>
      <c r="RSE233" s="61"/>
      <c r="RSF233" s="61"/>
      <c r="RSG233" s="61"/>
      <c r="RSH233" s="63"/>
      <c r="RSI233" s="61"/>
      <c r="RSJ233" s="59"/>
      <c r="RSK233" s="60"/>
      <c r="RSL233" s="103"/>
      <c r="RSM233" s="61"/>
      <c r="RSN233" s="62"/>
      <c r="RSO233" s="61"/>
      <c r="RSP233" s="61"/>
      <c r="RSQ233" s="63"/>
      <c r="RSR233" s="61"/>
      <c r="RSS233" s="61"/>
      <c r="RST233" s="61"/>
      <c r="RSU233" s="63"/>
      <c r="RSV233" s="61"/>
      <c r="RSW233" s="59"/>
      <c r="RSX233" s="60"/>
      <c r="RSY233" s="103"/>
      <c r="RSZ233" s="61"/>
      <c r="RTA233" s="62"/>
      <c r="RTB233" s="61"/>
      <c r="RTC233" s="61"/>
      <c r="RTD233" s="63"/>
      <c r="RTE233" s="61"/>
      <c r="RTF233" s="61"/>
      <c r="RTG233" s="61"/>
      <c r="RTH233" s="63"/>
      <c r="RTI233" s="61"/>
      <c r="RTJ233" s="59"/>
      <c r="RTK233" s="60"/>
      <c r="RTL233" s="103"/>
      <c r="RTM233" s="61"/>
      <c r="RTN233" s="62"/>
      <c r="RTO233" s="61"/>
      <c r="RTP233" s="61"/>
      <c r="RTQ233" s="63"/>
      <c r="RTR233" s="61"/>
      <c r="RTS233" s="61"/>
      <c r="RTT233" s="61"/>
      <c r="RTU233" s="63"/>
      <c r="RTV233" s="61"/>
      <c r="RTW233" s="59"/>
      <c r="RTX233" s="60"/>
      <c r="RTY233" s="103"/>
      <c r="RTZ233" s="61"/>
      <c r="RUA233" s="62"/>
      <c r="RUB233" s="61"/>
      <c r="RUC233" s="61"/>
      <c r="RUD233" s="63"/>
      <c r="RUE233" s="61"/>
      <c r="RUF233" s="61"/>
      <c r="RUG233" s="61"/>
      <c r="RUH233" s="63"/>
      <c r="RUI233" s="61"/>
      <c r="RUJ233" s="59"/>
      <c r="RUK233" s="60"/>
      <c r="RUL233" s="103"/>
      <c r="RUM233" s="61"/>
      <c r="RUN233" s="62"/>
      <c r="RUO233" s="61"/>
      <c r="RUP233" s="61"/>
      <c r="RUQ233" s="63"/>
      <c r="RUR233" s="61"/>
      <c r="RUS233" s="61"/>
      <c r="RUT233" s="61"/>
      <c r="RUU233" s="63"/>
      <c r="RUV233" s="61"/>
      <c r="RUW233" s="59"/>
      <c r="RUX233" s="60"/>
      <c r="RUY233" s="103"/>
      <c r="RUZ233" s="61"/>
      <c r="RVA233" s="62"/>
      <c r="RVB233" s="61"/>
      <c r="RVC233" s="61"/>
      <c r="RVD233" s="63"/>
      <c r="RVE233" s="61"/>
      <c r="RVF233" s="61"/>
      <c r="RVG233" s="61"/>
      <c r="RVH233" s="63"/>
      <c r="RVI233" s="61"/>
      <c r="RVJ233" s="59"/>
      <c r="RVK233" s="60"/>
      <c r="RVL233" s="103"/>
      <c r="RVM233" s="61"/>
      <c r="RVN233" s="62"/>
      <c r="RVO233" s="61"/>
      <c r="RVP233" s="61"/>
      <c r="RVQ233" s="63"/>
      <c r="RVR233" s="61"/>
      <c r="RVS233" s="61"/>
      <c r="RVT233" s="61"/>
      <c r="RVU233" s="63"/>
      <c r="RVV233" s="61"/>
      <c r="RVW233" s="59"/>
      <c r="RVX233" s="60"/>
      <c r="RVY233" s="103"/>
      <c r="RVZ233" s="61"/>
      <c r="RWA233" s="62"/>
      <c r="RWB233" s="61"/>
      <c r="RWC233" s="61"/>
      <c r="RWD233" s="63"/>
      <c r="RWE233" s="61"/>
      <c r="RWF233" s="61"/>
      <c r="RWG233" s="61"/>
      <c r="RWH233" s="63"/>
      <c r="RWI233" s="61"/>
      <c r="RWJ233" s="59"/>
      <c r="RWK233" s="60"/>
      <c r="RWL233" s="103"/>
      <c r="RWM233" s="61"/>
      <c r="RWN233" s="62"/>
      <c r="RWO233" s="61"/>
      <c r="RWP233" s="61"/>
      <c r="RWQ233" s="63"/>
      <c r="RWR233" s="61"/>
      <c r="RWS233" s="61"/>
      <c r="RWT233" s="61"/>
      <c r="RWU233" s="63"/>
      <c r="RWV233" s="61"/>
      <c r="RWW233" s="59"/>
      <c r="RWX233" s="60"/>
      <c r="RWY233" s="103"/>
      <c r="RWZ233" s="61"/>
      <c r="RXA233" s="62"/>
      <c r="RXB233" s="61"/>
      <c r="RXC233" s="61"/>
      <c r="RXD233" s="63"/>
      <c r="RXE233" s="61"/>
      <c r="RXF233" s="61"/>
      <c r="RXG233" s="61"/>
      <c r="RXH233" s="63"/>
      <c r="RXI233" s="61"/>
      <c r="RXJ233" s="59"/>
      <c r="RXK233" s="60"/>
      <c r="RXL233" s="103"/>
      <c r="RXM233" s="61"/>
      <c r="RXN233" s="62"/>
      <c r="RXO233" s="61"/>
      <c r="RXP233" s="61"/>
      <c r="RXQ233" s="63"/>
      <c r="RXR233" s="61"/>
      <c r="RXS233" s="61"/>
      <c r="RXT233" s="61"/>
      <c r="RXU233" s="63"/>
      <c r="RXV233" s="61"/>
      <c r="RXW233" s="59"/>
      <c r="RXX233" s="60"/>
      <c r="RXY233" s="103"/>
      <c r="RXZ233" s="61"/>
      <c r="RYA233" s="62"/>
      <c r="RYB233" s="61"/>
      <c r="RYC233" s="61"/>
      <c r="RYD233" s="63"/>
      <c r="RYE233" s="61"/>
      <c r="RYF233" s="61"/>
      <c r="RYG233" s="61"/>
      <c r="RYH233" s="63"/>
      <c r="RYI233" s="61"/>
      <c r="RYJ233" s="59"/>
      <c r="RYK233" s="60"/>
      <c r="RYL233" s="103"/>
      <c r="RYM233" s="61"/>
      <c r="RYN233" s="62"/>
      <c r="RYO233" s="61"/>
      <c r="RYP233" s="61"/>
      <c r="RYQ233" s="63"/>
      <c r="RYR233" s="61"/>
      <c r="RYS233" s="61"/>
      <c r="RYT233" s="61"/>
      <c r="RYU233" s="63"/>
      <c r="RYV233" s="61"/>
      <c r="RYW233" s="59"/>
      <c r="RYX233" s="60"/>
      <c r="RYY233" s="103"/>
      <c r="RYZ233" s="61"/>
      <c r="RZA233" s="62"/>
      <c r="RZB233" s="61"/>
      <c r="RZC233" s="61"/>
      <c r="RZD233" s="63"/>
      <c r="RZE233" s="61"/>
      <c r="RZF233" s="61"/>
      <c r="RZG233" s="61"/>
      <c r="RZH233" s="63"/>
      <c r="RZI233" s="61"/>
      <c r="RZJ233" s="59"/>
      <c r="RZK233" s="60"/>
      <c r="RZL233" s="103"/>
      <c r="RZM233" s="61"/>
      <c r="RZN233" s="62"/>
      <c r="RZO233" s="61"/>
      <c r="RZP233" s="61"/>
      <c r="RZQ233" s="63"/>
      <c r="RZR233" s="61"/>
      <c r="RZS233" s="61"/>
      <c r="RZT233" s="61"/>
      <c r="RZU233" s="63"/>
      <c r="RZV233" s="61"/>
      <c r="RZW233" s="59"/>
      <c r="RZX233" s="60"/>
      <c r="RZY233" s="103"/>
      <c r="RZZ233" s="61"/>
      <c r="SAA233" s="62"/>
      <c r="SAB233" s="61"/>
      <c r="SAC233" s="61"/>
      <c r="SAD233" s="63"/>
      <c r="SAE233" s="61"/>
      <c r="SAF233" s="61"/>
      <c r="SAG233" s="61"/>
      <c r="SAH233" s="63"/>
      <c r="SAI233" s="61"/>
      <c r="SAJ233" s="59"/>
      <c r="SAK233" s="60"/>
      <c r="SAL233" s="103"/>
      <c r="SAM233" s="61"/>
      <c r="SAN233" s="62"/>
      <c r="SAO233" s="61"/>
      <c r="SAP233" s="61"/>
      <c r="SAQ233" s="63"/>
      <c r="SAR233" s="61"/>
      <c r="SAS233" s="61"/>
      <c r="SAT233" s="61"/>
      <c r="SAU233" s="63"/>
      <c r="SAV233" s="61"/>
      <c r="SAW233" s="59"/>
      <c r="SAX233" s="60"/>
      <c r="SAY233" s="103"/>
      <c r="SAZ233" s="61"/>
      <c r="SBA233" s="62"/>
      <c r="SBB233" s="61"/>
      <c r="SBC233" s="61"/>
      <c r="SBD233" s="63"/>
      <c r="SBE233" s="61"/>
      <c r="SBF233" s="61"/>
      <c r="SBG233" s="61"/>
      <c r="SBH233" s="63"/>
      <c r="SBI233" s="61"/>
      <c r="SBJ233" s="59"/>
      <c r="SBK233" s="60"/>
      <c r="SBL233" s="103"/>
      <c r="SBM233" s="61"/>
      <c r="SBN233" s="62"/>
      <c r="SBO233" s="61"/>
      <c r="SBP233" s="61"/>
      <c r="SBQ233" s="63"/>
      <c r="SBR233" s="61"/>
      <c r="SBS233" s="61"/>
      <c r="SBT233" s="61"/>
      <c r="SBU233" s="63"/>
      <c r="SBV233" s="61"/>
      <c r="SBW233" s="59"/>
      <c r="SBX233" s="60"/>
      <c r="SBY233" s="103"/>
      <c r="SBZ233" s="61"/>
      <c r="SCA233" s="62"/>
      <c r="SCB233" s="61"/>
      <c r="SCC233" s="61"/>
      <c r="SCD233" s="63"/>
      <c r="SCE233" s="61"/>
      <c r="SCF233" s="61"/>
      <c r="SCG233" s="61"/>
      <c r="SCH233" s="63"/>
      <c r="SCI233" s="61"/>
      <c r="SCJ233" s="59"/>
      <c r="SCK233" s="60"/>
      <c r="SCL233" s="103"/>
      <c r="SCM233" s="61"/>
      <c r="SCN233" s="62"/>
      <c r="SCO233" s="61"/>
      <c r="SCP233" s="61"/>
      <c r="SCQ233" s="63"/>
      <c r="SCR233" s="61"/>
      <c r="SCS233" s="61"/>
      <c r="SCT233" s="61"/>
      <c r="SCU233" s="63"/>
      <c r="SCV233" s="61"/>
      <c r="SCW233" s="59"/>
      <c r="SCX233" s="60"/>
      <c r="SCY233" s="103"/>
      <c r="SCZ233" s="61"/>
      <c r="SDA233" s="62"/>
      <c r="SDB233" s="61"/>
      <c r="SDC233" s="61"/>
      <c r="SDD233" s="63"/>
      <c r="SDE233" s="61"/>
      <c r="SDF233" s="61"/>
      <c r="SDG233" s="61"/>
      <c r="SDH233" s="63"/>
      <c r="SDI233" s="61"/>
      <c r="SDJ233" s="59"/>
      <c r="SDK233" s="60"/>
      <c r="SDL233" s="103"/>
      <c r="SDM233" s="61"/>
      <c r="SDN233" s="62"/>
      <c r="SDO233" s="61"/>
      <c r="SDP233" s="61"/>
      <c r="SDQ233" s="63"/>
      <c r="SDR233" s="61"/>
      <c r="SDS233" s="61"/>
      <c r="SDT233" s="61"/>
      <c r="SDU233" s="63"/>
      <c r="SDV233" s="61"/>
      <c r="SDW233" s="59"/>
      <c r="SDX233" s="60"/>
      <c r="SDY233" s="103"/>
      <c r="SDZ233" s="61"/>
      <c r="SEA233" s="62"/>
      <c r="SEB233" s="61"/>
      <c r="SEC233" s="61"/>
      <c r="SED233" s="63"/>
      <c r="SEE233" s="61"/>
      <c r="SEF233" s="61"/>
      <c r="SEG233" s="61"/>
      <c r="SEH233" s="63"/>
      <c r="SEI233" s="61"/>
      <c r="SEJ233" s="59"/>
      <c r="SEK233" s="60"/>
      <c r="SEL233" s="103"/>
      <c r="SEM233" s="61"/>
      <c r="SEN233" s="62"/>
      <c r="SEO233" s="61"/>
      <c r="SEP233" s="61"/>
      <c r="SEQ233" s="63"/>
      <c r="SER233" s="61"/>
      <c r="SES233" s="61"/>
      <c r="SET233" s="61"/>
      <c r="SEU233" s="63"/>
      <c r="SEV233" s="61"/>
      <c r="SEW233" s="59"/>
      <c r="SEX233" s="60"/>
      <c r="SEY233" s="103"/>
      <c r="SEZ233" s="61"/>
      <c r="SFA233" s="62"/>
      <c r="SFB233" s="61"/>
      <c r="SFC233" s="61"/>
      <c r="SFD233" s="63"/>
      <c r="SFE233" s="61"/>
      <c r="SFF233" s="61"/>
      <c r="SFG233" s="61"/>
      <c r="SFH233" s="63"/>
      <c r="SFI233" s="61"/>
      <c r="SFJ233" s="59"/>
      <c r="SFK233" s="60"/>
      <c r="SFL233" s="103"/>
      <c r="SFM233" s="61"/>
      <c r="SFN233" s="62"/>
      <c r="SFO233" s="61"/>
      <c r="SFP233" s="61"/>
      <c r="SFQ233" s="63"/>
      <c r="SFR233" s="61"/>
      <c r="SFS233" s="61"/>
      <c r="SFT233" s="61"/>
      <c r="SFU233" s="63"/>
      <c r="SFV233" s="61"/>
      <c r="SFW233" s="59"/>
      <c r="SFX233" s="60"/>
      <c r="SFY233" s="103"/>
      <c r="SFZ233" s="61"/>
      <c r="SGA233" s="62"/>
      <c r="SGB233" s="61"/>
      <c r="SGC233" s="61"/>
      <c r="SGD233" s="63"/>
      <c r="SGE233" s="61"/>
      <c r="SGF233" s="61"/>
      <c r="SGG233" s="61"/>
      <c r="SGH233" s="63"/>
      <c r="SGI233" s="61"/>
      <c r="SGJ233" s="59"/>
      <c r="SGK233" s="60"/>
      <c r="SGL233" s="103"/>
      <c r="SGM233" s="61"/>
      <c r="SGN233" s="62"/>
      <c r="SGO233" s="61"/>
      <c r="SGP233" s="61"/>
      <c r="SGQ233" s="63"/>
      <c r="SGR233" s="61"/>
      <c r="SGS233" s="61"/>
      <c r="SGT233" s="61"/>
      <c r="SGU233" s="63"/>
      <c r="SGV233" s="61"/>
      <c r="SGW233" s="59"/>
      <c r="SGX233" s="60"/>
      <c r="SGY233" s="103"/>
      <c r="SGZ233" s="61"/>
      <c r="SHA233" s="62"/>
      <c r="SHB233" s="61"/>
      <c r="SHC233" s="61"/>
      <c r="SHD233" s="63"/>
      <c r="SHE233" s="61"/>
      <c r="SHF233" s="61"/>
      <c r="SHG233" s="61"/>
      <c r="SHH233" s="63"/>
      <c r="SHI233" s="61"/>
      <c r="SHJ233" s="59"/>
      <c r="SHK233" s="60"/>
      <c r="SHL233" s="103"/>
      <c r="SHM233" s="61"/>
      <c r="SHN233" s="62"/>
      <c r="SHO233" s="61"/>
      <c r="SHP233" s="61"/>
      <c r="SHQ233" s="63"/>
      <c r="SHR233" s="61"/>
      <c r="SHS233" s="61"/>
      <c r="SHT233" s="61"/>
      <c r="SHU233" s="63"/>
      <c r="SHV233" s="61"/>
      <c r="SHW233" s="59"/>
      <c r="SHX233" s="60"/>
      <c r="SHY233" s="103"/>
      <c r="SHZ233" s="61"/>
      <c r="SIA233" s="62"/>
      <c r="SIB233" s="61"/>
      <c r="SIC233" s="61"/>
      <c r="SID233" s="63"/>
      <c r="SIE233" s="61"/>
      <c r="SIF233" s="61"/>
      <c r="SIG233" s="61"/>
      <c r="SIH233" s="63"/>
      <c r="SII233" s="61"/>
      <c r="SIJ233" s="59"/>
      <c r="SIK233" s="60"/>
      <c r="SIL233" s="103"/>
      <c r="SIM233" s="61"/>
      <c r="SIN233" s="62"/>
      <c r="SIO233" s="61"/>
      <c r="SIP233" s="61"/>
      <c r="SIQ233" s="63"/>
      <c r="SIR233" s="61"/>
      <c r="SIS233" s="61"/>
      <c r="SIT233" s="61"/>
      <c r="SIU233" s="63"/>
      <c r="SIV233" s="61"/>
      <c r="SIW233" s="59"/>
      <c r="SIX233" s="60"/>
      <c r="SIY233" s="103"/>
      <c r="SIZ233" s="61"/>
      <c r="SJA233" s="62"/>
      <c r="SJB233" s="61"/>
      <c r="SJC233" s="61"/>
      <c r="SJD233" s="63"/>
      <c r="SJE233" s="61"/>
      <c r="SJF233" s="61"/>
      <c r="SJG233" s="61"/>
      <c r="SJH233" s="63"/>
      <c r="SJI233" s="61"/>
      <c r="SJJ233" s="59"/>
      <c r="SJK233" s="60"/>
      <c r="SJL233" s="103"/>
      <c r="SJM233" s="61"/>
      <c r="SJN233" s="62"/>
      <c r="SJO233" s="61"/>
      <c r="SJP233" s="61"/>
      <c r="SJQ233" s="63"/>
      <c r="SJR233" s="61"/>
      <c r="SJS233" s="61"/>
      <c r="SJT233" s="61"/>
      <c r="SJU233" s="63"/>
      <c r="SJV233" s="61"/>
      <c r="SJW233" s="59"/>
      <c r="SJX233" s="60"/>
      <c r="SJY233" s="103"/>
      <c r="SJZ233" s="61"/>
      <c r="SKA233" s="62"/>
      <c r="SKB233" s="61"/>
      <c r="SKC233" s="61"/>
      <c r="SKD233" s="63"/>
      <c r="SKE233" s="61"/>
      <c r="SKF233" s="61"/>
      <c r="SKG233" s="61"/>
      <c r="SKH233" s="63"/>
      <c r="SKI233" s="61"/>
      <c r="SKJ233" s="59"/>
      <c r="SKK233" s="60"/>
      <c r="SKL233" s="103"/>
      <c r="SKM233" s="61"/>
      <c r="SKN233" s="62"/>
      <c r="SKO233" s="61"/>
      <c r="SKP233" s="61"/>
      <c r="SKQ233" s="63"/>
      <c r="SKR233" s="61"/>
      <c r="SKS233" s="61"/>
      <c r="SKT233" s="61"/>
      <c r="SKU233" s="63"/>
      <c r="SKV233" s="61"/>
      <c r="SKW233" s="59"/>
      <c r="SKX233" s="60"/>
      <c r="SKY233" s="103"/>
      <c r="SKZ233" s="61"/>
      <c r="SLA233" s="62"/>
      <c r="SLB233" s="61"/>
      <c r="SLC233" s="61"/>
      <c r="SLD233" s="63"/>
      <c r="SLE233" s="61"/>
      <c r="SLF233" s="61"/>
      <c r="SLG233" s="61"/>
      <c r="SLH233" s="63"/>
      <c r="SLI233" s="61"/>
      <c r="SLJ233" s="59"/>
      <c r="SLK233" s="60"/>
      <c r="SLL233" s="103"/>
      <c r="SLM233" s="61"/>
      <c r="SLN233" s="62"/>
      <c r="SLO233" s="61"/>
      <c r="SLP233" s="61"/>
      <c r="SLQ233" s="63"/>
      <c r="SLR233" s="61"/>
      <c r="SLS233" s="61"/>
      <c r="SLT233" s="61"/>
      <c r="SLU233" s="63"/>
      <c r="SLV233" s="61"/>
      <c r="SLW233" s="59"/>
      <c r="SLX233" s="60"/>
      <c r="SLY233" s="103"/>
      <c r="SLZ233" s="61"/>
      <c r="SMA233" s="62"/>
      <c r="SMB233" s="61"/>
      <c r="SMC233" s="61"/>
      <c r="SMD233" s="63"/>
      <c r="SME233" s="61"/>
      <c r="SMF233" s="61"/>
      <c r="SMG233" s="61"/>
      <c r="SMH233" s="63"/>
      <c r="SMI233" s="61"/>
      <c r="SMJ233" s="59"/>
      <c r="SMK233" s="60"/>
      <c r="SML233" s="103"/>
      <c r="SMM233" s="61"/>
      <c r="SMN233" s="62"/>
      <c r="SMO233" s="61"/>
      <c r="SMP233" s="61"/>
      <c r="SMQ233" s="63"/>
      <c r="SMR233" s="61"/>
      <c r="SMS233" s="61"/>
      <c r="SMT233" s="61"/>
      <c r="SMU233" s="63"/>
      <c r="SMV233" s="61"/>
      <c r="SMW233" s="59"/>
      <c r="SMX233" s="60"/>
      <c r="SMY233" s="103"/>
      <c r="SMZ233" s="61"/>
      <c r="SNA233" s="62"/>
      <c r="SNB233" s="61"/>
      <c r="SNC233" s="61"/>
      <c r="SND233" s="63"/>
      <c r="SNE233" s="61"/>
      <c r="SNF233" s="61"/>
      <c r="SNG233" s="61"/>
      <c r="SNH233" s="63"/>
      <c r="SNI233" s="61"/>
      <c r="SNJ233" s="59"/>
      <c r="SNK233" s="60"/>
      <c r="SNL233" s="103"/>
      <c r="SNM233" s="61"/>
      <c r="SNN233" s="62"/>
      <c r="SNO233" s="61"/>
      <c r="SNP233" s="61"/>
      <c r="SNQ233" s="63"/>
      <c r="SNR233" s="61"/>
      <c r="SNS233" s="61"/>
      <c r="SNT233" s="61"/>
      <c r="SNU233" s="63"/>
      <c r="SNV233" s="61"/>
      <c r="SNW233" s="59"/>
      <c r="SNX233" s="60"/>
      <c r="SNY233" s="103"/>
      <c r="SNZ233" s="61"/>
      <c r="SOA233" s="62"/>
      <c r="SOB233" s="61"/>
      <c r="SOC233" s="61"/>
      <c r="SOD233" s="63"/>
      <c r="SOE233" s="61"/>
      <c r="SOF233" s="61"/>
      <c r="SOG233" s="61"/>
      <c r="SOH233" s="63"/>
      <c r="SOI233" s="61"/>
      <c r="SOJ233" s="59"/>
      <c r="SOK233" s="60"/>
      <c r="SOL233" s="103"/>
      <c r="SOM233" s="61"/>
      <c r="SON233" s="62"/>
      <c r="SOO233" s="61"/>
      <c r="SOP233" s="61"/>
      <c r="SOQ233" s="63"/>
      <c r="SOR233" s="61"/>
      <c r="SOS233" s="61"/>
      <c r="SOT233" s="61"/>
      <c r="SOU233" s="63"/>
      <c r="SOV233" s="61"/>
      <c r="SOW233" s="59"/>
      <c r="SOX233" s="60"/>
      <c r="SOY233" s="103"/>
      <c r="SOZ233" s="61"/>
      <c r="SPA233" s="62"/>
      <c r="SPB233" s="61"/>
      <c r="SPC233" s="61"/>
      <c r="SPD233" s="63"/>
      <c r="SPE233" s="61"/>
      <c r="SPF233" s="61"/>
      <c r="SPG233" s="61"/>
      <c r="SPH233" s="63"/>
      <c r="SPI233" s="61"/>
      <c r="SPJ233" s="59"/>
      <c r="SPK233" s="60"/>
      <c r="SPL233" s="103"/>
      <c r="SPM233" s="61"/>
      <c r="SPN233" s="62"/>
      <c r="SPO233" s="61"/>
      <c r="SPP233" s="61"/>
      <c r="SPQ233" s="63"/>
      <c r="SPR233" s="61"/>
      <c r="SPS233" s="61"/>
      <c r="SPT233" s="61"/>
      <c r="SPU233" s="63"/>
      <c r="SPV233" s="61"/>
      <c r="SPW233" s="59"/>
      <c r="SPX233" s="60"/>
      <c r="SPY233" s="103"/>
      <c r="SPZ233" s="61"/>
      <c r="SQA233" s="62"/>
      <c r="SQB233" s="61"/>
      <c r="SQC233" s="61"/>
      <c r="SQD233" s="63"/>
      <c r="SQE233" s="61"/>
      <c r="SQF233" s="61"/>
      <c r="SQG233" s="61"/>
      <c r="SQH233" s="63"/>
      <c r="SQI233" s="61"/>
      <c r="SQJ233" s="59"/>
      <c r="SQK233" s="60"/>
      <c r="SQL233" s="103"/>
      <c r="SQM233" s="61"/>
      <c r="SQN233" s="62"/>
      <c r="SQO233" s="61"/>
      <c r="SQP233" s="61"/>
      <c r="SQQ233" s="63"/>
      <c r="SQR233" s="61"/>
      <c r="SQS233" s="61"/>
      <c r="SQT233" s="61"/>
      <c r="SQU233" s="63"/>
      <c r="SQV233" s="61"/>
      <c r="SQW233" s="59"/>
      <c r="SQX233" s="60"/>
      <c r="SQY233" s="103"/>
      <c r="SQZ233" s="61"/>
      <c r="SRA233" s="62"/>
      <c r="SRB233" s="61"/>
      <c r="SRC233" s="61"/>
      <c r="SRD233" s="63"/>
      <c r="SRE233" s="61"/>
      <c r="SRF233" s="61"/>
      <c r="SRG233" s="61"/>
      <c r="SRH233" s="63"/>
      <c r="SRI233" s="61"/>
      <c r="SRJ233" s="59"/>
      <c r="SRK233" s="60"/>
      <c r="SRL233" s="103"/>
      <c r="SRM233" s="61"/>
      <c r="SRN233" s="62"/>
      <c r="SRO233" s="61"/>
      <c r="SRP233" s="61"/>
      <c r="SRQ233" s="63"/>
      <c r="SRR233" s="61"/>
      <c r="SRS233" s="61"/>
      <c r="SRT233" s="61"/>
      <c r="SRU233" s="63"/>
      <c r="SRV233" s="61"/>
      <c r="SRW233" s="59"/>
      <c r="SRX233" s="60"/>
      <c r="SRY233" s="103"/>
      <c r="SRZ233" s="61"/>
      <c r="SSA233" s="62"/>
      <c r="SSB233" s="61"/>
      <c r="SSC233" s="61"/>
      <c r="SSD233" s="63"/>
      <c r="SSE233" s="61"/>
      <c r="SSF233" s="61"/>
      <c r="SSG233" s="61"/>
      <c r="SSH233" s="63"/>
      <c r="SSI233" s="61"/>
      <c r="SSJ233" s="59"/>
      <c r="SSK233" s="60"/>
      <c r="SSL233" s="103"/>
      <c r="SSM233" s="61"/>
      <c r="SSN233" s="62"/>
      <c r="SSO233" s="61"/>
      <c r="SSP233" s="61"/>
      <c r="SSQ233" s="63"/>
      <c r="SSR233" s="61"/>
      <c r="SSS233" s="61"/>
      <c r="SST233" s="61"/>
      <c r="SSU233" s="63"/>
      <c r="SSV233" s="61"/>
      <c r="SSW233" s="59"/>
      <c r="SSX233" s="60"/>
      <c r="SSY233" s="103"/>
      <c r="SSZ233" s="61"/>
      <c r="STA233" s="62"/>
      <c r="STB233" s="61"/>
      <c r="STC233" s="61"/>
      <c r="STD233" s="63"/>
      <c r="STE233" s="61"/>
      <c r="STF233" s="61"/>
      <c r="STG233" s="61"/>
      <c r="STH233" s="63"/>
      <c r="STI233" s="61"/>
      <c r="STJ233" s="59"/>
      <c r="STK233" s="60"/>
      <c r="STL233" s="103"/>
      <c r="STM233" s="61"/>
      <c r="STN233" s="62"/>
      <c r="STO233" s="61"/>
      <c r="STP233" s="61"/>
      <c r="STQ233" s="63"/>
      <c r="STR233" s="61"/>
      <c r="STS233" s="61"/>
      <c r="STT233" s="61"/>
      <c r="STU233" s="63"/>
      <c r="STV233" s="61"/>
      <c r="STW233" s="59"/>
      <c r="STX233" s="60"/>
      <c r="STY233" s="103"/>
      <c r="STZ233" s="61"/>
      <c r="SUA233" s="62"/>
      <c r="SUB233" s="61"/>
      <c r="SUC233" s="61"/>
      <c r="SUD233" s="63"/>
      <c r="SUE233" s="61"/>
      <c r="SUF233" s="61"/>
      <c r="SUG233" s="61"/>
      <c r="SUH233" s="63"/>
      <c r="SUI233" s="61"/>
      <c r="SUJ233" s="59"/>
      <c r="SUK233" s="60"/>
      <c r="SUL233" s="103"/>
      <c r="SUM233" s="61"/>
      <c r="SUN233" s="62"/>
      <c r="SUO233" s="61"/>
      <c r="SUP233" s="61"/>
      <c r="SUQ233" s="63"/>
      <c r="SUR233" s="61"/>
      <c r="SUS233" s="61"/>
      <c r="SUT233" s="61"/>
      <c r="SUU233" s="63"/>
      <c r="SUV233" s="61"/>
      <c r="SUW233" s="59"/>
      <c r="SUX233" s="60"/>
      <c r="SUY233" s="103"/>
      <c r="SUZ233" s="61"/>
      <c r="SVA233" s="62"/>
      <c r="SVB233" s="61"/>
      <c r="SVC233" s="61"/>
      <c r="SVD233" s="63"/>
      <c r="SVE233" s="61"/>
      <c r="SVF233" s="61"/>
      <c r="SVG233" s="61"/>
      <c r="SVH233" s="63"/>
      <c r="SVI233" s="61"/>
      <c r="SVJ233" s="59"/>
      <c r="SVK233" s="60"/>
      <c r="SVL233" s="103"/>
      <c r="SVM233" s="61"/>
      <c r="SVN233" s="62"/>
      <c r="SVO233" s="61"/>
      <c r="SVP233" s="61"/>
      <c r="SVQ233" s="63"/>
      <c r="SVR233" s="61"/>
      <c r="SVS233" s="61"/>
      <c r="SVT233" s="61"/>
      <c r="SVU233" s="63"/>
      <c r="SVV233" s="61"/>
      <c r="SVW233" s="59"/>
      <c r="SVX233" s="60"/>
      <c r="SVY233" s="103"/>
      <c r="SVZ233" s="61"/>
      <c r="SWA233" s="62"/>
      <c r="SWB233" s="61"/>
      <c r="SWC233" s="61"/>
      <c r="SWD233" s="63"/>
      <c r="SWE233" s="61"/>
      <c r="SWF233" s="61"/>
      <c r="SWG233" s="61"/>
      <c r="SWH233" s="63"/>
      <c r="SWI233" s="61"/>
      <c r="SWJ233" s="59"/>
      <c r="SWK233" s="60"/>
      <c r="SWL233" s="103"/>
      <c r="SWM233" s="61"/>
      <c r="SWN233" s="62"/>
      <c r="SWO233" s="61"/>
      <c r="SWP233" s="61"/>
      <c r="SWQ233" s="63"/>
      <c r="SWR233" s="61"/>
      <c r="SWS233" s="61"/>
      <c r="SWT233" s="61"/>
      <c r="SWU233" s="63"/>
      <c r="SWV233" s="61"/>
      <c r="SWW233" s="59"/>
      <c r="SWX233" s="60"/>
      <c r="SWY233" s="103"/>
      <c r="SWZ233" s="61"/>
      <c r="SXA233" s="62"/>
      <c r="SXB233" s="61"/>
      <c r="SXC233" s="61"/>
      <c r="SXD233" s="63"/>
      <c r="SXE233" s="61"/>
      <c r="SXF233" s="61"/>
      <c r="SXG233" s="61"/>
      <c r="SXH233" s="63"/>
      <c r="SXI233" s="61"/>
      <c r="SXJ233" s="59"/>
      <c r="SXK233" s="60"/>
      <c r="SXL233" s="103"/>
      <c r="SXM233" s="61"/>
      <c r="SXN233" s="62"/>
      <c r="SXO233" s="61"/>
      <c r="SXP233" s="61"/>
      <c r="SXQ233" s="63"/>
      <c r="SXR233" s="61"/>
      <c r="SXS233" s="61"/>
      <c r="SXT233" s="61"/>
      <c r="SXU233" s="63"/>
      <c r="SXV233" s="61"/>
      <c r="SXW233" s="59"/>
      <c r="SXX233" s="60"/>
      <c r="SXY233" s="103"/>
      <c r="SXZ233" s="61"/>
      <c r="SYA233" s="62"/>
      <c r="SYB233" s="61"/>
      <c r="SYC233" s="61"/>
      <c r="SYD233" s="63"/>
      <c r="SYE233" s="61"/>
      <c r="SYF233" s="61"/>
      <c r="SYG233" s="61"/>
      <c r="SYH233" s="63"/>
      <c r="SYI233" s="61"/>
      <c r="SYJ233" s="59"/>
      <c r="SYK233" s="60"/>
      <c r="SYL233" s="103"/>
      <c r="SYM233" s="61"/>
      <c r="SYN233" s="62"/>
      <c r="SYO233" s="61"/>
      <c r="SYP233" s="61"/>
      <c r="SYQ233" s="63"/>
      <c r="SYR233" s="61"/>
      <c r="SYS233" s="61"/>
      <c r="SYT233" s="61"/>
      <c r="SYU233" s="63"/>
      <c r="SYV233" s="61"/>
      <c r="SYW233" s="59"/>
      <c r="SYX233" s="60"/>
      <c r="SYY233" s="103"/>
      <c r="SYZ233" s="61"/>
      <c r="SZA233" s="62"/>
      <c r="SZB233" s="61"/>
      <c r="SZC233" s="61"/>
      <c r="SZD233" s="63"/>
      <c r="SZE233" s="61"/>
      <c r="SZF233" s="61"/>
      <c r="SZG233" s="61"/>
      <c r="SZH233" s="63"/>
      <c r="SZI233" s="61"/>
      <c r="SZJ233" s="59"/>
      <c r="SZK233" s="60"/>
      <c r="SZL233" s="103"/>
      <c r="SZM233" s="61"/>
      <c r="SZN233" s="62"/>
      <c r="SZO233" s="61"/>
      <c r="SZP233" s="61"/>
      <c r="SZQ233" s="63"/>
      <c r="SZR233" s="61"/>
      <c r="SZS233" s="61"/>
      <c r="SZT233" s="61"/>
      <c r="SZU233" s="63"/>
      <c r="SZV233" s="61"/>
      <c r="SZW233" s="59"/>
      <c r="SZX233" s="60"/>
      <c r="SZY233" s="103"/>
      <c r="SZZ233" s="61"/>
      <c r="TAA233" s="62"/>
      <c r="TAB233" s="61"/>
      <c r="TAC233" s="61"/>
      <c r="TAD233" s="63"/>
      <c r="TAE233" s="61"/>
      <c r="TAF233" s="61"/>
      <c r="TAG233" s="61"/>
      <c r="TAH233" s="63"/>
      <c r="TAI233" s="61"/>
      <c r="TAJ233" s="59"/>
      <c r="TAK233" s="60"/>
      <c r="TAL233" s="103"/>
      <c r="TAM233" s="61"/>
      <c r="TAN233" s="62"/>
      <c r="TAO233" s="61"/>
      <c r="TAP233" s="61"/>
      <c r="TAQ233" s="63"/>
      <c r="TAR233" s="61"/>
      <c r="TAS233" s="61"/>
      <c r="TAT233" s="61"/>
      <c r="TAU233" s="63"/>
      <c r="TAV233" s="61"/>
      <c r="TAW233" s="59"/>
      <c r="TAX233" s="60"/>
      <c r="TAY233" s="103"/>
      <c r="TAZ233" s="61"/>
      <c r="TBA233" s="62"/>
      <c r="TBB233" s="61"/>
      <c r="TBC233" s="61"/>
      <c r="TBD233" s="63"/>
      <c r="TBE233" s="61"/>
      <c r="TBF233" s="61"/>
      <c r="TBG233" s="61"/>
      <c r="TBH233" s="63"/>
      <c r="TBI233" s="61"/>
      <c r="TBJ233" s="59"/>
      <c r="TBK233" s="60"/>
      <c r="TBL233" s="103"/>
      <c r="TBM233" s="61"/>
      <c r="TBN233" s="62"/>
      <c r="TBO233" s="61"/>
      <c r="TBP233" s="61"/>
      <c r="TBQ233" s="63"/>
      <c r="TBR233" s="61"/>
      <c r="TBS233" s="61"/>
      <c r="TBT233" s="61"/>
      <c r="TBU233" s="63"/>
      <c r="TBV233" s="61"/>
      <c r="TBW233" s="59"/>
      <c r="TBX233" s="60"/>
      <c r="TBY233" s="103"/>
      <c r="TBZ233" s="61"/>
      <c r="TCA233" s="62"/>
      <c r="TCB233" s="61"/>
      <c r="TCC233" s="61"/>
      <c r="TCD233" s="63"/>
      <c r="TCE233" s="61"/>
      <c r="TCF233" s="61"/>
      <c r="TCG233" s="61"/>
      <c r="TCH233" s="63"/>
      <c r="TCI233" s="61"/>
      <c r="TCJ233" s="59"/>
      <c r="TCK233" s="60"/>
      <c r="TCL233" s="103"/>
      <c r="TCM233" s="61"/>
      <c r="TCN233" s="62"/>
      <c r="TCO233" s="61"/>
      <c r="TCP233" s="61"/>
      <c r="TCQ233" s="63"/>
      <c r="TCR233" s="61"/>
      <c r="TCS233" s="61"/>
      <c r="TCT233" s="61"/>
      <c r="TCU233" s="63"/>
      <c r="TCV233" s="61"/>
      <c r="TCW233" s="59"/>
      <c r="TCX233" s="60"/>
      <c r="TCY233" s="103"/>
      <c r="TCZ233" s="61"/>
      <c r="TDA233" s="62"/>
      <c r="TDB233" s="61"/>
      <c r="TDC233" s="61"/>
      <c r="TDD233" s="63"/>
      <c r="TDE233" s="61"/>
      <c r="TDF233" s="61"/>
      <c r="TDG233" s="61"/>
      <c r="TDH233" s="63"/>
      <c r="TDI233" s="61"/>
      <c r="TDJ233" s="59"/>
      <c r="TDK233" s="60"/>
      <c r="TDL233" s="103"/>
      <c r="TDM233" s="61"/>
      <c r="TDN233" s="62"/>
      <c r="TDO233" s="61"/>
      <c r="TDP233" s="61"/>
      <c r="TDQ233" s="63"/>
      <c r="TDR233" s="61"/>
      <c r="TDS233" s="61"/>
      <c r="TDT233" s="61"/>
      <c r="TDU233" s="63"/>
      <c r="TDV233" s="61"/>
      <c r="TDW233" s="59"/>
      <c r="TDX233" s="60"/>
      <c r="TDY233" s="103"/>
      <c r="TDZ233" s="61"/>
      <c r="TEA233" s="62"/>
      <c r="TEB233" s="61"/>
      <c r="TEC233" s="61"/>
      <c r="TED233" s="63"/>
      <c r="TEE233" s="61"/>
      <c r="TEF233" s="61"/>
      <c r="TEG233" s="61"/>
      <c r="TEH233" s="63"/>
      <c r="TEI233" s="61"/>
      <c r="TEJ233" s="59"/>
      <c r="TEK233" s="60"/>
      <c r="TEL233" s="103"/>
      <c r="TEM233" s="61"/>
      <c r="TEN233" s="62"/>
      <c r="TEO233" s="61"/>
      <c r="TEP233" s="61"/>
      <c r="TEQ233" s="63"/>
      <c r="TER233" s="61"/>
      <c r="TES233" s="61"/>
      <c r="TET233" s="61"/>
      <c r="TEU233" s="63"/>
      <c r="TEV233" s="61"/>
      <c r="TEW233" s="59"/>
      <c r="TEX233" s="60"/>
      <c r="TEY233" s="103"/>
      <c r="TEZ233" s="61"/>
      <c r="TFA233" s="62"/>
      <c r="TFB233" s="61"/>
      <c r="TFC233" s="61"/>
      <c r="TFD233" s="63"/>
      <c r="TFE233" s="61"/>
      <c r="TFF233" s="61"/>
      <c r="TFG233" s="61"/>
      <c r="TFH233" s="63"/>
      <c r="TFI233" s="61"/>
      <c r="TFJ233" s="59"/>
      <c r="TFK233" s="60"/>
      <c r="TFL233" s="103"/>
      <c r="TFM233" s="61"/>
      <c r="TFN233" s="62"/>
      <c r="TFO233" s="61"/>
      <c r="TFP233" s="61"/>
      <c r="TFQ233" s="63"/>
      <c r="TFR233" s="61"/>
      <c r="TFS233" s="61"/>
      <c r="TFT233" s="61"/>
      <c r="TFU233" s="63"/>
      <c r="TFV233" s="61"/>
      <c r="TFW233" s="59"/>
      <c r="TFX233" s="60"/>
      <c r="TFY233" s="103"/>
      <c r="TFZ233" s="61"/>
      <c r="TGA233" s="62"/>
      <c r="TGB233" s="61"/>
      <c r="TGC233" s="61"/>
      <c r="TGD233" s="63"/>
      <c r="TGE233" s="61"/>
      <c r="TGF233" s="61"/>
      <c r="TGG233" s="61"/>
      <c r="TGH233" s="63"/>
      <c r="TGI233" s="61"/>
      <c r="TGJ233" s="59"/>
      <c r="TGK233" s="60"/>
      <c r="TGL233" s="103"/>
      <c r="TGM233" s="61"/>
      <c r="TGN233" s="62"/>
      <c r="TGO233" s="61"/>
      <c r="TGP233" s="61"/>
      <c r="TGQ233" s="63"/>
      <c r="TGR233" s="61"/>
      <c r="TGS233" s="61"/>
      <c r="TGT233" s="61"/>
      <c r="TGU233" s="63"/>
      <c r="TGV233" s="61"/>
      <c r="TGW233" s="59"/>
      <c r="TGX233" s="60"/>
      <c r="TGY233" s="103"/>
      <c r="TGZ233" s="61"/>
      <c r="THA233" s="62"/>
      <c r="THB233" s="61"/>
      <c r="THC233" s="61"/>
      <c r="THD233" s="63"/>
      <c r="THE233" s="61"/>
      <c r="THF233" s="61"/>
      <c r="THG233" s="61"/>
      <c r="THH233" s="63"/>
      <c r="THI233" s="61"/>
      <c r="THJ233" s="59"/>
      <c r="THK233" s="60"/>
      <c r="THL233" s="103"/>
      <c r="THM233" s="61"/>
      <c r="THN233" s="62"/>
      <c r="THO233" s="61"/>
      <c r="THP233" s="61"/>
      <c r="THQ233" s="63"/>
      <c r="THR233" s="61"/>
      <c r="THS233" s="61"/>
      <c r="THT233" s="61"/>
      <c r="THU233" s="63"/>
      <c r="THV233" s="61"/>
      <c r="THW233" s="59"/>
      <c r="THX233" s="60"/>
      <c r="THY233" s="103"/>
      <c r="THZ233" s="61"/>
      <c r="TIA233" s="62"/>
      <c r="TIB233" s="61"/>
      <c r="TIC233" s="61"/>
      <c r="TID233" s="63"/>
      <c r="TIE233" s="61"/>
      <c r="TIF233" s="61"/>
      <c r="TIG233" s="61"/>
      <c r="TIH233" s="63"/>
      <c r="TII233" s="61"/>
      <c r="TIJ233" s="59"/>
      <c r="TIK233" s="60"/>
      <c r="TIL233" s="103"/>
      <c r="TIM233" s="61"/>
      <c r="TIN233" s="62"/>
      <c r="TIO233" s="61"/>
      <c r="TIP233" s="61"/>
      <c r="TIQ233" s="63"/>
      <c r="TIR233" s="61"/>
      <c r="TIS233" s="61"/>
      <c r="TIT233" s="61"/>
      <c r="TIU233" s="63"/>
      <c r="TIV233" s="61"/>
      <c r="TIW233" s="59"/>
      <c r="TIX233" s="60"/>
      <c r="TIY233" s="103"/>
      <c r="TIZ233" s="61"/>
      <c r="TJA233" s="62"/>
      <c r="TJB233" s="61"/>
      <c r="TJC233" s="61"/>
      <c r="TJD233" s="63"/>
      <c r="TJE233" s="61"/>
      <c r="TJF233" s="61"/>
      <c r="TJG233" s="61"/>
      <c r="TJH233" s="63"/>
      <c r="TJI233" s="61"/>
      <c r="TJJ233" s="59"/>
      <c r="TJK233" s="60"/>
      <c r="TJL233" s="103"/>
      <c r="TJM233" s="61"/>
      <c r="TJN233" s="62"/>
      <c r="TJO233" s="61"/>
      <c r="TJP233" s="61"/>
      <c r="TJQ233" s="63"/>
      <c r="TJR233" s="61"/>
      <c r="TJS233" s="61"/>
      <c r="TJT233" s="61"/>
      <c r="TJU233" s="63"/>
      <c r="TJV233" s="61"/>
      <c r="TJW233" s="59"/>
      <c r="TJX233" s="60"/>
      <c r="TJY233" s="103"/>
      <c r="TJZ233" s="61"/>
      <c r="TKA233" s="62"/>
      <c r="TKB233" s="61"/>
      <c r="TKC233" s="61"/>
      <c r="TKD233" s="63"/>
      <c r="TKE233" s="61"/>
      <c r="TKF233" s="61"/>
      <c r="TKG233" s="61"/>
      <c r="TKH233" s="63"/>
      <c r="TKI233" s="61"/>
      <c r="TKJ233" s="59"/>
      <c r="TKK233" s="60"/>
      <c r="TKL233" s="103"/>
      <c r="TKM233" s="61"/>
      <c r="TKN233" s="62"/>
      <c r="TKO233" s="61"/>
      <c r="TKP233" s="61"/>
      <c r="TKQ233" s="63"/>
      <c r="TKR233" s="61"/>
      <c r="TKS233" s="61"/>
      <c r="TKT233" s="61"/>
      <c r="TKU233" s="63"/>
      <c r="TKV233" s="61"/>
      <c r="TKW233" s="59"/>
      <c r="TKX233" s="60"/>
      <c r="TKY233" s="103"/>
      <c r="TKZ233" s="61"/>
      <c r="TLA233" s="62"/>
      <c r="TLB233" s="61"/>
      <c r="TLC233" s="61"/>
      <c r="TLD233" s="63"/>
      <c r="TLE233" s="61"/>
      <c r="TLF233" s="61"/>
      <c r="TLG233" s="61"/>
      <c r="TLH233" s="63"/>
      <c r="TLI233" s="61"/>
      <c r="TLJ233" s="59"/>
      <c r="TLK233" s="60"/>
      <c r="TLL233" s="103"/>
      <c r="TLM233" s="61"/>
      <c r="TLN233" s="62"/>
      <c r="TLO233" s="61"/>
      <c r="TLP233" s="61"/>
      <c r="TLQ233" s="63"/>
      <c r="TLR233" s="61"/>
      <c r="TLS233" s="61"/>
      <c r="TLT233" s="61"/>
      <c r="TLU233" s="63"/>
      <c r="TLV233" s="61"/>
      <c r="TLW233" s="59"/>
      <c r="TLX233" s="60"/>
      <c r="TLY233" s="103"/>
      <c r="TLZ233" s="61"/>
      <c r="TMA233" s="62"/>
      <c r="TMB233" s="61"/>
      <c r="TMC233" s="61"/>
      <c r="TMD233" s="63"/>
      <c r="TME233" s="61"/>
      <c r="TMF233" s="61"/>
      <c r="TMG233" s="61"/>
      <c r="TMH233" s="63"/>
      <c r="TMI233" s="61"/>
      <c r="TMJ233" s="59"/>
      <c r="TMK233" s="60"/>
      <c r="TML233" s="103"/>
      <c r="TMM233" s="61"/>
      <c r="TMN233" s="62"/>
      <c r="TMO233" s="61"/>
      <c r="TMP233" s="61"/>
      <c r="TMQ233" s="63"/>
      <c r="TMR233" s="61"/>
      <c r="TMS233" s="61"/>
      <c r="TMT233" s="61"/>
      <c r="TMU233" s="63"/>
      <c r="TMV233" s="61"/>
      <c r="TMW233" s="59"/>
      <c r="TMX233" s="60"/>
      <c r="TMY233" s="103"/>
      <c r="TMZ233" s="61"/>
      <c r="TNA233" s="62"/>
      <c r="TNB233" s="61"/>
      <c r="TNC233" s="61"/>
      <c r="TND233" s="63"/>
      <c r="TNE233" s="61"/>
      <c r="TNF233" s="61"/>
      <c r="TNG233" s="61"/>
      <c r="TNH233" s="63"/>
      <c r="TNI233" s="61"/>
      <c r="TNJ233" s="59"/>
      <c r="TNK233" s="60"/>
      <c r="TNL233" s="103"/>
      <c r="TNM233" s="61"/>
      <c r="TNN233" s="62"/>
      <c r="TNO233" s="61"/>
      <c r="TNP233" s="61"/>
      <c r="TNQ233" s="63"/>
      <c r="TNR233" s="61"/>
      <c r="TNS233" s="61"/>
      <c r="TNT233" s="61"/>
      <c r="TNU233" s="63"/>
      <c r="TNV233" s="61"/>
      <c r="TNW233" s="59"/>
      <c r="TNX233" s="60"/>
      <c r="TNY233" s="103"/>
      <c r="TNZ233" s="61"/>
      <c r="TOA233" s="62"/>
      <c r="TOB233" s="61"/>
      <c r="TOC233" s="61"/>
      <c r="TOD233" s="63"/>
      <c r="TOE233" s="61"/>
      <c r="TOF233" s="61"/>
      <c r="TOG233" s="61"/>
      <c r="TOH233" s="63"/>
      <c r="TOI233" s="61"/>
      <c r="TOJ233" s="59"/>
      <c r="TOK233" s="60"/>
      <c r="TOL233" s="103"/>
      <c r="TOM233" s="61"/>
      <c r="TON233" s="62"/>
      <c r="TOO233" s="61"/>
      <c r="TOP233" s="61"/>
      <c r="TOQ233" s="63"/>
      <c r="TOR233" s="61"/>
      <c r="TOS233" s="61"/>
      <c r="TOT233" s="61"/>
      <c r="TOU233" s="63"/>
      <c r="TOV233" s="61"/>
      <c r="TOW233" s="59"/>
      <c r="TOX233" s="60"/>
      <c r="TOY233" s="103"/>
      <c r="TOZ233" s="61"/>
      <c r="TPA233" s="62"/>
      <c r="TPB233" s="61"/>
      <c r="TPC233" s="61"/>
      <c r="TPD233" s="63"/>
      <c r="TPE233" s="61"/>
      <c r="TPF233" s="61"/>
      <c r="TPG233" s="61"/>
      <c r="TPH233" s="63"/>
      <c r="TPI233" s="61"/>
      <c r="TPJ233" s="59"/>
      <c r="TPK233" s="60"/>
      <c r="TPL233" s="103"/>
      <c r="TPM233" s="61"/>
      <c r="TPN233" s="62"/>
      <c r="TPO233" s="61"/>
      <c r="TPP233" s="61"/>
      <c r="TPQ233" s="63"/>
      <c r="TPR233" s="61"/>
      <c r="TPS233" s="61"/>
      <c r="TPT233" s="61"/>
      <c r="TPU233" s="63"/>
      <c r="TPV233" s="61"/>
      <c r="TPW233" s="59"/>
      <c r="TPX233" s="60"/>
      <c r="TPY233" s="103"/>
      <c r="TPZ233" s="61"/>
      <c r="TQA233" s="62"/>
      <c r="TQB233" s="61"/>
      <c r="TQC233" s="61"/>
      <c r="TQD233" s="63"/>
      <c r="TQE233" s="61"/>
      <c r="TQF233" s="61"/>
      <c r="TQG233" s="61"/>
      <c r="TQH233" s="63"/>
      <c r="TQI233" s="61"/>
      <c r="TQJ233" s="59"/>
      <c r="TQK233" s="60"/>
      <c r="TQL233" s="103"/>
      <c r="TQM233" s="61"/>
      <c r="TQN233" s="62"/>
      <c r="TQO233" s="61"/>
      <c r="TQP233" s="61"/>
      <c r="TQQ233" s="63"/>
      <c r="TQR233" s="61"/>
      <c r="TQS233" s="61"/>
      <c r="TQT233" s="61"/>
      <c r="TQU233" s="63"/>
      <c r="TQV233" s="61"/>
      <c r="TQW233" s="59"/>
      <c r="TQX233" s="60"/>
      <c r="TQY233" s="103"/>
      <c r="TQZ233" s="61"/>
      <c r="TRA233" s="62"/>
      <c r="TRB233" s="61"/>
      <c r="TRC233" s="61"/>
      <c r="TRD233" s="63"/>
      <c r="TRE233" s="61"/>
      <c r="TRF233" s="61"/>
      <c r="TRG233" s="61"/>
      <c r="TRH233" s="63"/>
      <c r="TRI233" s="61"/>
      <c r="TRJ233" s="59"/>
      <c r="TRK233" s="60"/>
      <c r="TRL233" s="103"/>
      <c r="TRM233" s="61"/>
      <c r="TRN233" s="62"/>
      <c r="TRO233" s="61"/>
      <c r="TRP233" s="61"/>
      <c r="TRQ233" s="63"/>
      <c r="TRR233" s="61"/>
      <c r="TRS233" s="61"/>
      <c r="TRT233" s="61"/>
      <c r="TRU233" s="63"/>
      <c r="TRV233" s="61"/>
      <c r="TRW233" s="59"/>
      <c r="TRX233" s="60"/>
      <c r="TRY233" s="103"/>
      <c r="TRZ233" s="61"/>
      <c r="TSA233" s="62"/>
      <c r="TSB233" s="61"/>
      <c r="TSC233" s="61"/>
      <c r="TSD233" s="63"/>
      <c r="TSE233" s="61"/>
      <c r="TSF233" s="61"/>
      <c r="TSG233" s="61"/>
      <c r="TSH233" s="63"/>
      <c r="TSI233" s="61"/>
      <c r="TSJ233" s="59"/>
      <c r="TSK233" s="60"/>
      <c r="TSL233" s="103"/>
      <c r="TSM233" s="61"/>
      <c r="TSN233" s="62"/>
      <c r="TSO233" s="61"/>
      <c r="TSP233" s="61"/>
      <c r="TSQ233" s="63"/>
      <c r="TSR233" s="61"/>
      <c r="TSS233" s="61"/>
      <c r="TST233" s="61"/>
      <c r="TSU233" s="63"/>
      <c r="TSV233" s="61"/>
      <c r="TSW233" s="59"/>
      <c r="TSX233" s="60"/>
      <c r="TSY233" s="103"/>
      <c r="TSZ233" s="61"/>
      <c r="TTA233" s="62"/>
      <c r="TTB233" s="61"/>
      <c r="TTC233" s="61"/>
      <c r="TTD233" s="63"/>
      <c r="TTE233" s="61"/>
      <c r="TTF233" s="61"/>
      <c r="TTG233" s="61"/>
      <c r="TTH233" s="63"/>
      <c r="TTI233" s="61"/>
      <c r="TTJ233" s="59"/>
      <c r="TTK233" s="60"/>
      <c r="TTL233" s="103"/>
      <c r="TTM233" s="61"/>
      <c r="TTN233" s="62"/>
      <c r="TTO233" s="61"/>
      <c r="TTP233" s="61"/>
      <c r="TTQ233" s="63"/>
      <c r="TTR233" s="61"/>
      <c r="TTS233" s="61"/>
      <c r="TTT233" s="61"/>
      <c r="TTU233" s="63"/>
      <c r="TTV233" s="61"/>
      <c r="TTW233" s="59"/>
      <c r="TTX233" s="60"/>
      <c r="TTY233" s="103"/>
      <c r="TTZ233" s="61"/>
      <c r="TUA233" s="62"/>
      <c r="TUB233" s="61"/>
      <c r="TUC233" s="61"/>
      <c r="TUD233" s="63"/>
      <c r="TUE233" s="61"/>
      <c r="TUF233" s="61"/>
      <c r="TUG233" s="61"/>
      <c r="TUH233" s="63"/>
      <c r="TUI233" s="61"/>
      <c r="TUJ233" s="59"/>
      <c r="TUK233" s="60"/>
      <c r="TUL233" s="103"/>
      <c r="TUM233" s="61"/>
      <c r="TUN233" s="62"/>
      <c r="TUO233" s="61"/>
      <c r="TUP233" s="61"/>
      <c r="TUQ233" s="63"/>
      <c r="TUR233" s="61"/>
      <c r="TUS233" s="61"/>
      <c r="TUT233" s="61"/>
      <c r="TUU233" s="63"/>
      <c r="TUV233" s="61"/>
      <c r="TUW233" s="59"/>
      <c r="TUX233" s="60"/>
      <c r="TUY233" s="103"/>
      <c r="TUZ233" s="61"/>
      <c r="TVA233" s="62"/>
      <c r="TVB233" s="61"/>
      <c r="TVC233" s="61"/>
      <c r="TVD233" s="63"/>
      <c r="TVE233" s="61"/>
      <c r="TVF233" s="61"/>
      <c r="TVG233" s="61"/>
      <c r="TVH233" s="63"/>
      <c r="TVI233" s="61"/>
      <c r="TVJ233" s="59"/>
      <c r="TVK233" s="60"/>
      <c r="TVL233" s="103"/>
      <c r="TVM233" s="61"/>
      <c r="TVN233" s="62"/>
      <c r="TVO233" s="61"/>
      <c r="TVP233" s="61"/>
      <c r="TVQ233" s="63"/>
      <c r="TVR233" s="61"/>
      <c r="TVS233" s="61"/>
      <c r="TVT233" s="61"/>
      <c r="TVU233" s="63"/>
      <c r="TVV233" s="61"/>
      <c r="TVW233" s="59"/>
      <c r="TVX233" s="60"/>
      <c r="TVY233" s="103"/>
      <c r="TVZ233" s="61"/>
      <c r="TWA233" s="62"/>
      <c r="TWB233" s="61"/>
      <c r="TWC233" s="61"/>
      <c r="TWD233" s="63"/>
      <c r="TWE233" s="61"/>
      <c r="TWF233" s="61"/>
      <c r="TWG233" s="61"/>
      <c r="TWH233" s="63"/>
      <c r="TWI233" s="61"/>
      <c r="TWJ233" s="59"/>
      <c r="TWK233" s="60"/>
      <c r="TWL233" s="103"/>
      <c r="TWM233" s="61"/>
      <c r="TWN233" s="62"/>
      <c r="TWO233" s="61"/>
      <c r="TWP233" s="61"/>
      <c r="TWQ233" s="63"/>
      <c r="TWR233" s="61"/>
      <c r="TWS233" s="61"/>
      <c r="TWT233" s="61"/>
      <c r="TWU233" s="63"/>
      <c r="TWV233" s="61"/>
      <c r="TWW233" s="59"/>
      <c r="TWX233" s="60"/>
      <c r="TWY233" s="103"/>
      <c r="TWZ233" s="61"/>
      <c r="TXA233" s="62"/>
      <c r="TXB233" s="61"/>
      <c r="TXC233" s="61"/>
      <c r="TXD233" s="63"/>
      <c r="TXE233" s="61"/>
      <c r="TXF233" s="61"/>
      <c r="TXG233" s="61"/>
      <c r="TXH233" s="63"/>
      <c r="TXI233" s="61"/>
      <c r="TXJ233" s="59"/>
      <c r="TXK233" s="60"/>
      <c r="TXL233" s="103"/>
      <c r="TXM233" s="61"/>
      <c r="TXN233" s="62"/>
      <c r="TXO233" s="61"/>
      <c r="TXP233" s="61"/>
      <c r="TXQ233" s="63"/>
      <c r="TXR233" s="61"/>
      <c r="TXS233" s="61"/>
      <c r="TXT233" s="61"/>
      <c r="TXU233" s="63"/>
      <c r="TXV233" s="61"/>
      <c r="TXW233" s="59"/>
      <c r="TXX233" s="60"/>
      <c r="TXY233" s="103"/>
      <c r="TXZ233" s="61"/>
      <c r="TYA233" s="62"/>
      <c r="TYB233" s="61"/>
      <c r="TYC233" s="61"/>
      <c r="TYD233" s="63"/>
      <c r="TYE233" s="61"/>
      <c r="TYF233" s="61"/>
      <c r="TYG233" s="61"/>
      <c r="TYH233" s="63"/>
      <c r="TYI233" s="61"/>
      <c r="TYJ233" s="59"/>
      <c r="TYK233" s="60"/>
      <c r="TYL233" s="103"/>
      <c r="TYM233" s="61"/>
      <c r="TYN233" s="62"/>
      <c r="TYO233" s="61"/>
      <c r="TYP233" s="61"/>
      <c r="TYQ233" s="63"/>
      <c r="TYR233" s="61"/>
      <c r="TYS233" s="61"/>
      <c r="TYT233" s="61"/>
      <c r="TYU233" s="63"/>
      <c r="TYV233" s="61"/>
      <c r="TYW233" s="59"/>
      <c r="TYX233" s="60"/>
      <c r="TYY233" s="103"/>
      <c r="TYZ233" s="61"/>
      <c r="TZA233" s="62"/>
      <c r="TZB233" s="61"/>
      <c r="TZC233" s="61"/>
      <c r="TZD233" s="63"/>
      <c r="TZE233" s="61"/>
      <c r="TZF233" s="61"/>
      <c r="TZG233" s="61"/>
      <c r="TZH233" s="63"/>
      <c r="TZI233" s="61"/>
      <c r="TZJ233" s="59"/>
      <c r="TZK233" s="60"/>
      <c r="TZL233" s="103"/>
      <c r="TZM233" s="61"/>
      <c r="TZN233" s="62"/>
      <c r="TZO233" s="61"/>
      <c r="TZP233" s="61"/>
      <c r="TZQ233" s="63"/>
      <c r="TZR233" s="61"/>
      <c r="TZS233" s="61"/>
      <c r="TZT233" s="61"/>
      <c r="TZU233" s="63"/>
      <c r="TZV233" s="61"/>
      <c r="TZW233" s="59"/>
      <c r="TZX233" s="60"/>
      <c r="TZY233" s="103"/>
      <c r="TZZ233" s="61"/>
      <c r="UAA233" s="62"/>
      <c r="UAB233" s="61"/>
      <c r="UAC233" s="61"/>
      <c r="UAD233" s="63"/>
      <c r="UAE233" s="61"/>
      <c r="UAF233" s="61"/>
      <c r="UAG233" s="61"/>
      <c r="UAH233" s="63"/>
      <c r="UAI233" s="61"/>
      <c r="UAJ233" s="59"/>
      <c r="UAK233" s="60"/>
      <c r="UAL233" s="103"/>
      <c r="UAM233" s="61"/>
      <c r="UAN233" s="62"/>
      <c r="UAO233" s="61"/>
      <c r="UAP233" s="61"/>
      <c r="UAQ233" s="63"/>
      <c r="UAR233" s="61"/>
      <c r="UAS233" s="61"/>
      <c r="UAT233" s="61"/>
      <c r="UAU233" s="63"/>
      <c r="UAV233" s="61"/>
      <c r="UAW233" s="59"/>
      <c r="UAX233" s="60"/>
      <c r="UAY233" s="103"/>
      <c r="UAZ233" s="61"/>
      <c r="UBA233" s="62"/>
      <c r="UBB233" s="61"/>
      <c r="UBC233" s="61"/>
      <c r="UBD233" s="63"/>
      <c r="UBE233" s="61"/>
      <c r="UBF233" s="61"/>
      <c r="UBG233" s="61"/>
      <c r="UBH233" s="63"/>
      <c r="UBI233" s="61"/>
      <c r="UBJ233" s="59"/>
      <c r="UBK233" s="60"/>
      <c r="UBL233" s="103"/>
      <c r="UBM233" s="61"/>
      <c r="UBN233" s="62"/>
      <c r="UBO233" s="61"/>
      <c r="UBP233" s="61"/>
      <c r="UBQ233" s="63"/>
      <c r="UBR233" s="61"/>
      <c r="UBS233" s="61"/>
      <c r="UBT233" s="61"/>
      <c r="UBU233" s="63"/>
      <c r="UBV233" s="61"/>
      <c r="UBW233" s="59"/>
      <c r="UBX233" s="60"/>
      <c r="UBY233" s="103"/>
      <c r="UBZ233" s="61"/>
      <c r="UCA233" s="62"/>
      <c r="UCB233" s="61"/>
      <c r="UCC233" s="61"/>
      <c r="UCD233" s="63"/>
      <c r="UCE233" s="61"/>
      <c r="UCF233" s="61"/>
      <c r="UCG233" s="61"/>
      <c r="UCH233" s="63"/>
      <c r="UCI233" s="61"/>
      <c r="UCJ233" s="59"/>
      <c r="UCK233" s="60"/>
      <c r="UCL233" s="103"/>
      <c r="UCM233" s="61"/>
      <c r="UCN233" s="62"/>
      <c r="UCO233" s="61"/>
      <c r="UCP233" s="61"/>
      <c r="UCQ233" s="63"/>
      <c r="UCR233" s="61"/>
      <c r="UCS233" s="61"/>
      <c r="UCT233" s="61"/>
      <c r="UCU233" s="63"/>
      <c r="UCV233" s="61"/>
      <c r="UCW233" s="59"/>
      <c r="UCX233" s="60"/>
      <c r="UCY233" s="103"/>
      <c r="UCZ233" s="61"/>
      <c r="UDA233" s="62"/>
      <c r="UDB233" s="61"/>
      <c r="UDC233" s="61"/>
      <c r="UDD233" s="63"/>
      <c r="UDE233" s="61"/>
      <c r="UDF233" s="61"/>
      <c r="UDG233" s="61"/>
      <c r="UDH233" s="63"/>
      <c r="UDI233" s="61"/>
      <c r="UDJ233" s="59"/>
      <c r="UDK233" s="60"/>
      <c r="UDL233" s="103"/>
      <c r="UDM233" s="61"/>
      <c r="UDN233" s="62"/>
      <c r="UDO233" s="61"/>
      <c r="UDP233" s="61"/>
      <c r="UDQ233" s="63"/>
      <c r="UDR233" s="61"/>
      <c r="UDS233" s="61"/>
      <c r="UDT233" s="61"/>
      <c r="UDU233" s="63"/>
      <c r="UDV233" s="61"/>
      <c r="UDW233" s="59"/>
      <c r="UDX233" s="60"/>
      <c r="UDY233" s="103"/>
      <c r="UDZ233" s="61"/>
      <c r="UEA233" s="62"/>
      <c r="UEB233" s="61"/>
      <c r="UEC233" s="61"/>
      <c r="UED233" s="63"/>
      <c r="UEE233" s="61"/>
      <c r="UEF233" s="61"/>
      <c r="UEG233" s="61"/>
      <c r="UEH233" s="63"/>
      <c r="UEI233" s="61"/>
      <c r="UEJ233" s="59"/>
      <c r="UEK233" s="60"/>
      <c r="UEL233" s="103"/>
      <c r="UEM233" s="61"/>
      <c r="UEN233" s="62"/>
      <c r="UEO233" s="61"/>
      <c r="UEP233" s="61"/>
      <c r="UEQ233" s="63"/>
      <c r="UER233" s="61"/>
      <c r="UES233" s="61"/>
      <c r="UET233" s="61"/>
      <c r="UEU233" s="63"/>
      <c r="UEV233" s="61"/>
      <c r="UEW233" s="59"/>
      <c r="UEX233" s="60"/>
      <c r="UEY233" s="103"/>
      <c r="UEZ233" s="61"/>
      <c r="UFA233" s="62"/>
      <c r="UFB233" s="61"/>
      <c r="UFC233" s="61"/>
      <c r="UFD233" s="63"/>
      <c r="UFE233" s="61"/>
      <c r="UFF233" s="61"/>
      <c r="UFG233" s="61"/>
      <c r="UFH233" s="63"/>
      <c r="UFI233" s="61"/>
      <c r="UFJ233" s="59"/>
      <c r="UFK233" s="60"/>
      <c r="UFL233" s="103"/>
      <c r="UFM233" s="61"/>
      <c r="UFN233" s="62"/>
      <c r="UFO233" s="61"/>
      <c r="UFP233" s="61"/>
      <c r="UFQ233" s="63"/>
      <c r="UFR233" s="61"/>
      <c r="UFS233" s="61"/>
      <c r="UFT233" s="61"/>
      <c r="UFU233" s="63"/>
      <c r="UFV233" s="61"/>
      <c r="UFW233" s="59"/>
      <c r="UFX233" s="60"/>
      <c r="UFY233" s="103"/>
      <c r="UFZ233" s="61"/>
      <c r="UGA233" s="62"/>
      <c r="UGB233" s="61"/>
      <c r="UGC233" s="61"/>
      <c r="UGD233" s="63"/>
      <c r="UGE233" s="61"/>
      <c r="UGF233" s="61"/>
      <c r="UGG233" s="61"/>
      <c r="UGH233" s="63"/>
      <c r="UGI233" s="61"/>
      <c r="UGJ233" s="59"/>
      <c r="UGK233" s="60"/>
      <c r="UGL233" s="103"/>
      <c r="UGM233" s="61"/>
      <c r="UGN233" s="62"/>
      <c r="UGO233" s="61"/>
      <c r="UGP233" s="61"/>
      <c r="UGQ233" s="63"/>
      <c r="UGR233" s="61"/>
      <c r="UGS233" s="61"/>
      <c r="UGT233" s="61"/>
      <c r="UGU233" s="63"/>
      <c r="UGV233" s="61"/>
      <c r="UGW233" s="59"/>
      <c r="UGX233" s="60"/>
      <c r="UGY233" s="103"/>
      <c r="UGZ233" s="61"/>
      <c r="UHA233" s="62"/>
      <c r="UHB233" s="61"/>
      <c r="UHC233" s="61"/>
      <c r="UHD233" s="63"/>
      <c r="UHE233" s="61"/>
      <c r="UHF233" s="61"/>
      <c r="UHG233" s="61"/>
      <c r="UHH233" s="63"/>
      <c r="UHI233" s="61"/>
      <c r="UHJ233" s="59"/>
      <c r="UHK233" s="60"/>
      <c r="UHL233" s="103"/>
      <c r="UHM233" s="61"/>
      <c r="UHN233" s="62"/>
      <c r="UHO233" s="61"/>
      <c r="UHP233" s="61"/>
      <c r="UHQ233" s="63"/>
      <c r="UHR233" s="61"/>
      <c r="UHS233" s="61"/>
      <c r="UHT233" s="61"/>
      <c r="UHU233" s="63"/>
      <c r="UHV233" s="61"/>
      <c r="UHW233" s="59"/>
      <c r="UHX233" s="60"/>
      <c r="UHY233" s="103"/>
      <c r="UHZ233" s="61"/>
      <c r="UIA233" s="62"/>
      <c r="UIB233" s="61"/>
      <c r="UIC233" s="61"/>
      <c r="UID233" s="63"/>
      <c r="UIE233" s="61"/>
      <c r="UIF233" s="61"/>
      <c r="UIG233" s="61"/>
      <c r="UIH233" s="63"/>
      <c r="UII233" s="61"/>
      <c r="UIJ233" s="59"/>
      <c r="UIK233" s="60"/>
      <c r="UIL233" s="103"/>
      <c r="UIM233" s="61"/>
      <c r="UIN233" s="62"/>
      <c r="UIO233" s="61"/>
      <c r="UIP233" s="61"/>
      <c r="UIQ233" s="63"/>
      <c r="UIR233" s="61"/>
      <c r="UIS233" s="61"/>
      <c r="UIT233" s="61"/>
      <c r="UIU233" s="63"/>
      <c r="UIV233" s="61"/>
      <c r="UIW233" s="59"/>
      <c r="UIX233" s="60"/>
      <c r="UIY233" s="103"/>
      <c r="UIZ233" s="61"/>
      <c r="UJA233" s="62"/>
      <c r="UJB233" s="61"/>
      <c r="UJC233" s="61"/>
      <c r="UJD233" s="63"/>
      <c r="UJE233" s="61"/>
      <c r="UJF233" s="61"/>
      <c r="UJG233" s="61"/>
      <c r="UJH233" s="63"/>
      <c r="UJI233" s="61"/>
      <c r="UJJ233" s="59"/>
      <c r="UJK233" s="60"/>
      <c r="UJL233" s="103"/>
      <c r="UJM233" s="61"/>
      <c r="UJN233" s="62"/>
      <c r="UJO233" s="61"/>
      <c r="UJP233" s="61"/>
      <c r="UJQ233" s="63"/>
      <c r="UJR233" s="61"/>
      <c r="UJS233" s="61"/>
      <c r="UJT233" s="61"/>
      <c r="UJU233" s="63"/>
      <c r="UJV233" s="61"/>
      <c r="UJW233" s="59"/>
      <c r="UJX233" s="60"/>
      <c r="UJY233" s="103"/>
      <c r="UJZ233" s="61"/>
      <c r="UKA233" s="62"/>
      <c r="UKB233" s="61"/>
      <c r="UKC233" s="61"/>
      <c r="UKD233" s="63"/>
      <c r="UKE233" s="61"/>
      <c r="UKF233" s="61"/>
      <c r="UKG233" s="61"/>
      <c r="UKH233" s="63"/>
      <c r="UKI233" s="61"/>
      <c r="UKJ233" s="59"/>
      <c r="UKK233" s="60"/>
      <c r="UKL233" s="103"/>
      <c r="UKM233" s="61"/>
      <c r="UKN233" s="62"/>
      <c r="UKO233" s="61"/>
      <c r="UKP233" s="61"/>
      <c r="UKQ233" s="63"/>
      <c r="UKR233" s="61"/>
      <c r="UKS233" s="61"/>
      <c r="UKT233" s="61"/>
      <c r="UKU233" s="63"/>
      <c r="UKV233" s="61"/>
      <c r="UKW233" s="59"/>
      <c r="UKX233" s="60"/>
      <c r="UKY233" s="103"/>
      <c r="UKZ233" s="61"/>
      <c r="ULA233" s="62"/>
      <c r="ULB233" s="61"/>
      <c r="ULC233" s="61"/>
      <c r="ULD233" s="63"/>
      <c r="ULE233" s="61"/>
      <c r="ULF233" s="61"/>
      <c r="ULG233" s="61"/>
      <c r="ULH233" s="63"/>
      <c r="ULI233" s="61"/>
      <c r="ULJ233" s="59"/>
      <c r="ULK233" s="60"/>
      <c r="ULL233" s="103"/>
      <c r="ULM233" s="61"/>
      <c r="ULN233" s="62"/>
      <c r="ULO233" s="61"/>
      <c r="ULP233" s="61"/>
      <c r="ULQ233" s="63"/>
      <c r="ULR233" s="61"/>
      <c r="ULS233" s="61"/>
      <c r="ULT233" s="61"/>
      <c r="ULU233" s="63"/>
      <c r="ULV233" s="61"/>
      <c r="ULW233" s="59"/>
      <c r="ULX233" s="60"/>
      <c r="ULY233" s="103"/>
      <c r="ULZ233" s="61"/>
      <c r="UMA233" s="62"/>
      <c r="UMB233" s="61"/>
      <c r="UMC233" s="61"/>
      <c r="UMD233" s="63"/>
      <c r="UME233" s="61"/>
      <c r="UMF233" s="61"/>
      <c r="UMG233" s="61"/>
      <c r="UMH233" s="63"/>
      <c r="UMI233" s="61"/>
      <c r="UMJ233" s="59"/>
      <c r="UMK233" s="60"/>
      <c r="UML233" s="103"/>
      <c r="UMM233" s="61"/>
      <c r="UMN233" s="62"/>
      <c r="UMO233" s="61"/>
      <c r="UMP233" s="61"/>
      <c r="UMQ233" s="63"/>
      <c r="UMR233" s="61"/>
      <c r="UMS233" s="61"/>
      <c r="UMT233" s="61"/>
      <c r="UMU233" s="63"/>
      <c r="UMV233" s="61"/>
      <c r="UMW233" s="59"/>
      <c r="UMX233" s="60"/>
      <c r="UMY233" s="103"/>
      <c r="UMZ233" s="61"/>
      <c r="UNA233" s="62"/>
      <c r="UNB233" s="61"/>
      <c r="UNC233" s="61"/>
      <c r="UND233" s="63"/>
      <c r="UNE233" s="61"/>
      <c r="UNF233" s="61"/>
      <c r="UNG233" s="61"/>
      <c r="UNH233" s="63"/>
      <c r="UNI233" s="61"/>
      <c r="UNJ233" s="59"/>
      <c r="UNK233" s="60"/>
      <c r="UNL233" s="103"/>
      <c r="UNM233" s="61"/>
      <c r="UNN233" s="62"/>
      <c r="UNO233" s="61"/>
      <c r="UNP233" s="61"/>
      <c r="UNQ233" s="63"/>
      <c r="UNR233" s="61"/>
      <c r="UNS233" s="61"/>
      <c r="UNT233" s="61"/>
      <c r="UNU233" s="63"/>
      <c r="UNV233" s="61"/>
      <c r="UNW233" s="59"/>
      <c r="UNX233" s="60"/>
      <c r="UNY233" s="103"/>
      <c r="UNZ233" s="61"/>
      <c r="UOA233" s="62"/>
      <c r="UOB233" s="61"/>
      <c r="UOC233" s="61"/>
      <c r="UOD233" s="63"/>
      <c r="UOE233" s="61"/>
      <c r="UOF233" s="61"/>
      <c r="UOG233" s="61"/>
      <c r="UOH233" s="63"/>
      <c r="UOI233" s="61"/>
      <c r="UOJ233" s="59"/>
      <c r="UOK233" s="60"/>
      <c r="UOL233" s="103"/>
      <c r="UOM233" s="61"/>
      <c r="UON233" s="62"/>
      <c r="UOO233" s="61"/>
      <c r="UOP233" s="61"/>
      <c r="UOQ233" s="63"/>
      <c r="UOR233" s="61"/>
      <c r="UOS233" s="61"/>
      <c r="UOT233" s="61"/>
      <c r="UOU233" s="63"/>
      <c r="UOV233" s="61"/>
      <c r="UOW233" s="59"/>
      <c r="UOX233" s="60"/>
      <c r="UOY233" s="103"/>
      <c r="UOZ233" s="61"/>
      <c r="UPA233" s="62"/>
      <c r="UPB233" s="61"/>
      <c r="UPC233" s="61"/>
      <c r="UPD233" s="63"/>
      <c r="UPE233" s="61"/>
      <c r="UPF233" s="61"/>
      <c r="UPG233" s="61"/>
      <c r="UPH233" s="63"/>
      <c r="UPI233" s="61"/>
      <c r="UPJ233" s="59"/>
      <c r="UPK233" s="60"/>
      <c r="UPL233" s="103"/>
      <c r="UPM233" s="61"/>
      <c r="UPN233" s="62"/>
      <c r="UPO233" s="61"/>
      <c r="UPP233" s="61"/>
      <c r="UPQ233" s="63"/>
      <c r="UPR233" s="61"/>
      <c r="UPS233" s="61"/>
      <c r="UPT233" s="61"/>
      <c r="UPU233" s="63"/>
      <c r="UPV233" s="61"/>
      <c r="UPW233" s="59"/>
      <c r="UPX233" s="60"/>
      <c r="UPY233" s="103"/>
      <c r="UPZ233" s="61"/>
      <c r="UQA233" s="62"/>
      <c r="UQB233" s="61"/>
      <c r="UQC233" s="61"/>
      <c r="UQD233" s="63"/>
      <c r="UQE233" s="61"/>
      <c r="UQF233" s="61"/>
      <c r="UQG233" s="61"/>
      <c r="UQH233" s="63"/>
      <c r="UQI233" s="61"/>
      <c r="UQJ233" s="59"/>
      <c r="UQK233" s="60"/>
      <c r="UQL233" s="103"/>
      <c r="UQM233" s="61"/>
      <c r="UQN233" s="62"/>
      <c r="UQO233" s="61"/>
      <c r="UQP233" s="61"/>
      <c r="UQQ233" s="63"/>
      <c r="UQR233" s="61"/>
      <c r="UQS233" s="61"/>
      <c r="UQT233" s="61"/>
      <c r="UQU233" s="63"/>
      <c r="UQV233" s="61"/>
      <c r="UQW233" s="59"/>
      <c r="UQX233" s="60"/>
      <c r="UQY233" s="103"/>
      <c r="UQZ233" s="61"/>
      <c r="URA233" s="62"/>
      <c r="URB233" s="61"/>
      <c r="URC233" s="61"/>
      <c r="URD233" s="63"/>
      <c r="URE233" s="61"/>
      <c r="URF233" s="61"/>
      <c r="URG233" s="61"/>
      <c r="URH233" s="63"/>
      <c r="URI233" s="61"/>
      <c r="URJ233" s="59"/>
      <c r="URK233" s="60"/>
      <c r="URL233" s="103"/>
      <c r="URM233" s="61"/>
      <c r="URN233" s="62"/>
      <c r="URO233" s="61"/>
      <c r="URP233" s="61"/>
      <c r="URQ233" s="63"/>
      <c r="URR233" s="61"/>
      <c r="URS233" s="61"/>
      <c r="URT233" s="61"/>
      <c r="URU233" s="63"/>
      <c r="URV233" s="61"/>
      <c r="URW233" s="59"/>
      <c r="URX233" s="60"/>
      <c r="URY233" s="103"/>
      <c r="URZ233" s="61"/>
      <c r="USA233" s="62"/>
      <c r="USB233" s="61"/>
      <c r="USC233" s="61"/>
      <c r="USD233" s="63"/>
      <c r="USE233" s="61"/>
      <c r="USF233" s="61"/>
      <c r="USG233" s="61"/>
      <c r="USH233" s="63"/>
      <c r="USI233" s="61"/>
      <c r="USJ233" s="59"/>
      <c r="USK233" s="60"/>
      <c r="USL233" s="103"/>
      <c r="USM233" s="61"/>
      <c r="USN233" s="62"/>
      <c r="USO233" s="61"/>
      <c r="USP233" s="61"/>
      <c r="USQ233" s="63"/>
      <c r="USR233" s="61"/>
      <c r="USS233" s="61"/>
      <c r="UST233" s="61"/>
      <c r="USU233" s="63"/>
      <c r="USV233" s="61"/>
      <c r="USW233" s="59"/>
      <c r="USX233" s="60"/>
      <c r="USY233" s="103"/>
      <c r="USZ233" s="61"/>
      <c r="UTA233" s="62"/>
      <c r="UTB233" s="61"/>
      <c r="UTC233" s="61"/>
      <c r="UTD233" s="63"/>
      <c r="UTE233" s="61"/>
      <c r="UTF233" s="61"/>
      <c r="UTG233" s="61"/>
      <c r="UTH233" s="63"/>
      <c r="UTI233" s="61"/>
      <c r="UTJ233" s="59"/>
      <c r="UTK233" s="60"/>
      <c r="UTL233" s="103"/>
      <c r="UTM233" s="61"/>
      <c r="UTN233" s="62"/>
      <c r="UTO233" s="61"/>
      <c r="UTP233" s="61"/>
      <c r="UTQ233" s="63"/>
      <c r="UTR233" s="61"/>
      <c r="UTS233" s="61"/>
      <c r="UTT233" s="61"/>
      <c r="UTU233" s="63"/>
      <c r="UTV233" s="61"/>
      <c r="UTW233" s="59"/>
      <c r="UTX233" s="60"/>
      <c r="UTY233" s="103"/>
      <c r="UTZ233" s="61"/>
      <c r="UUA233" s="62"/>
      <c r="UUB233" s="61"/>
      <c r="UUC233" s="61"/>
      <c r="UUD233" s="63"/>
      <c r="UUE233" s="61"/>
      <c r="UUF233" s="61"/>
      <c r="UUG233" s="61"/>
      <c r="UUH233" s="63"/>
      <c r="UUI233" s="61"/>
      <c r="UUJ233" s="59"/>
      <c r="UUK233" s="60"/>
      <c r="UUL233" s="103"/>
      <c r="UUM233" s="61"/>
      <c r="UUN233" s="62"/>
      <c r="UUO233" s="61"/>
      <c r="UUP233" s="61"/>
      <c r="UUQ233" s="63"/>
      <c r="UUR233" s="61"/>
      <c r="UUS233" s="61"/>
      <c r="UUT233" s="61"/>
      <c r="UUU233" s="63"/>
      <c r="UUV233" s="61"/>
      <c r="UUW233" s="59"/>
      <c r="UUX233" s="60"/>
      <c r="UUY233" s="103"/>
      <c r="UUZ233" s="61"/>
      <c r="UVA233" s="62"/>
      <c r="UVB233" s="61"/>
      <c r="UVC233" s="61"/>
      <c r="UVD233" s="63"/>
      <c r="UVE233" s="61"/>
      <c r="UVF233" s="61"/>
      <c r="UVG233" s="61"/>
      <c r="UVH233" s="63"/>
      <c r="UVI233" s="61"/>
      <c r="UVJ233" s="59"/>
      <c r="UVK233" s="60"/>
      <c r="UVL233" s="103"/>
      <c r="UVM233" s="61"/>
      <c r="UVN233" s="62"/>
      <c r="UVO233" s="61"/>
      <c r="UVP233" s="61"/>
      <c r="UVQ233" s="63"/>
      <c r="UVR233" s="61"/>
      <c r="UVS233" s="61"/>
      <c r="UVT233" s="61"/>
      <c r="UVU233" s="63"/>
      <c r="UVV233" s="61"/>
      <c r="UVW233" s="59"/>
      <c r="UVX233" s="60"/>
      <c r="UVY233" s="103"/>
      <c r="UVZ233" s="61"/>
      <c r="UWA233" s="62"/>
      <c r="UWB233" s="61"/>
      <c r="UWC233" s="61"/>
      <c r="UWD233" s="63"/>
      <c r="UWE233" s="61"/>
      <c r="UWF233" s="61"/>
      <c r="UWG233" s="61"/>
      <c r="UWH233" s="63"/>
      <c r="UWI233" s="61"/>
      <c r="UWJ233" s="59"/>
      <c r="UWK233" s="60"/>
      <c r="UWL233" s="103"/>
      <c r="UWM233" s="61"/>
      <c r="UWN233" s="62"/>
      <c r="UWO233" s="61"/>
      <c r="UWP233" s="61"/>
      <c r="UWQ233" s="63"/>
      <c r="UWR233" s="61"/>
      <c r="UWS233" s="61"/>
      <c r="UWT233" s="61"/>
      <c r="UWU233" s="63"/>
      <c r="UWV233" s="61"/>
      <c r="UWW233" s="59"/>
      <c r="UWX233" s="60"/>
      <c r="UWY233" s="103"/>
      <c r="UWZ233" s="61"/>
      <c r="UXA233" s="62"/>
      <c r="UXB233" s="61"/>
      <c r="UXC233" s="61"/>
      <c r="UXD233" s="63"/>
      <c r="UXE233" s="61"/>
      <c r="UXF233" s="61"/>
      <c r="UXG233" s="61"/>
      <c r="UXH233" s="63"/>
      <c r="UXI233" s="61"/>
      <c r="UXJ233" s="59"/>
      <c r="UXK233" s="60"/>
      <c r="UXL233" s="103"/>
      <c r="UXM233" s="61"/>
      <c r="UXN233" s="62"/>
      <c r="UXO233" s="61"/>
      <c r="UXP233" s="61"/>
      <c r="UXQ233" s="63"/>
      <c r="UXR233" s="61"/>
      <c r="UXS233" s="61"/>
      <c r="UXT233" s="61"/>
      <c r="UXU233" s="63"/>
      <c r="UXV233" s="61"/>
      <c r="UXW233" s="59"/>
      <c r="UXX233" s="60"/>
      <c r="UXY233" s="103"/>
      <c r="UXZ233" s="61"/>
      <c r="UYA233" s="62"/>
      <c r="UYB233" s="61"/>
      <c r="UYC233" s="61"/>
      <c r="UYD233" s="63"/>
      <c r="UYE233" s="61"/>
      <c r="UYF233" s="61"/>
      <c r="UYG233" s="61"/>
      <c r="UYH233" s="63"/>
      <c r="UYI233" s="61"/>
      <c r="UYJ233" s="59"/>
      <c r="UYK233" s="60"/>
      <c r="UYL233" s="103"/>
      <c r="UYM233" s="61"/>
      <c r="UYN233" s="62"/>
      <c r="UYO233" s="61"/>
      <c r="UYP233" s="61"/>
      <c r="UYQ233" s="63"/>
      <c r="UYR233" s="61"/>
      <c r="UYS233" s="61"/>
      <c r="UYT233" s="61"/>
      <c r="UYU233" s="63"/>
      <c r="UYV233" s="61"/>
      <c r="UYW233" s="59"/>
      <c r="UYX233" s="60"/>
      <c r="UYY233" s="103"/>
      <c r="UYZ233" s="61"/>
      <c r="UZA233" s="62"/>
      <c r="UZB233" s="61"/>
      <c r="UZC233" s="61"/>
      <c r="UZD233" s="63"/>
      <c r="UZE233" s="61"/>
      <c r="UZF233" s="61"/>
      <c r="UZG233" s="61"/>
      <c r="UZH233" s="63"/>
      <c r="UZI233" s="61"/>
      <c r="UZJ233" s="59"/>
      <c r="UZK233" s="60"/>
      <c r="UZL233" s="103"/>
      <c r="UZM233" s="61"/>
      <c r="UZN233" s="62"/>
      <c r="UZO233" s="61"/>
      <c r="UZP233" s="61"/>
      <c r="UZQ233" s="63"/>
      <c r="UZR233" s="61"/>
      <c r="UZS233" s="61"/>
      <c r="UZT233" s="61"/>
      <c r="UZU233" s="63"/>
      <c r="UZV233" s="61"/>
      <c r="UZW233" s="59"/>
      <c r="UZX233" s="60"/>
      <c r="UZY233" s="103"/>
      <c r="UZZ233" s="61"/>
      <c r="VAA233" s="62"/>
      <c r="VAB233" s="61"/>
      <c r="VAC233" s="61"/>
      <c r="VAD233" s="63"/>
      <c r="VAE233" s="61"/>
      <c r="VAF233" s="61"/>
      <c r="VAG233" s="61"/>
      <c r="VAH233" s="63"/>
      <c r="VAI233" s="61"/>
      <c r="VAJ233" s="59"/>
      <c r="VAK233" s="60"/>
      <c r="VAL233" s="103"/>
      <c r="VAM233" s="61"/>
      <c r="VAN233" s="62"/>
      <c r="VAO233" s="61"/>
      <c r="VAP233" s="61"/>
      <c r="VAQ233" s="63"/>
      <c r="VAR233" s="61"/>
      <c r="VAS233" s="61"/>
      <c r="VAT233" s="61"/>
      <c r="VAU233" s="63"/>
      <c r="VAV233" s="61"/>
      <c r="VAW233" s="59"/>
      <c r="VAX233" s="60"/>
      <c r="VAY233" s="103"/>
      <c r="VAZ233" s="61"/>
      <c r="VBA233" s="62"/>
      <c r="VBB233" s="61"/>
      <c r="VBC233" s="61"/>
      <c r="VBD233" s="63"/>
      <c r="VBE233" s="61"/>
      <c r="VBF233" s="61"/>
      <c r="VBG233" s="61"/>
      <c r="VBH233" s="63"/>
      <c r="VBI233" s="61"/>
      <c r="VBJ233" s="59"/>
      <c r="VBK233" s="60"/>
      <c r="VBL233" s="103"/>
      <c r="VBM233" s="61"/>
      <c r="VBN233" s="62"/>
      <c r="VBO233" s="61"/>
      <c r="VBP233" s="61"/>
      <c r="VBQ233" s="63"/>
      <c r="VBR233" s="61"/>
      <c r="VBS233" s="61"/>
      <c r="VBT233" s="61"/>
      <c r="VBU233" s="63"/>
      <c r="VBV233" s="61"/>
      <c r="VBW233" s="59"/>
      <c r="VBX233" s="60"/>
      <c r="VBY233" s="103"/>
      <c r="VBZ233" s="61"/>
      <c r="VCA233" s="62"/>
      <c r="VCB233" s="61"/>
      <c r="VCC233" s="61"/>
      <c r="VCD233" s="63"/>
      <c r="VCE233" s="61"/>
      <c r="VCF233" s="61"/>
      <c r="VCG233" s="61"/>
      <c r="VCH233" s="63"/>
      <c r="VCI233" s="61"/>
      <c r="VCJ233" s="59"/>
      <c r="VCK233" s="60"/>
      <c r="VCL233" s="103"/>
      <c r="VCM233" s="61"/>
      <c r="VCN233" s="62"/>
      <c r="VCO233" s="61"/>
      <c r="VCP233" s="61"/>
      <c r="VCQ233" s="63"/>
      <c r="VCR233" s="61"/>
      <c r="VCS233" s="61"/>
      <c r="VCT233" s="61"/>
      <c r="VCU233" s="63"/>
      <c r="VCV233" s="61"/>
      <c r="VCW233" s="59"/>
      <c r="VCX233" s="60"/>
      <c r="VCY233" s="103"/>
      <c r="VCZ233" s="61"/>
      <c r="VDA233" s="62"/>
      <c r="VDB233" s="61"/>
      <c r="VDC233" s="61"/>
      <c r="VDD233" s="63"/>
      <c r="VDE233" s="61"/>
      <c r="VDF233" s="61"/>
      <c r="VDG233" s="61"/>
      <c r="VDH233" s="63"/>
      <c r="VDI233" s="61"/>
      <c r="VDJ233" s="59"/>
      <c r="VDK233" s="60"/>
      <c r="VDL233" s="103"/>
      <c r="VDM233" s="61"/>
      <c r="VDN233" s="62"/>
      <c r="VDO233" s="61"/>
      <c r="VDP233" s="61"/>
      <c r="VDQ233" s="63"/>
      <c r="VDR233" s="61"/>
      <c r="VDS233" s="61"/>
      <c r="VDT233" s="61"/>
      <c r="VDU233" s="63"/>
      <c r="VDV233" s="61"/>
      <c r="VDW233" s="59"/>
      <c r="VDX233" s="60"/>
      <c r="VDY233" s="103"/>
      <c r="VDZ233" s="61"/>
      <c r="VEA233" s="62"/>
      <c r="VEB233" s="61"/>
      <c r="VEC233" s="61"/>
      <c r="VED233" s="63"/>
      <c r="VEE233" s="61"/>
      <c r="VEF233" s="61"/>
      <c r="VEG233" s="61"/>
      <c r="VEH233" s="63"/>
      <c r="VEI233" s="61"/>
      <c r="VEJ233" s="59"/>
      <c r="VEK233" s="60"/>
      <c r="VEL233" s="103"/>
      <c r="VEM233" s="61"/>
      <c r="VEN233" s="62"/>
      <c r="VEO233" s="61"/>
      <c r="VEP233" s="61"/>
      <c r="VEQ233" s="63"/>
      <c r="VER233" s="61"/>
      <c r="VES233" s="61"/>
      <c r="VET233" s="61"/>
      <c r="VEU233" s="63"/>
      <c r="VEV233" s="61"/>
      <c r="VEW233" s="59"/>
      <c r="VEX233" s="60"/>
      <c r="VEY233" s="103"/>
      <c r="VEZ233" s="61"/>
      <c r="VFA233" s="62"/>
      <c r="VFB233" s="61"/>
      <c r="VFC233" s="61"/>
      <c r="VFD233" s="63"/>
      <c r="VFE233" s="61"/>
      <c r="VFF233" s="61"/>
      <c r="VFG233" s="61"/>
      <c r="VFH233" s="63"/>
      <c r="VFI233" s="61"/>
      <c r="VFJ233" s="59"/>
      <c r="VFK233" s="60"/>
      <c r="VFL233" s="103"/>
      <c r="VFM233" s="61"/>
      <c r="VFN233" s="62"/>
      <c r="VFO233" s="61"/>
      <c r="VFP233" s="61"/>
      <c r="VFQ233" s="63"/>
      <c r="VFR233" s="61"/>
      <c r="VFS233" s="61"/>
      <c r="VFT233" s="61"/>
      <c r="VFU233" s="63"/>
      <c r="VFV233" s="61"/>
      <c r="VFW233" s="59"/>
      <c r="VFX233" s="60"/>
      <c r="VFY233" s="103"/>
      <c r="VFZ233" s="61"/>
      <c r="VGA233" s="62"/>
      <c r="VGB233" s="61"/>
      <c r="VGC233" s="61"/>
      <c r="VGD233" s="63"/>
      <c r="VGE233" s="61"/>
      <c r="VGF233" s="61"/>
      <c r="VGG233" s="61"/>
      <c r="VGH233" s="63"/>
      <c r="VGI233" s="61"/>
      <c r="VGJ233" s="59"/>
      <c r="VGK233" s="60"/>
      <c r="VGL233" s="103"/>
      <c r="VGM233" s="61"/>
      <c r="VGN233" s="62"/>
      <c r="VGO233" s="61"/>
      <c r="VGP233" s="61"/>
      <c r="VGQ233" s="63"/>
      <c r="VGR233" s="61"/>
      <c r="VGS233" s="61"/>
      <c r="VGT233" s="61"/>
      <c r="VGU233" s="63"/>
      <c r="VGV233" s="61"/>
      <c r="VGW233" s="59"/>
      <c r="VGX233" s="60"/>
      <c r="VGY233" s="103"/>
      <c r="VGZ233" s="61"/>
      <c r="VHA233" s="62"/>
      <c r="VHB233" s="61"/>
      <c r="VHC233" s="61"/>
      <c r="VHD233" s="63"/>
      <c r="VHE233" s="61"/>
      <c r="VHF233" s="61"/>
      <c r="VHG233" s="61"/>
      <c r="VHH233" s="63"/>
      <c r="VHI233" s="61"/>
      <c r="VHJ233" s="59"/>
      <c r="VHK233" s="60"/>
      <c r="VHL233" s="103"/>
      <c r="VHM233" s="61"/>
      <c r="VHN233" s="62"/>
      <c r="VHO233" s="61"/>
      <c r="VHP233" s="61"/>
      <c r="VHQ233" s="63"/>
      <c r="VHR233" s="61"/>
      <c r="VHS233" s="61"/>
      <c r="VHT233" s="61"/>
      <c r="VHU233" s="63"/>
      <c r="VHV233" s="61"/>
      <c r="VHW233" s="59"/>
      <c r="VHX233" s="60"/>
      <c r="VHY233" s="103"/>
      <c r="VHZ233" s="61"/>
      <c r="VIA233" s="62"/>
      <c r="VIB233" s="61"/>
      <c r="VIC233" s="61"/>
      <c r="VID233" s="63"/>
      <c r="VIE233" s="61"/>
      <c r="VIF233" s="61"/>
      <c r="VIG233" s="61"/>
      <c r="VIH233" s="63"/>
      <c r="VII233" s="61"/>
      <c r="VIJ233" s="59"/>
      <c r="VIK233" s="60"/>
      <c r="VIL233" s="103"/>
      <c r="VIM233" s="61"/>
      <c r="VIN233" s="62"/>
      <c r="VIO233" s="61"/>
      <c r="VIP233" s="61"/>
      <c r="VIQ233" s="63"/>
      <c r="VIR233" s="61"/>
      <c r="VIS233" s="61"/>
      <c r="VIT233" s="61"/>
      <c r="VIU233" s="63"/>
      <c r="VIV233" s="61"/>
      <c r="VIW233" s="59"/>
      <c r="VIX233" s="60"/>
      <c r="VIY233" s="103"/>
      <c r="VIZ233" s="61"/>
      <c r="VJA233" s="62"/>
      <c r="VJB233" s="61"/>
      <c r="VJC233" s="61"/>
      <c r="VJD233" s="63"/>
      <c r="VJE233" s="61"/>
      <c r="VJF233" s="61"/>
      <c r="VJG233" s="61"/>
      <c r="VJH233" s="63"/>
      <c r="VJI233" s="61"/>
      <c r="VJJ233" s="59"/>
      <c r="VJK233" s="60"/>
      <c r="VJL233" s="103"/>
      <c r="VJM233" s="61"/>
      <c r="VJN233" s="62"/>
      <c r="VJO233" s="61"/>
      <c r="VJP233" s="61"/>
      <c r="VJQ233" s="63"/>
      <c r="VJR233" s="61"/>
      <c r="VJS233" s="61"/>
      <c r="VJT233" s="61"/>
      <c r="VJU233" s="63"/>
      <c r="VJV233" s="61"/>
      <c r="VJW233" s="59"/>
      <c r="VJX233" s="60"/>
      <c r="VJY233" s="103"/>
      <c r="VJZ233" s="61"/>
      <c r="VKA233" s="62"/>
      <c r="VKB233" s="61"/>
      <c r="VKC233" s="61"/>
      <c r="VKD233" s="63"/>
      <c r="VKE233" s="61"/>
      <c r="VKF233" s="61"/>
      <c r="VKG233" s="61"/>
      <c r="VKH233" s="63"/>
      <c r="VKI233" s="61"/>
      <c r="VKJ233" s="59"/>
      <c r="VKK233" s="60"/>
      <c r="VKL233" s="103"/>
      <c r="VKM233" s="61"/>
      <c r="VKN233" s="62"/>
      <c r="VKO233" s="61"/>
      <c r="VKP233" s="61"/>
      <c r="VKQ233" s="63"/>
      <c r="VKR233" s="61"/>
      <c r="VKS233" s="61"/>
      <c r="VKT233" s="61"/>
      <c r="VKU233" s="63"/>
      <c r="VKV233" s="61"/>
      <c r="VKW233" s="59"/>
      <c r="VKX233" s="60"/>
      <c r="VKY233" s="103"/>
      <c r="VKZ233" s="61"/>
      <c r="VLA233" s="62"/>
      <c r="VLB233" s="61"/>
      <c r="VLC233" s="61"/>
      <c r="VLD233" s="63"/>
      <c r="VLE233" s="61"/>
      <c r="VLF233" s="61"/>
      <c r="VLG233" s="61"/>
      <c r="VLH233" s="63"/>
      <c r="VLI233" s="61"/>
      <c r="VLJ233" s="59"/>
      <c r="VLK233" s="60"/>
      <c r="VLL233" s="103"/>
      <c r="VLM233" s="61"/>
      <c r="VLN233" s="62"/>
      <c r="VLO233" s="61"/>
      <c r="VLP233" s="61"/>
      <c r="VLQ233" s="63"/>
      <c r="VLR233" s="61"/>
      <c r="VLS233" s="61"/>
      <c r="VLT233" s="61"/>
      <c r="VLU233" s="63"/>
      <c r="VLV233" s="61"/>
      <c r="VLW233" s="59"/>
      <c r="VLX233" s="60"/>
      <c r="VLY233" s="103"/>
      <c r="VLZ233" s="61"/>
      <c r="VMA233" s="62"/>
      <c r="VMB233" s="61"/>
      <c r="VMC233" s="61"/>
      <c r="VMD233" s="63"/>
      <c r="VME233" s="61"/>
      <c r="VMF233" s="61"/>
      <c r="VMG233" s="61"/>
      <c r="VMH233" s="63"/>
      <c r="VMI233" s="61"/>
      <c r="VMJ233" s="59"/>
      <c r="VMK233" s="60"/>
      <c r="VML233" s="103"/>
      <c r="VMM233" s="61"/>
      <c r="VMN233" s="62"/>
      <c r="VMO233" s="61"/>
      <c r="VMP233" s="61"/>
      <c r="VMQ233" s="63"/>
      <c r="VMR233" s="61"/>
      <c r="VMS233" s="61"/>
      <c r="VMT233" s="61"/>
      <c r="VMU233" s="63"/>
      <c r="VMV233" s="61"/>
      <c r="VMW233" s="59"/>
      <c r="VMX233" s="60"/>
      <c r="VMY233" s="103"/>
      <c r="VMZ233" s="61"/>
      <c r="VNA233" s="62"/>
      <c r="VNB233" s="61"/>
      <c r="VNC233" s="61"/>
      <c r="VND233" s="63"/>
      <c r="VNE233" s="61"/>
      <c r="VNF233" s="61"/>
      <c r="VNG233" s="61"/>
      <c r="VNH233" s="63"/>
      <c r="VNI233" s="61"/>
      <c r="VNJ233" s="59"/>
      <c r="VNK233" s="60"/>
      <c r="VNL233" s="103"/>
      <c r="VNM233" s="61"/>
      <c r="VNN233" s="62"/>
      <c r="VNO233" s="61"/>
      <c r="VNP233" s="61"/>
      <c r="VNQ233" s="63"/>
      <c r="VNR233" s="61"/>
      <c r="VNS233" s="61"/>
      <c r="VNT233" s="61"/>
      <c r="VNU233" s="63"/>
      <c r="VNV233" s="61"/>
      <c r="VNW233" s="59"/>
      <c r="VNX233" s="60"/>
      <c r="VNY233" s="103"/>
      <c r="VNZ233" s="61"/>
      <c r="VOA233" s="62"/>
      <c r="VOB233" s="61"/>
      <c r="VOC233" s="61"/>
      <c r="VOD233" s="63"/>
      <c r="VOE233" s="61"/>
      <c r="VOF233" s="61"/>
      <c r="VOG233" s="61"/>
      <c r="VOH233" s="63"/>
      <c r="VOI233" s="61"/>
      <c r="VOJ233" s="59"/>
      <c r="VOK233" s="60"/>
      <c r="VOL233" s="103"/>
      <c r="VOM233" s="61"/>
      <c r="VON233" s="62"/>
      <c r="VOO233" s="61"/>
      <c r="VOP233" s="61"/>
      <c r="VOQ233" s="63"/>
      <c r="VOR233" s="61"/>
      <c r="VOS233" s="61"/>
      <c r="VOT233" s="61"/>
      <c r="VOU233" s="63"/>
      <c r="VOV233" s="61"/>
      <c r="VOW233" s="59"/>
      <c r="VOX233" s="60"/>
      <c r="VOY233" s="103"/>
      <c r="VOZ233" s="61"/>
      <c r="VPA233" s="62"/>
      <c r="VPB233" s="61"/>
      <c r="VPC233" s="61"/>
      <c r="VPD233" s="63"/>
      <c r="VPE233" s="61"/>
      <c r="VPF233" s="61"/>
      <c r="VPG233" s="61"/>
      <c r="VPH233" s="63"/>
      <c r="VPI233" s="61"/>
      <c r="VPJ233" s="59"/>
      <c r="VPK233" s="60"/>
      <c r="VPL233" s="103"/>
      <c r="VPM233" s="61"/>
      <c r="VPN233" s="62"/>
      <c r="VPO233" s="61"/>
      <c r="VPP233" s="61"/>
      <c r="VPQ233" s="63"/>
      <c r="VPR233" s="61"/>
      <c r="VPS233" s="61"/>
      <c r="VPT233" s="61"/>
      <c r="VPU233" s="63"/>
      <c r="VPV233" s="61"/>
      <c r="VPW233" s="59"/>
      <c r="VPX233" s="60"/>
      <c r="VPY233" s="103"/>
      <c r="VPZ233" s="61"/>
      <c r="VQA233" s="62"/>
      <c r="VQB233" s="61"/>
      <c r="VQC233" s="61"/>
      <c r="VQD233" s="63"/>
      <c r="VQE233" s="61"/>
      <c r="VQF233" s="61"/>
      <c r="VQG233" s="61"/>
      <c r="VQH233" s="63"/>
      <c r="VQI233" s="61"/>
      <c r="VQJ233" s="59"/>
      <c r="VQK233" s="60"/>
      <c r="VQL233" s="103"/>
      <c r="VQM233" s="61"/>
      <c r="VQN233" s="62"/>
      <c r="VQO233" s="61"/>
      <c r="VQP233" s="61"/>
      <c r="VQQ233" s="63"/>
      <c r="VQR233" s="61"/>
      <c r="VQS233" s="61"/>
      <c r="VQT233" s="61"/>
      <c r="VQU233" s="63"/>
      <c r="VQV233" s="61"/>
      <c r="VQW233" s="59"/>
      <c r="VQX233" s="60"/>
      <c r="VQY233" s="103"/>
      <c r="VQZ233" s="61"/>
      <c r="VRA233" s="62"/>
      <c r="VRB233" s="61"/>
      <c r="VRC233" s="61"/>
      <c r="VRD233" s="63"/>
      <c r="VRE233" s="61"/>
      <c r="VRF233" s="61"/>
      <c r="VRG233" s="61"/>
      <c r="VRH233" s="63"/>
      <c r="VRI233" s="61"/>
      <c r="VRJ233" s="59"/>
      <c r="VRK233" s="60"/>
      <c r="VRL233" s="103"/>
      <c r="VRM233" s="61"/>
      <c r="VRN233" s="62"/>
      <c r="VRO233" s="61"/>
      <c r="VRP233" s="61"/>
      <c r="VRQ233" s="63"/>
      <c r="VRR233" s="61"/>
      <c r="VRS233" s="61"/>
      <c r="VRT233" s="61"/>
      <c r="VRU233" s="63"/>
      <c r="VRV233" s="61"/>
      <c r="VRW233" s="59"/>
      <c r="VRX233" s="60"/>
      <c r="VRY233" s="103"/>
      <c r="VRZ233" s="61"/>
      <c r="VSA233" s="62"/>
      <c r="VSB233" s="61"/>
      <c r="VSC233" s="61"/>
      <c r="VSD233" s="63"/>
      <c r="VSE233" s="61"/>
      <c r="VSF233" s="61"/>
      <c r="VSG233" s="61"/>
      <c r="VSH233" s="63"/>
      <c r="VSI233" s="61"/>
      <c r="VSJ233" s="59"/>
      <c r="VSK233" s="60"/>
      <c r="VSL233" s="103"/>
      <c r="VSM233" s="61"/>
      <c r="VSN233" s="62"/>
      <c r="VSO233" s="61"/>
      <c r="VSP233" s="61"/>
      <c r="VSQ233" s="63"/>
      <c r="VSR233" s="61"/>
      <c r="VSS233" s="61"/>
      <c r="VST233" s="61"/>
      <c r="VSU233" s="63"/>
      <c r="VSV233" s="61"/>
      <c r="VSW233" s="59"/>
      <c r="VSX233" s="60"/>
      <c r="VSY233" s="103"/>
      <c r="VSZ233" s="61"/>
      <c r="VTA233" s="62"/>
      <c r="VTB233" s="61"/>
      <c r="VTC233" s="61"/>
      <c r="VTD233" s="63"/>
      <c r="VTE233" s="61"/>
      <c r="VTF233" s="61"/>
      <c r="VTG233" s="61"/>
      <c r="VTH233" s="63"/>
      <c r="VTI233" s="61"/>
      <c r="VTJ233" s="59"/>
      <c r="VTK233" s="60"/>
      <c r="VTL233" s="103"/>
      <c r="VTM233" s="61"/>
      <c r="VTN233" s="62"/>
      <c r="VTO233" s="61"/>
      <c r="VTP233" s="61"/>
      <c r="VTQ233" s="63"/>
      <c r="VTR233" s="61"/>
      <c r="VTS233" s="61"/>
      <c r="VTT233" s="61"/>
      <c r="VTU233" s="63"/>
      <c r="VTV233" s="61"/>
      <c r="VTW233" s="59"/>
      <c r="VTX233" s="60"/>
      <c r="VTY233" s="103"/>
      <c r="VTZ233" s="61"/>
      <c r="VUA233" s="62"/>
      <c r="VUB233" s="61"/>
      <c r="VUC233" s="61"/>
      <c r="VUD233" s="63"/>
      <c r="VUE233" s="61"/>
      <c r="VUF233" s="61"/>
      <c r="VUG233" s="61"/>
      <c r="VUH233" s="63"/>
      <c r="VUI233" s="61"/>
      <c r="VUJ233" s="59"/>
      <c r="VUK233" s="60"/>
      <c r="VUL233" s="103"/>
      <c r="VUM233" s="61"/>
      <c r="VUN233" s="62"/>
      <c r="VUO233" s="61"/>
      <c r="VUP233" s="61"/>
      <c r="VUQ233" s="63"/>
      <c r="VUR233" s="61"/>
      <c r="VUS233" s="61"/>
      <c r="VUT233" s="61"/>
      <c r="VUU233" s="63"/>
      <c r="VUV233" s="61"/>
      <c r="VUW233" s="59"/>
      <c r="VUX233" s="60"/>
      <c r="VUY233" s="103"/>
      <c r="VUZ233" s="61"/>
      <c r="VVA233" s="62"/>
      <c r="VVB233" s="61"/>
      <c r="VVC233" s="61"/>
      <c r="VVD233" s="63"/>
      <c r="VVE233" s="61"/>
      <c r="VVF233" s="61"/>
      <c r="VVG233" s="61"/>
      <c r="VVH233" s="63"/>
      <c r="VVI233" s="61"/>
      <c r="VVJ233" s="59"/>
      <c r="VVK233" s="60"/>
      <c r="VVL233" s="103"/>
      <c r="VVM233" s="61"/>
      <c r="VVN233" s="62"/>
      <c r="VVO233" s="61"/>
      <c r="VVP233" s="61"/>
      <c r="VVQ233" s="63"/>
      <c r="VVR233" s="61"/>
      <c r="VVS233" s="61"/>
      <c r="VVT233" s="61"/>
      <c r="VVU233" s="63"/>
      <c r="VVV233" s="61"/>
      <c r="VVW233" s="59"/>
      <c r="VVX233" s="60"/>
      <c r="VVY233" s="103"/>
      <c r="VVZ233" s="61"/>
      <c r="VWA233" s="62"/>
      <c r="VWB233" s="61"/>
      <c r="VWC233" s="61"/>
      <c r="VWD233" s="63"/>
      <c r="VWE233" s="61"/>
      <c r="VWF233" s="61"/>
      <c r="VWG233" s="61"/>
      <c r="VWH233" s="63"/>
      <c r="VWI233" s="61"/>
      <c r="VWJ233" s="59"/>
      <c r="VWK233" s="60"/>
      <c r="VWL233" s="103"/>
      <c r="VWM233" s="61"/>
      <c r="VWN233" s="62"/>
      <c r="VWO233" s="61"/>
      <c r="VWP233" s="61"/>
      <c r="VWQ233" s="63"/>
      <c r="VWR233" s="61"/>
      <c r="VWS233" s="61"/>
      <c r="VWT233" s="61"/>
      <c r="VWU233" s="63"/>
      <c r="VWV233" s="61"/>
      <c r="VWW233" s="59"/>
      <c r="VWX233" s="60"/>
      <c r="VWY233" s="103"/>
      <c r="VWZ233" s="61"/>
      <c r="VXA233" s="62"/>
      <c r="VXB233" s="61"/>
      <c r="VXC233" s="61"/>
      <c r="VXD233" s="63"/>
      <c r="VXE233" s="61"/>
      <c r="VXF233" s="61"/>
      <c r="VXG233" s="61"/>
      <c r="VXH233" s="63"/>
      <c r="VXI233" s="61"/>
      <c r="VXJ233" s="59"/>
      <c r="VXK233" s="60"/>
      <c r="VXL233" s="103"/>
      <c r="VXM233" s="61"/>
      <c r="VXN233" s="62"/>
      <c r="VXO233" s="61"/>
      <c r="VXP233" s="61"/>
      <c r="VXQ233" s="63"/>
      <c r="VXR233" s="61"/>
      <c r="VXS233" s="61"/>
      <c r="VXT233" s="61"/>
      <c r="VXU233" s="63"/>
      <c r="VXV233" s="61"/>
      <c r="VXW233" s="59"/>
      <c r="VXX233" s="60"/>
      <c r="VXY233" s="103"/>
      <c r="VXZ233" s="61"/>
      <c r="VYA233" s="62"/>
      <c r="VYB233" s="61"/>
      <c r="VYC233" s="61"/>
      <c r="VYD233" s="63"/>
      <c r="VYE233" s="61"/>
      <c r="VYF233" s="61"/>
      <c r="VYG233" s="61"/>
      <c r="VYH233" s="63"/>
      <c r="VYI233" s="61"/>
      <c r="VYJ233" s="59"/>
      <c r="VYK233" s="60"/>
      <c r="VYL233" s="103"/>
      <c r="VYM233" s="61"/>
      <c r="VYN233" s="62"/>
      <c r="VYO233" s="61"/>
      <c r="VYP233" s="61"/>
      <c r="VYQ233" s="63"/>
      <c r="VYR233" s="61"/>
      <c r="VYS233" s="61"/>
      <c r="VYT233" s="61"/>
      <c r="VYU233" s="63"/>
      <c r="VYV233" s="61"/>
      <c r="VYW233" s="59"/>
      <c r="VYX233" s="60"/>
      <c r="VYY233" s="103"/>
      <c r="VYZ233" s="61"/>
      <c r="VZA233" s="62"/>
      <c r="VZB233" s="61"/>
      <c r="VZC233" s="61"/>
      <c r="VZD233" s="63"/>
      <c r="VZE233" s="61"/>
      <c r="VZF233" s="61"/>
      <c r="VZG233" s="61"/>
      <c r="VZH233" s="63"/>
      <c r="VZI233" s="61"/>
      <c r="VZJ233" s="59"/>
      <c r="VZK233" s="60"/>
      <c r="VZL233" s="103"/>
      <c r="VZM233" s="61"/>
      <c r="VZN233" s="62"/>
      <c r="VZO233" s="61"/>
      <c r="VZP233" s="61"/>
      <c r="VZQ233" s="63"/>
      <c r="VZR233" s="61"/>
      <c r="VZS233" s="61"/>
      <c r="VZT233" s="61"/>
      <c r="VZU233" s="63"/>
      <c r="VZV233" s="61"/>
      <c r="VZW233" s="59"/>
      <c r="VZX233" s="60"/>
      <c r="VZY233" s="103"/>
      <c r="VZZ233" s="61"/>
      <c r="WAA233" s="62"/>
      <c r="WAB233" s="61"/>
      <c r="WAC233" s="61"/>
      <c r="WAD233" s="63"/>
      <c r="WAE233" s="61"/>
      <c r="WAF233" s="61"/>
      <c r="WAG233" s="61"/>
      <c r="WAH233" s="63"/>
      <c r="WAI233" s="61"/>
      <c r="WAJ233" s="59"/>
      <c r="WAK233" s="60"/>
      <c r="WAL233" s="103"/>
      <c r="WAM233" s="61"/>
      <c r="WAN233" s="62"/>
      <c r="WAO233" s="61"/>
      <c r="WAP233" s="61"/>
      <c r="WAQ233" s="63"/>
      <c r="WAR233" s="61"/>
      <c r="WAS233" s="61"/>
      <c r="WAT233" s="61"/>
      <c r="WAU233" s="63"/>
      <c r="WAV233" s="61"/>
      <c r="WAW233" s="59"/>
      <c r="WAX233" s="60"/>
      <c r="WAY233" s="103"/>
      <c r="WAZ233" s="61"/>
      <c r="WBA233" s="62"/>
      <c r="WBB233" s="61"/>
      <c r="WBC233" s="61"/>
      <c r="WBD233" s="63"/>
      <c r="WBE233" s="61"/>
      <c r="WBF233" s="61"/>
      <c r="WBG233" s="61"/>
      <c r="WBH233" s="63"/>
      <c r="WBI233" s="61"/>
      <c r="WBJ233" s="59"/>
      <c r="WBK233" s="60"/>
      <c r="WBL233" s="103"/>
      <c r="WBM233" s="61"/>
      <c r="WBN233" s="62"/>
      <c r="WBO233" s="61"/>
      <c r="WBP233" s="61"/>
      <c r="WBQ233" s="63"/>
      <c r="WBR233" s="61"/>
      <c r="WBS233" s="61"/>
      <c r="WBT233" s="61"/>
      <c r="WBU233" s="63"/>
      <c r="WBV233" s="61"/>
      <c r="WBW233" s="59"/>
      <c r="WBX233" s="60"/>
      <c r="WBY233" s="103"/>
      <c r="WBZ233" s="61"/>
      <c r="WCA233" s="62"/>
      <c r="WCB233" s="61"/>
      <c r="WCC233" s="61"/>
      <c r="WCD233" s="63"/>
      <c r="WCE233" s="61"/>
      <c r="WCF233" s="61"/>
      <c r="WCG233" s="61"/>
      <c r="WCH233" s="63"/>
      <c r="WCI233" s="61"/>
      <c r="WCJ233" s="59"/>
      <c r="WCK233" s="60"/>
      <c r="WCL233" s="103"/>
      <c r="WCM233" s="61"/>
      <c r="WCN233" s="62"/>
      <c r="WCO233" s="61"/>
      <c r="WCP233" s="61"/>
      <c r="WCQ233" s="63"/>
      <c r="WCR233" s="61"/>
      <c r="WCS233" s="61"/>
      <c r="WCT233" s="61"/>
      <c r="WCU233" s="63"/>
      <c r="WCV233" s="61"/>
      <c r="WCW233" s="59"/>
      <c r="WCX233" s="60"/>
      <c r="WCY233" s="103"/>
      <c r="WCZ233" s="61"/>
      <c r="WDA233" s="62"/>
      <c r="WDB233" s="61"/>
      <c r="WDC233" s="61"/>
      <c r="WDD233" s="63"/>
      <c r="WDE233" s="61"/>
      <c r="WDF233" s="61"/>
      <c r="WDG233" s="61"/>
      <c r="WDH233" s="63"/>
      <c r="WDI233" s="61"/>
      <c r="WDJ233" s="59"/>
      <c r="WDK233" s="60"/>
      <c r="WDL233" s="103"/>
      <c r="WDM233" s="61"/>
      <c r="WDN233" s="62"/>
      <c r="WDO233" s="61"/>
      <c r="WDP233" s="61"/>
      <c r="WDQ233" s="63"/>
      <c r="WDR233" s="61"/>
      <c r="WDS233" s="61"/>
      <c r="WDT233" s="61"/>
      <c r="WDU233" s="63"/>
      <c r="WDV233" s="61"/>
      <c r="WDW233" s="59"/>
      <c r="WDX233" s="60"/>
      <c r="WDY233" s="103"/>
      <c r="WDZ233" s="61"/>
      <c r="WEA233" s="62"/>
      <c r="WEB233" s="61"/>
      <c r="WEC233" s="61"/>
      <c r="WED233" s="63"/>
      <c r="WEE233" s="61"/>
      <c r="WEF233" s="61"/>
      <c r="WEG233" s="61"/>
      <c r="WEH233" s="63"/>
      <c r="WEI233" s="61"/>
      <c r="WEJ233" s="59"/>
      <c r="WEK233" s="60"/>
      <c r="WEL233" s="103"/>
      <c r="WEM233" s="61"/>
      <c r="WEN233" s="62"/>
      <c r="WEO233" s="61"/>
      <c r="WEP233" s="61"/>
      <c r="WEQ233" s="63"/>
      <c r="WER233" s="61"/>
      <c r="WES233" s="61"/>
      <c r="WET233" s="61"/>
      <c r="WEU233" s="63"/>
      <c r="WEV233" s="61"/>
      <c r="WEW233" s="59"/>
      <c r="WEX233" s="60"/>
      <c r="WEY233" s="103"/>
      <c r="WEZ233" s="61"/>
      <c r="WFA233" s="62"/>
      <c r="WFB233" s="61"/>
      <c r="WFC233" s="61"/>
      <c r="WFD233" s="63"/>
      <c r="WFE233" s="61"/>
      <c r="WFF233" s="61"/>
      <c r="WFG233" s="61"/>
      <c r="WFH233" s="63"/>
      <c r="WFI233" s="61"/>
      <c r="WFJ233" s="59"/>
      <c r="WFK233" s="60"/>
      <c r="WFL233" s="103"/>
      <c r="WFM233" s="61"/>
      <c r="WFN233" s="62"/>
      <c r="WFO233" s="61"/>
      <c r="WFP233" s="61"/>
      <c r="WFQ233" s="63"/>
      <c r="WFR233" s="61"/>
      <c r="WFS233" s="61"/>
      <c r="WFT233" s="61"/>
      <c r="WFU233" s="63"/>
      <c r="WFV233" s="61"/>
      <c r="WFW233" s="59"/>
      <c r="WFX233" s="60"/>
      <c r="WFY233" s="103"/>
      <c r="WFZ233" s="61"/>
      <c r="WGA233" s="62"/>
      <c r="WGB233" s="61"/>
      <c r="WGC233" s="61"/>
      <c r="WGD233" s="63"/>
      <c r="WGE233" s="61"/>
      <c r="WGF233" s="61"/>
      <c r="WGG233" s="61"/>
      <c r="WGH233" s="63"/>
      <c r="WGI233" s="61"/>
      <c r="WGJ233" s="59"/>
      <c r="WGK233" s="60"/>
      <c r="WGL233" s="103"/>
      <c r="WGM233" s="61"/>
      <c r="WGN233" s="62"/>
      <c r="WGO233" s="61"/>
      <c r="WGP233" s="61"/>
      <c r="WGQ233" s="63"/>
      <c r="WGR233" s="61"/>
      <c r="WGS233" s="61"/>
      <c r="WGT233" s="61"/>
      <c r="WGU233" s="63"/>
      <c r="WGV233" s="61"/>
      <c r="WGW233" s="59"/>
      <c r="WGX233" s="60"/>
      <c r="WGY233" s="103"/>
      <c r="WGZ233" s="61"/>
      <c r="WHA233" s="62"/>
      <c r="WHB233" s="61"/>
      <c r="WHC233" s="61"/>
      <c r="WHD233" s="63"/>
      <c r="WHE233" s="61"/>
      <c r="WHF233" s="61"/>
      <c r="WHG233" s="61"/>
      <c r="WHH233" s="63"/>
      <c r="WHI233" s="61"/>
      <c r="WHJ233" s="59"/>
      <c r="WHK233" s="60"/>
      <c r="WHL233" s="103"/>
      <c r="WHM233" s="61"/>
      <c r="WHN233" s="62"/>
      <c r="WHO233" s="61"/>
      <c r="WHP233" s="61"/>
      <c r="WHQ233" s="63"/>
      <c r="WHR233" s="61"/>
      <c r="WHS233" s="61"/>
      <c r="WHT233" s="61"/>
      <c r="WHU233" s="63"/>
      <c r="WHV233" s="61"/>
      <c r="WHW233" s="59"/>
      <c r="WHX233" s="60"/>
      <c r="WHY233" s="103"/>
      <c r="WHZ233" s="61"/>
      <c r="WIA233" s="62"/>
      <c r="WIB233" s="61"/>
      <c r="WIC233" s="61"/>
      <c r="WID233" s="63"/>
      <c r="WIE233" s="61"/>
      <c r="WIF233" s="61"/>
      <c r="WIG233" s="61"/>
      <c r="WIH233" s="63"/>
      <c r="WII233" s="61"/>
      <c r="WIJ233" s="59"/>
      <c r="WIK233" s="60"/>
      <c r="WIL233" s="103"/>
      <c r="WIM233" s="61"/>
      <c r="WIN233" s="62"/>
      <c r="WIO233" s="61"/>
      <c r="WIP233" s="61"/>
      <c r="WIQ233" s="63"/>
      <c r="WIR233" s="61"/>
      <c r="WIS233" s="61"/>
      <c r="WIT233" s="61"/>
      <c r="WIU233" s="63"/>
      <c r="WIV233" s="61"/>
      <c r="WIW233" s="59"/>
      <c r="WIX233" s="60"/>
      <c r="WIY233" s="103"/>
      <c r="WIZ233" s="61"/>
      <c r="WJA233" s="62"/>
      <c r="WJB233" s="61"/>
      <c r="WJC233" s="61"/>
      <c r="WJD233" s="63"/>
      <c r="WJE233" s="61"/>
      <c r="WJF233" s="61"/>
      <c r="WJG233" s="61"/>
      <c r="WJH233" s="63"/>
      <c r="WJI233" s="61"/>
      <c r="WJJ233" s="59"/>
      <c r="WJK233" s="60"/>
      <c r="WJL233" s="103"/>
      <c r="WJM233" s="61"/>
      <c r="WJN233" s="62"/>
      <c r="WJO233" s="61"/>
      <c r="WJP233" s="61"/>
      <c r="WJQ233" s="63"/>
      <c r="WJR233" s="61"/>
      <c r="WJS233" s="61"/>
      <c r="WJT233" s="61"/>
      <c r="WJU233" s="63"/>
      <c r="WJV233" s="61"/>
      <c r="WJW233" s="59"/>
      <c r="WJX233" s="60"/>
      <c r="WJY233" s="103"/>
      <c r="WJZ233" s="61"/>
      <c r="WKA233" s="62"/>
      <c r="WKB233" s="61"/>
      <c r="WKC233" s="61"/>
      <c r="WKD233" s="63"/>
      <c r="WKE233" s="61"/>
      <c r="WKF233" s="61"/>
      <c r="WKG233" s="61"/>
      <c r="WKH233" s="63"/>
      <c r="WKI233" s="61"/>
      <c r="WKJ233" s="59"/>
      <c r="WKK233" s="60"/>
      <c r="WKL233" s="103"/>
      <c r="WKM233" s="61"/>
      <c r="WKN233" s="62"/>
      <c r="WKO233" s="61"/>
      <c r="WKP233" s="61"/>
      <c r="WKQ233" s="63"/>
      <c r="WKR233" s="61"/>
      <c r="WKS233" s="61"/>
      <c r="WKT233" s="61"/>
      <c r="WKU233" s="63"/>
      <c r="WKV233" s="61"/>
      <c r="WKW233" s="59"/>
      <c r="WKX233" s="60"/>
      <c r="WKY233" s="103"/>
      <c r="WKZ233" s="61"/>
      <c r="WLA233" s="62"/>
      <c r="WLB233" s="61"/>
      <c r="WLC233" s="61"/>
      <c r="WLD233" s="63"/>
      <c r="WLE233" s="61"/>
      <c r="WLF233" s="61"/>
      <c r="WLG233" s="61"/>
      <c r="WLH233" s="63"/>
      <c r="WLI233" s="61"/>
      <c r="WLJ233" s="59"/>
      <c r="WLK233" s="60"/>
      <c r="WLL233" s="103"/>
      <c r="WLM233" s="61"/>
      <c r="WLN233" s="62"/>
      <c r="WLO233" s="61"/>
      <c r="WLP233" s="61"/>
      <c r="WLQ233" s="63"/>
      <c r="WLR233" s="61"/>
      <c r="WLS233" s="61"/>
      <c r="WLT233" s="61"/>
      <c r="WLU233" s="63"/>
      <c r="WLV233" s="61"/>
      <c r="WLW233" s="59"/>
      <c r="WLX233" s="60"/>
      <c r="WLY233" s="103"/>
      <c r="WLZ233" s="61"/>
      <c r="WMA233" s="62"/>
      <c r="WMB233" s="61"/>
      <c r="WMC233" s="61"/>
      <c r="WMD233" s="63"/>
      <c r="WME233" s="61"/>
      <c r="WMF233" s="61"/>
      <c r="WMG233" s="61"/>
      <c r="WMH233" s="63"/>
      <c r="WMI233" s="61"/>
      <c r="WMJ233" s="59"/>
      <c r="WMK233" s="60"/>
      <c r="WML233" s="103"/>
      <c r="WMM233" s="61"/>
      <c r="WMN233" s="62"/>
      <c r="WMO233" s="61"/>
      <c r="WMP233" s="61"/>
      <c r="WMQ233" s="63"/>
      <c r="WMR233" s="61"/>
      <c r="WMS233" s="61"/>
      <c r="WMT233" s="61"/>
      <c r="WMU233" s="63"/>
      <c r="WMV233" s="61"/>
      <c r="WMW233" s="59"/>
      <c r="WMX233" s="60"/>
      <c r="WMY233" s="103"/>
      <c r="WMZ233" s="61"/>
      <c r="WNA233" s="62"/>
      <c r="WNB233" s="61"/>
      <c r="WNC233" s="61"/>
      <c r="WND233" s="63"/>
      <c r="WNE233" s="61"/>
      <c r="WNF233" s="61"/>
      <c r="WNG233" s="61"/>
      <c r="WNH233" s="63"/>
      <c r="WNI233" s="61"/>
      <c r="WNJ233" s="59"/>
      <c r="WNK233" s="60"/>
      <c r="WNL233" s="103"/>
      <c r="WNM233" s="61"/>
      <c r="WNN233" s="62"/>
      <c r="WNO233" s="61"/>
      <c r="WNP233" s="61"/>
      <c r="WNQ233" s="63"/>
      <c r="WNR233" s="61"/>
      <c r="WNS233" s="61"/>
      <c r="WNT233" s="61"/>
      <c r="WNU233" s="63"/>
      <c r="WNV233" s="61"/>
      <c r="WNW233" s="59"/>
      <c r="WNX233" s="60"/>
      <c r="WNY233" s="103"/>
      <c r="WNZ233" s="61"/>
      <c r="WOA233" s="62"/>
      <c r="WOB233" s="61"/>
      <c r="WOC233" s="61"/>
      <c r="WOD233" s="63"/>
      <c r="WOE233" s="61"/>
      <c r="WOF233" s="61"/>
      <c r="WOG233" s="61"/>
      <c r="WOH233" s="63"/>
      <c r="WOI233" s="61"/>
      <c r="WOJ233" s="59"/>
      <c r="WOK233" s="60"/>
      <c r="WOL233" s="103"/>
      <c r="WOM233" s="61"/>
      <c r="WON233" s="62"/>
      <c r="WOO233" s="61"/>
      <c r="WOP233" s="61"/>
      <c r="WOQ233" s="63"/>
      <c r="WOR233" s="61"/>
      <c r="WOS233" s="61"/>
      <c r="WOT233" s="61"/>
      <c r="WOU233" s="63"/>
      <c r="WOV233" s="61"/>
      <c r="WOW233" s="59"/>
      <c r="WOX233" s="60"/>
      <c r="WOY233" s="103"/>
      <c r="WOZ233" s="61"/>
      <c r="WPA233" s="62"/>
      <c r="WPB233" s="61"/>
      <c r="WPC233" s="61"/>
      <c r="WPD233" s="63"/>
      <c r="WPE233" s="61"/>
      <c r="WPF233" s="61"/>
      <c r="WPG233" s="61"/>
      <c r="WPH233" s="63"/>
      <c r="WPI233" s="61"/>
      <c r="WPJ233" s="59"/>
      <c r="WPK233" s="60"/>
      <c r="WPL233" s="103"/>
      <c r="WPM233" s="61"/>
      <c r="WPN233" s="62"/>
      <c r="WPO233" s="61"/>
      <c r="WPP233" s="61"/>
      <c r="WPQ233" s="63"/>
      <c r="WPR233" s="61"/>
      <c r="WPS233" s="61"/>
      <c r="WPT233" s="61"/>
      <c r="WPU233" s="63"/>
      <c r="WPV233" s="61"/>
      <c r="WPW233" s="59"/>
      <c r="WPX233" s="60"/>
      <c r="WPY233" s="103"/>
      <c r="WPZ233" s="61"/>
      <c r="WQA233" s="62"/>
      <c r="WQB233" s="61"/>
      <c r="WQC233" s="61"/>
      <c r="WQD233" s="63"/>
      <c r="WQE233" s="61"/>
      <c r="WQF233" s="61"/>
      <c r="WQG233" s="61"/>
      <c r="WQH233" s="63"/>
      <c r="WQI233" s="61"/>
      <c r="WQJ233" s="59"/>
      <c r="WQK233" s="60"/>
      <c r="WQL233" s="103"/>
      <c r="WQM233" s="61"/>
      <c r="WQN233" s="62"/>
      <c r="WQO233" s="61"/>
      <c r="WQP233" s="61"/>
      <c r="WQQ233" s="63"/>
      <c r="WQR233" s="61"/>
      <c r="WQS233" s="61"/>
      <c r="WQT233" s="61"/>
      <c r="WQU233" s="63"/>
      <c r="WQV233" s="61"/>
      <c r="WQW233" s="59"/>
      <c r="WQX233" s="60"/>
      <c r="WQY233" s="103"/>
      <c r="WQZ233" s="61"/>
      <c r="WRA233" s="62"/>
      <c r="WRB233" s="61"/>
      <c r="WRC233" s="61"/>
      <c r="WRD233" s="63"/>
      <c r="WRE233" s="61"/>
      <c r="WRF233" s="61"/>
      <c r="WRG233" s="61"/>
      <c r="WRH233" s="63"/>
      <c r="WRI233" s="61"/>
      <c r="WRJ233" s="59"/>
      <c r="WRK233" s="60"/>
      <c r="WRL233" s="103"/>
      <c r="WRM233" s="61"/>
      <c r="WRN233" s="62"/>
      <c r="WRO233" s="61"/>
      <c r="WRP233" s="61"/>
      <c r="WRQ233" s="63"/>
      <c r="WRR233" s="61"/>
      <c r="WRS233" s="61"/>
      <c r="WRT233" s="61"/>
      <c r="WRU233" s="63"/>
      <c r="WRV233" s="61"/>
      <c r="WRW233" s="59"/>
      <c r="WRX233" s="60"/>
      <c r="WRY233" s="103"/>
      <c r="WRZ233" s="61"/>
      <c r="WSA233" s="62"/>
      <c r="WSB233" s="61"/>
      <c r="WSC233" s="61"/>
      <c r="WSD233" s="63"/>
      <c r="WSE233" s="61"/>
      <c r="WSF233" s="61"/>
      <c r="WSG233" s="61"/>
      <c r="WSH233" s="63"/>
      <c r="WSI233" s="61"/>
      <c r="WSJ233" s="59"/>
      <c r="WSK233" s="60"/>
      <c r="WSL233" s="103"/>
      <c r="WSM233" s="61"/>
      <c r="WSN233" s="62"/>
      <c r="WSO233" s="61"/>
      <c r="WSP233" s="61"/>
      <c r="WSQ233" s="63"/>
      <c r="WSR233" s="61"/>
      <c r="WSS233" s="61"/>
      <c r="WST233" s="61"/>
      <c r="WSU233" s="63"/>
      <c r="WSV233" s="61"/>
      <c r="WSW233" s="59"/>
      <c r="WSX233" s="60"/>
      <c r="WSY233" s="103"/>
      <c r="WSZ233" s="61"/>
      <c r="WTA233" s="62"/>
      <c r="WTB233" s="61"/>
      <c r="WTC233" s="61"/>
      <c r="WTD233" s="63"/>
      <c r="WTE233" s="61"/>
      <c r="WTF233" s="61"/>
      <c r="WTG233" s="61"/>
      <c r="WTH233" s="63"/>
      <c r="WTI233" s="61"/>
      <c r="WTJ233" s="59"/>
      <c r="WTK233" s="60"/>
      <c r="WTL233" s="103"/>
      <c r="WTM233" s="61"/>
      <c r="WTN233" s="62"/>
      <c r="WTO233" s="61"/>
      <c r="WTP233" s="61"/>
      <c r="WTQ233" s="63"/>
      <c r="WTR233" s="61"/>
      <c r="WTS233" s="61"/>
      <c r="WTT233" s="61"/>
      <c r="WTU233" s="63"/>
      <c r="WTV233" s="61"/>
      <c r="WTW233" s="59"/>
      <c r="WTX233" s="60"/>
      <c r="WTY233" s="103"/>
      <c r="WTZ233" s="61"/>
      <c r="WUA233" s="62"/>
      <c r="WUB233" s="61"/>
      <c r="WUC233" s="61"/>
      <c r="WUD233" s="63"/>
      <c r="WUE233" s="61"/>
      <c r="WUF233" s="61"/>
      <c r="WUG233" s="61"/>
      <c r="WUH233" s="63"/>
      <c r="WUI233" s="61"/>
      <c r="WUJ233" s="59"/>
      <c r="WUK233" s="60"/>
      <c r="WUL233" s="103"/>
      <c r="WUM233" s="61"/>
      <c r="WUN233" s="62"/>
      <c r="WUO233" s="61"/>
      <c r="WUP233" s="61"/>
      <c r="WUQ233" s="63"/>
      <c r="WUR233" s="61"/>
      <c r="WUS233" s="61"/>
      <c r="WUT233" s="61"/>
      <c r="WUU233" s="63"/>
      <c r="WUV233" s="61"/>
      <c r="WUW233" s="59"/>
      <c r="WUX233" s="60"/>
      <c r="WUY233" s="103"/>
      <c r="WUZ233" s="61"/>
      <c r="WVA233" s="62"/>
      <c r="WVB233" s="61"/>
      <c r="WVC233" s="61"/>
      <c r="WVD233" s="63"/>
      <c r="WVE233" s="61"/>
      <c r="WVF233" s="61"/>
      <c r="WVG233" s="61"/>
      <c r="WVH233" s="63"/>
      <c r="WVI233" s="61"/>
      <c r="WVJ233" s="59"/>
      <c r="WVK233" s="60"/>
      <c r="WVL233" s="103"/>
      <c r="WVM233" s="61"/>
      <c r="WVN233" s="62"/>
      <c r="WVO233" s="61"/>
      <c r="WVP233" s="61"/>
      <c r="WVQ233" s="63"/>
      <c r="WVR233" s="61"/>
      <c r="WVS233" s="61"/>
      <c r="WVT233" s="61"/>
      <c r="WVU233" s="63"/>
      <c r="WVV233" s="61"/>
      <c r="WVW233" s="59"/>
      <c r="WVX233" s="60"/>
      <c r="WVY233" s="103"/>
      <c r="WVZ233" s="61"/>
      <c r="WWA233" s="62"/>
      <c r="WWB233" s="61"/>
      <c r="WWC233" s="61"/>
      <c r="WWD233" s="63"/>
      <c r="WWE233" s="61"/>
      <c r="WWF233" s="61"/>
      <c r="WWG233" s="61"/>
      <c r="WWH233" s="63"/>
      <c r="WWI233" s="61"/>
      <c r="WWJ233" s="59"/>
      <c r="WWK233" s="60"/>
      <c r="WWL233" s="103"/>
      <c r="WWM233" s="61"/>
      <c r="WWN233" s="62"/>
      <c r="WWO233" s="61"/>
      <c r="WWP233" s="61"/>
      <c r="WWQ233" s="63"/>
      <c r="WWR233" s="61"/>
      <c r="WWS233" s="61"/>
      <c r="WWT233" s="61"/>
      <c r="WWU233" s="63"/>
      <c r="WWV233" s="61"/>
      <c r="WWW233" s="59"/>
      <c r="WWX233" s="60"/>
      <c r="WWY233" s="103"/>
      <c r="WWZ233" s="61"/>
      <c r="WXA233" s="62"/>
      <c r="WXB233" s="61"/>
      <c r="WXC233" s="61"/>
      <c r="WXD233" s="63"/>
      <c r="WXE233" s="61"/>
      <c r="WXF233" s="61"/>
      <c r="WXG233" s="61"/>
      <c r="WXH233" s="63"/>
      <c r="WXI233" s="61"/>
      <c r="WXJ233" s="59"/>
      <c r="WXK233" s="60"/>
      <c r="WXL233" s="103"/>
      <c r="WXM233" s="61"/>
      <c r="WXN233" s="62"/>
      <c r="WXO233" s="61"/>
      <c r="WXP233" s="61"/>
      <c r="WXQ233" s="63"/>
      <c r="WXR233" s="61"/>
      <c r="WXS233" s="61"/>
      <c r="WXT233" s="61"/>
      <c r="WXU233" s="63"/>
      <c r="WXV233" s="61"/>
      <c r="WXW233" s="59"/>
      <c r="WXX233" s="60"/>
      <c r="WXY233" s="103"/>
      <c r="WXZ233" s="61"/>
      <c r="WYA233" s="62"/>
      <c r="WYB233" s="61"/>
      <c r="WYC233" s="61"/>
      <c r="WYD233" s="63"/>
      <c r="WYE233" s="61"/>
      <c r="WYF233" s="61"/>
      <c r="WYG233" s="61"/>
      <c r="WYH233" s="63"/>
      <c r="WYI233" s="61"/>
      <c r="WYJ233" s="59"/>
      <c r="WYK233" s="60"/>
      <c r="WYL233" s="103"/>
      <c r="WYM233" s="61"/>
      <c r="WYN233" s="62"/>
      <c r="WYO233" s="61"/>
      <c r="WYP233" s="61"/>
      <c r="WYQ233" s="63"/>
      <c r="WYR233" s="61"/>
      <c r="WYS233" s="61"/>
      <c r="WYT233" s="61"/>
      <c r="WYU233" s="63"/>
      <c r="WYV233" s="61"/>
      <c r="WYW233" s="59"/>
      <c r="WYX233" s="60"/>
      <c r="WYY233" s="103"/>
      <c r="WYZ233" s="61"/>
      <c r="WZA233" s="62"/>
      <c r="WZB233" s="61"/>
      <c r="WZC233" s="61"/>
      <c r="WZD233" s="63"/>
      <c r="WZE233" s="61"/>
      <c r="WZF233" s="61"/>
      <c r="WZG233" s="61"/>
      <c r="WZH233" s="63"/>
      <c r="WZI233" s="61"/>
      <c r="WZJ233" s="59"/>
      <c r="WZK233" s="60"/>
      <c r="WZL233" s="103"/>
      <c r="WZM233" s="61"/>
      <c r="WZN233" s="62"/>
      <c r="WZO233" s="61"/>
      <c r="WZP233" s="61"/>
      <c r="WZQ233" s="63"/>
      <c r="WZR233" s="61"/>
      <c r="WZS233" s="61"/>
      <c r="WZT233" s="61"/>
      <c r="WZU233" s="63"/>
      <c r="WZV233" s="61"/>
      <c r="WZW233" s="59"/>
      <c r="WZX233" s="60"/>
      <c r="WZY233" s="103"/>
      <c r="WZZ233" s="61"/>
      <c r="XAA233" s="62"/>
      <c r="XAB233" s="61"/>
      <c r="XAC233" s="61"/>
      <c r="XAD233" s="63"/>
      <c r="XAE233" s="61"/>
      <c r="XAF233" s="61"/>
      <c r="XAG233" s="61"/>
      <c r="XAH233" s="63"/>
      <c r="XAI233" s="61"/>
      <c r="XAJ233" s="59"/>
      <c r="XAK233" s="60"/>
      <c r="XAL233" s="103"/>
      <c r="XAM233" s="61"/>
      <c r="XAN233" s="62"/>
      <c r="XAO233" s="61"/>
      <c r="XAP233" s="61"/>
      <c r="XAQ233" s="63"/>
      <c r="XAR233" s="61"/>
      <c r="XAS233" s="61"/>
      <c r="XAT233" s="61"/>
      <c r="XAU233" s="63"/>
      <c r="XAV233" s="61"/>
      <c r="XAW233" s="59"/>
      <c r="XAX233" s="60"/>
      <c r="XAY233" s="103"/>
      <c r="XAZ233" s="61"/>
      <c r="XBA233" s="62"/>
      <c r="XBB233" s="61"/>
      <c r="XBC233" s="61"/>
      <c r="XBD233" s="63"/>
      <c r="XBE233" s="61"/>
      <c r="XBF233" s="61"/>
      <c r="XBG233" s="61"/>
      <c r="XBH233" s="63"/>
      <c r="XBI233" s="61"/>
      <c r="XBJ233" s="59"/>
      <c r="XBK233" s="60"/>
      <c r="XBL233" s="103"/>
      <c r="XBM233" s="61"/>
      <c r="XBN233" s="62"/>
      <c r="XBO233" s="61"/>
      <c r="XBP233" s="61"/>
      <c r="XBQ233" s="63"/>
      <c r="XBR233" s="61"/>
      <c r="XBS233" s="61"/>
      <c r="XBT233" s="61"/>
      <c r="XBU233" s="63"/>
      <c r="XBV233" s="61"/>
      <c r="XBW233" s="59"/>
      <c r="XBX233" s="60"/>
      <c r="XBY233" s="103"/>
      <c r="XBZ233" s="61"/>
      <c r="XCA233" s="62"/>
      <c r="XCB233" s="61"/>
      <c r="XCC233" s="61"/>
      <c r="XCD233" s="63"/>
      <c r="XCE233" s="61"/>
      <c r="XCF233" s="61"/>
      <c r="XCG233" s="61"/>
      <c r="XCH233" s="63"/>
      <c r="XCI233" s="61"/>
      <c r="XCJ233" s="59"/>
      <c r="XCK233" s="60"/>
      <c r="XCL233" s="103"/>
      <c r="XCM233" s="61"/>
      <c r="XCN233" s="62"/>
      <c r="XCO233" s="61"/>
      <c r="XCP233" s="61"/>
      <c r="XCQ233" s="63"/>
      <c r="XCR233" s="61"/>
      <c r="XCS233" s="61"/>
      <c r="XCT233" s="61"/>
      <c r="XCU233" s="63"/>
      <c r="XCV233" s="61"/>
      <c r="XCW233" s="59"/>
      <c r="XCX233" s="60"/>
      <c r="XCY233" s="103"/>
      <c r="XCZ233" s="61"/>
      <c r="XDA233" s="62"/>
      <c r="XDB233" s="61"/>
      <c r="XDC233" s="61"/>
      <c r="XDD233" s="63"/>
      <c r="XDE233" s="61"/>
      <c r="XDF233" s="61"/>
      <c r="XDG233" s="61"/>
      <c r="XDH233" s="63"/>
      <c r="XDI233" s="61"/>
      <c r="XDJ233" s="59"/>
      <c r="XDK233" s="60"/>
      <c r="XDL233" s="103"/>
      <c r="XDM233" s="61"/>
      <c r="XDN233" s="62"/>
      <c r="XDO233" s="61"/>
      <c r="XDP233" s="61"/>
      <c r="XDQ233" s="63"/>
      <c r="XDR233" s="61"/>
      <c r="XDS233" s="61"/>
      <c r="XDT233" s="61"/>
      <c r="XDU233" s="63"/>
      <c r="XDV233" s="61"/>
      <c r="XDW233" s="59"/>
      <c r="XDX233" s="60"/>
      <c r="XDY233" s="103"/>
      <c r="XDZ233" s="61"/>
      <c r="XEA233" s="62"/>
      <c r="XEB233" s="61"/>
      <c r="XEC233" s="61"/>
      <c r="XED233" s="63"/>
      <c r="XEE233" s="61"/>
      <c r="XEF233" s="61"/>
      <c r="XEG233" s="61"/>
      <c r="XEH233" s="63"/>
      <c r="XEI233" s="61"/>
      <c r="XEJ233" s="59"/>
      <c r="XEK233" s="60"/>
      <c r="XEL233" s="103"/>
      <c r="XEM233" s="61"/>
      <c r="XEN233" s="62"/>
      <c r="XEO233" s="61"/>
      <c r="XEP233" s="61"/>
      <c r="XEQ233" s="63"/>
      <c r="XER233" s="61"/>
      <c r="XES233" s="61"/>
      <c r="XET233" s="61"/>
      <c r="XEU233" s="63"/>
      <c r="XEV233" s="61"/>
      <c r="XEW233" s="59"/>
      <c r="XEX233" s="60"/>
      <c r="XEY233" s="103"/>
      <c r="XEZ233" s="61"/>
    </row>
    <row r="234" spans="1:13" s="66" customFormat="1" ht="48">
      <c r="A234" s="65" t="s">
        <v>866</v>
      </c>
      <c r="B234" s="65" t="s">
        <v>450</v>
      </c>
      <c r="C234" s="105">
        <v>67893000</v>
      </c>
      <c r="D234" s="160">
        <v>0</v>
      </c>
      <c r="E234" s="160">
        <v>0</v>
      </c>
      <c r="F234" s="220">
        <f aca="true" t="shared" si="143" ref="F234:F235">+C234+E234</f>
        <v>67893000</v>
      </c>
      <c r="G234" s="160">
        <v>0</v>
      </c>
      <c r="H234" s="160">
        <v>0</v>
      </c>
      <c r="I234" s="160">
        <v>0</v>
      </c>
      <c r="J234" s="160">
        <v>0</v>
      </c>
      <c r="K234" s="160">
        <v>0</v>
      </c>
      <c r="L234" s="183">
        <f t="shared" si="128"/>
        <v>0</v>
      </c>
      <c r="M234" s="160">
        <f t="shared" si="129"/>
        <v>67893000</v>
      </c>
    </row>
    <row r="235" spans="1:13" s="66" customFormat="1" ht="48">
      <c r="A235" s="65" t="s">
        <v>867</v>
      </c>
      <c r="B235" s="65" t="s">
        <v>449</v>
      </c>
      <c r="C235" s="105">
        <v>0</v>
      </c>
      <c r="D235" s="160">
        <v>0</v>
      </c>
      <c r="E235" s="160">
        <v>0</v>
      </c>
      <c r="F235" s="220">
        <f t="shared" si="143"/>
        <v>0</v>
      </c>
      <c r="G235" s="160">
        <v>0</v>
      </c>
      <c r="H235" s="160">
        <v>0</v>
      </c>
      <c r="I235" s="160">
        <v>0</v>
      </c>
      <c r="J235" s="160">
        <v>0</v>
      </c>
      <c r="K235" s="160">
        <v>0</v>
      </c>
      <c r="L235" s="183">
        <f t="shared" si="128"/>
        <v>0</v>
      </c>
      <c r="M235" s="160">
        <f t="shared" si="129"/>
        <v>0</v>
      </c>
    </row>
    <row r="236" spans="1:13" s="66" customFormat="1" ht="48">
      <c r="A236" s="242" t="s">
        <v>868</v>
      </c>
      <c r="B236" s="242" t="s">
        <v>448</v>
      </c>
      <c r="C236" s="243">
        <f>+C237+C238</f>
        <v>231620000</v>
      </c>
      <c r="D236" s="243">
        <f aca="true" t="shared" si="144" ref="D236:K236">+D237+D238</f>
        <v>0</v>
      </c>
      <c r="E236" s="243">
        <f t="shared" si="144"/>
        <v>0</v>
      </c>
      <c r="F236" s="243">
        <f t="shared" si="144"/>
        <v>231620000</v>
      </c>
      <c r="G236" s="243">
        <f t="shared" si="144"/>
        <v>80000000</v>
      </c>
      <c r="H236" s="243">
        <f t="shared" si="144"/>
        <v>0</v>
      </c>
      <c r="I236" s="243">
        <f t="shared" si="144"/>
        <v>80000000</v>
      </c>
      <c r="J236" s="243">
        <f t="shared" si="144"/>
        <v>0</v>
      </c>
      <c r="K236" s="243">
        <f t="shared" si="144"/>
        <v>0</v>
      </c>
      <c r="L236" s="289">
        <f t="shared" si="128"/>
        <v>0.34539331663932304</v>
      </c>
      <c r="M236" s="198">
        <f t="shared" si="129"/>
        <v>151620000</v>
      </c>
    </row>
    <row r="237" spans="1:13" s="40" customFormat="1" ht="15">
      <c r="A237" s="110"/>
      <c r="B237" s="110" t="s">
        <v>368</v>
      </c>
      <c r="C237" s="112">
        <v>150000000</v>
      </c>
      <c r="D237" s="162">
        <v>0</v>
      </c>
      <c r="E237" s="162">
        <v>0</v>
      </c>
      <c r="F237" s="228">
        <f>+C237+E237</f>
        <v>150000000</v>
      </c>
      <c r="G237" s="162">
        <v>80000000</v>
      </c>
      <c r="H237" s="162">
        <v>0</v>
      </c>
      <c r="I237" s="162">
        <v>80000000</v>
      </c>
      <c r="J237" s="162">
        <v>0</v>
      </c>
      <c r="K237" s="162">
        <v>0</v>
      </c>
      <c r="L237" s="186">
        <f t="shared" si="128"/>
        <v>0.5333333333333333</v>
      </c>
      <c r="M237" s="162">
        <f t="shared" si="129"/>
        <v>70000000</v>
      </c>
    </row>
    <row r="238" spans="1:13" s="40" customFormat="1" ht="15">
      <c r="A238" s="110"/>
      <c r="B238" s="110" t="s">
        <v>367</v>
      </c>
      <c r="C238" s="112">
        <v>81620000</v>
      </c>
      <c r="D238" s="162">
        <v>0</v>
      </c>
      <c r="E238" s="162">
        <v>0</v>
      </c>
      <c r="F238" s="228">
        <f>+C238+E238</f>
        <v>81620000</v>
      </c>
      <c r="G238" s="162">
        <v>0</v>
      </c>
      <c r="H238" s="162">
        <v>0</v>
      </c>
      <c r="I238" s="162">
        <v>0</v>
      </c>
      <c r="J238" s="162">
        <v>0</v>
      </c>
      <c r="K238" s="162">
        <v>0</v>
      </c>
      <c r="L238" s="186">
        <f t="shared" si="128"/>
        <v>0</v>
      </c>
      <c r="M238" s="162">
        <f t="shared" si="129"/>
        <v>81620000</v>
      </c>
    </row>
    <row r="239" spans="1:16380" s="41" customFormat="1" ht="24">
      <c r="A239" s="120" t="s">
        <v>869</v>
      </c>
      <c r="B239" s="60" t="s">
        <v>447</v>
      </c>
      <c r="C239" s="103">
        <v>0</v>
      </c>
      <c r="D239" s="103">
        <v>0</v>
      </c>
      <c r="E239" s="103">
        <v>0</v>
      </c>
      <c r="F239" s="222">
        <f>+C239+E239</f>
        <v>0</v>
      </c>
      <c r="G239" s="103">
        <v>0</v>
      </c>
      <c r="H239" s="103">
        <v>0</v>
      </c>
      <c r="I239" s="103">
        <v>0</v>
      </c>
      <c r="J239" s="103">
        <v>0</v>
      </c>
      <c r="K239" s="103">
        <v>0</v>
      </c>
      <c r="L239" s="181">
        <f t="shared" si="128"/>
        <v>0</v>
      </c>
      <c r="M239" s="103">
        <f t="shared" si="129"/>
        <v>0</v>
      </c>
      <c r="N239" s="62"/>
      <c r="O239" s="61"/>
      <c r="P239" s="61"/>
      <c r="Q239" s="63"/>
      <c r="R239" s="61"/>
      <c r="S239" s="61"/>
      <c r="T239" s="61"/>
      <c r="U239" s="63"/>
      <c r="V239" s="61"/>
      <c r="W239" s="59"/>
      <c r="X239" s="60"/>
      <c r="Y239" s="103"/>
      <c r="Z239" s="61"/>
      <c r="AA239" s="62"/>
      <c r="AB239" s="61"/>
      <c r="AC239" s="61"/>
      <c r="AD239" s="63"/>
      <c r="AE239" s="61"/>
      <c r="AF239" s="61"/>
      <c r="AG239" s="61"/>
      <c r="AH239" s="63"/>
      <c r="AI239" s="61"/>
      <c r="AJ239" s="59"/>
      <c r="AK239" s="60"/>
      <c r="AL239" s="103"/>
      <c r="AM239" s="61"/>
      <c r="AN239" s="62"/>
      <c r="AO239" s="61"/>
      <c r="AP239" s="61"/>
      <c r="AQ239" s="63"/>
      <c r="AR239" s="61"/>
      <c r="AS239" s="61"/>
      <c r="AT239" s="61"/>
      <c r="AU239" s="63"/>
      <c r="AV239" s="61"/>
      <c r="AW239" s="59"/>
      <c r="AX239" s="60"/>
      <c r="AY239" s="103"/>
      <c r="AZ239" s="61"/>
      <c r="BA239" s="62"/>
      <c r="BB239" s="61"/>
      <c r="BC239" s="61"/>
      <c r="BD239" s="63"/>
      <c r="BE239" s="61"/>
      <c r="BF239" s="61"/>
      <c r="BG239" s="61"/>
      <c r="BH239" s="63"/>
      <c r="BI239" s="61"/>
      <c r="BJ239" s="59"/>
      <c r="BK239" s="60"/>
      <c r="BL239" s="103"/>
      <c r="BM239" s="61"/>
      <c r="BN239" s="62"/>
      <c r="BO239" s="61"/>
      <c r="BP239" s="61"/>
      <c r="BQ239" s="63"/>
      <c r="BR239" s="61"/>
      <c r="BS239" s="61"/>
      <c r="BT239" s="61"/>
      <c r="BU239" s="63"/>
      <c r="BV239" s="61"/>
      <c r="BW239" s="59"/>
      <c r="BX239" s="60"/>
      <c r="BY239" s="103"/>
      <c r="BZ239" s="61"/>
      <c r="CA239" s="62"/>
      <c r="CB239" s="61"/>
      <c r="CC239" s="61"/>
      <c r="CD239" s="63"/>
      <c r="CE239" s="61"/>
      <c r="CF239" s="61"/>
      <c r="CG239" s="61"/>
      <c r="CH239" s="63"/>
      <c r="CI239" s="61"/>
      <c r="CJ239" s="59"/>
      <c r="CK239" s="60"/>
      <c r="CL239" s="103"/>
      <c r="CM239" s="61"/>
      <c r="CN239" s="62"/>
      <c r="CO239" s="61"/>
      <c r="CP239" s="61"/>
      <c r="CQ239" s="63"/>
      <c r="CR239" s="61"/>
      <c r="CS239" s="61"/>
      <c r="CT239" s="61"/>
      <c r="CU239" s="63"/>
      <c r="CV239" s="61"/>
      <c r="CW239" s="59"/>
      <c r="CX239" s="60"/>
      <c r="CY239" s="103"/>
      <c r="CZ239" s="61"/>
      <c r="DA239" s="62"/>
      <c r="DB239" s="61"/>
      <c r="DC239" s="61"/>
      <c r="DD239" s="63"/>
      <c r="DE239" s="61"/>
      <c r="DF239" s="61"/>
      <c r="DG239" s="61"/>
      <c r="DH239" s="63"/>
      <c r="DI239" s="61"/>
      <c r="DJ239" s="59"/>
      <c r="DK239" s="60"/>
      <c r="DL239" s="103"/>
      <c r="DM239" s="61"/>
      <c r="DN239" s="62"/>
      <c r="DO239" s="61"/>
      <c r="DP239" s="61"/>
      <c r="DQ239" s="63"/>
      <c r="DR239" s="61"/>
      <c r="DS239" s="61"/>
      <c r="DT239" s="61"/>
      <c r="DU239" s="63"/>
      <c r="DV239" s="61"/>
      <c r="DW239" s="59"/>
      <c r="DX239" s="60"/>
      <c r="DY239" s="103"/>
      <c r="DZ239" s="61"/>
      <c r="EA239" s="62"/>
      <c r="EB239" s="61"/>
      <c r="EC239" s="61"/>
      <c r="ED239" s="63"/>
      <c r="EE239" s="61"/>
      <c r="EF239" s="61"/>
      <c r="EG239" s="61"/>
      <c r="EH239" s="63"/>
      <c r="EI239" s="61"/>
      <c r="EJ239" s="59"/>
      <c r="EK239" s="60"/>
      <c r="EL239" s="103"/>
      <c r="EM239" s="61"/>
      <c r="EN239" s="62"/>
      <c r="EO239" s="61"/>
      <c r="EP239" s="61"/>
      <c r="EQ239" s="63"/>
      <c r="ER239" s="61"/>
      <c r="ES239" s="61"/>
      <c r="ET239" s="61"/>
      <c r="EU239" s="63"/>
      <c r="EV239" s="61"/>
      <c r="EW239" s="59"/>
      <c r="EX239" s="60"/>
      <c r="EY239" s="103"/>
      <c r="EZ239" s="61"/>
      <c r="FA239" s="62"/>
      <c r="FB239" s="61"/>
      <c r="FC239" s="61"/>
      <c r="FD239" s="63"/>
      <c r="FE239" s="61"/>
      <c r="FF239" s="61"/>
      <c r="FG239" s="61"/>
      <c r="FH239" s="63"/>
      <c r="FI239" s="61"/>
      <c r="FJ239" s="59"/>
      <c r="FK239" s="60"/>
      <c r="FL239" s="103"/>
      <c r="FM239" s="61"/>
      <c r="FN239" s="62"/>
      <c r="FO239" s="61"/>
      <c r="FP239" s="61"/>
      <c r="FQ239" s="63"/>
      <c r="FR239" s="61"/>
      <c r="FS239" s="61"/>
      <c r="FT239" s="61"/>
      <c r="FU239" s="63"/>
      <c r="FV239" s="61"/>
      <c r="FW239" s="59"/>
      <c r="FX239" s="60"/>
      <c r="FY239" s="103"/>
      <c r="FZ239" s="61"/>
      <c r="GA239" s="62"/>
      <c r="GB239" s="61"/>
      <c r="GC239" s="61"/>
      <c r="GD239" s="63"/>
      <c r="GE239" s="61"/>
      <c r="GF239" s="61"/>
      <c r="GG239" s="61"/>
      <c r="GH239" s="63"/>
      <c r="GI239" s="61"/>
      <c r="GJ239" s="59"/>
      <c r="GK239" s="60"/>
      <c r="GL239" s="103"/>
      <c r="GM239" s="61"/>
      <c r="GN239" s="62"/>
      <c r="GO239" s="61"/>
      <c r="GP239" s="61"/>
      <c r="GQ239" s="63"/>
      <c r="GR239" s="61"/>
      <c r="GS239" s="61"/>
      <c r="GT239" s="61"/>
      <c r="GU239" s="63"/>
      <c r="GV239" s="61"/>
      <c r="GW239" s="59"/>
      <c r="GX239" s="60"/>
      <c r="GY239" s="103"/>
      <c r="GZ239" s="61"/>
      <c r="HA239" s="62"/>
      <c r="HB239" s="61"/>
      <c r="HC239" s="61"/>
      <c r="HD239" s="63"/>
      <c r="HE239" s="61"/>
      <c r="HF239" s="61"/>
      <c r="HG239" s="61"/>
      <c r="HH239" s="63"/>
      <c r="HI239" s="61"/>
      <c r="HJ239" s="59"/>
      <c r="HK239" s="60"/>
      <c r="HL239" s="103"/>
      <c r="HM239" s="61"/>
      <c r="HN239" s="62"/>
      <c r="HO239" s="61"/>
      <c r="HP239" s="61"/>
      <c r="HQ239" s="63"/>
      <c r="HR239" s="61"/>
      <c r="HS239" s="61"/>
      <c r="HT239" s="61"/>
      <c r="HU239" s="63"/>
      <c r="HV239" s="61"/>
      <c r="HW239" s="59"/>
      <c r="HX239" s="60"/>
      <c r="HY239" s="103"/>
      <c r="HZ239" s="61"/>
      <c r="IA239" s="62"/>
      <c r="IB239" s="61"/>
      <c r="IC239" s="61"/>
      <c r="ID239" s="63"/>
      <c r="IE239" s="61"/>
      <c r="IF239" s="61"/>
      <c r="IG239" s="61"/>
      <c r="IH239" s="63"/>
      <c r="II239" s="61"/>
      <c r="IJ239" s="59"/>
      <c r="IK239" s="60"/>
      <c r="IL239" s="103"/>
      <c r="IM239" s="61"/>
      <c r="IN239" s="62"/>
      <c r="IO239" s="61"/>
      <c r="IP239" s="61"/>
      <c r="IQ239" s="63"/>
      <c r="IR239" s="61"/>
      <c r="IS239" s="61"/>
      <c r="IT239" s="61"/>
      <c r="IU239" s="63"/>
      <c r="IV239" s="61"/>
      <c r="IW239" s="59"/>
      <c r="IX239" s="60"/>
      <c r="IY239" s="103"/>
      <c r="IZ239" s="61"/>
      <c r="JA239" s="62"/>
      <c r="JB239" s="61"/>
      <c r="JC239" s="61"/>
      <c r="JD239" s="63"/>
      <c r="JE239" s="61"/>
      <c r="JF239" s="61"/>
      <c r="JG239" s="61"/>
      <c r="JH239" s="63"/>
      <c r="JI239" s="61"/>
      <c r="JJ239" s="59"/>
      <c r="JK239" s="60"/>
      <c r="JL239" s="103"/>
      <c r="JM239" s="61"/>
      <c r="JN239" s="62"/>
      <c r="JO239" s="61"/>
      <c r="JP239" s="61"/>
      <c r="JQ239" s="63"/>
      <c r="JR239" s="61"/>
      <c r="JS239" s="61"/>
      <c r="JT239" s="61"/>
      <c r="JU239" s="63"/>
      <c r="JV239" s="61"/>
      <c r="JW239" s="59"/>
      <c r="JX239" s="60"/>
      <c r="JY239" s="103"/>
      <c r="JZ239" s="61"/>
      <c r="KA239" s="62"/>
      <c r="KB239" s="61"/>
      <c r="KC239" s="61"/>
      <c r="KD239" s="63"/>
      <c r="KE239" s="61"/>
      <c r="KF239" s="61"/>
      <c r="KG239" s="61"/>
      <c r="KH239" s="63"/>
      <c r="KI239" s="61"/>
      <c r="KJ239" s="59"/>
      <c r="KK239" s="60"/>
      <c r="KL239" s="103"/>
      <c r="KM239" s="61"/>
      <c r="KN239" s="62"/>
      <c r="KO239" s="61"/>
      <c r="KP239" s="61"/>
      <c r="KQ239" s="63"/>
      <c r="KR239" s="61"/>
      <c r="KS239" s="61"/>
      <c r="KT239" s="61"/>
      <c r="KU239" s="63"/>
      <c r="KV239" s="61"/>
      <c r="KW239" s="59"/>
      <c r="KX239" s="60"/>
      <c r="KY239" s="103"/>
      <c r="KZ239" s="61"/>
      <c r="LA239" s="62"/>
      <c r="LB239" s="61"/>
      <c r="LC239" s="61"/>
      <c r="LD239" s="63"/>
      <c r="LE239" s="61"/>
      <c r="LF239" s="61"/>
      <c r="LG239" s="61"/>
      <c r="LH239" s="63"/>
      <c r="LI239" s="61"/>
      <c r="LJ239" s="59"/>
      <c r="LK239" s="60"/>
      <c r="LL239" s="103"/>
      <c r="LM239" s="61"/>
      <c r="LN239" s="62"/>
      <c r="LO239" s="61"/>
      <c r="LP239" s="61"/>
      <c r="LQ239" s="63"/>
      <c r="LR239" s="61"/>
      <c r="LS239" s="61"/>
      <c r="LT239" s="61"/>
      <c r="LU239" s="63"/>
      <c r="LV239" s="61"/>
      <c r="LW239" s="59"/>
      <c r="LX239" s="60"/>
      <c r="LY239" s="103"/>
      <c r="LZ239" s="61"/>
      <c r="MA239" s="62"/>
      <c r="MB239" s="61"/>
      <c r="MC239" s="61"/>
      <c r="MD239" s="63"/>
      <c r="ME239" s="61"/>
      <c r="MF239" s="61"/>
      <c r="MG239" s="61"/>
      <c r="MH239" s="63"/>
      <c r="MI239" s="61"/>
      <c r="MJ239" s="59"/>
      <c r="MK239" s="60"/>
      <c r="ML239" s="103"/>
      <c r="MM239" s="61"/>
      <c r="MN239" s="62"/>
      <c r="MO239" s="61"/>
      <c r="MP239" s="61"/>
      <c r="MQ239" s="63"/>
      <c r="MR239" s="61"/>
      <c r="MS239" s="61"/>
      <c r="MT239" s="61"/>
      <c r="MU239" s="63"/>
      <c r="MV239" s="61"/>
      <c r="MW239" s="59"/>
      <c r="MX239" s="60"/>
      <c r="MY239" s="103"/>
      <c r="MZ239" s="61"/>
      <c r="NA239" s="62"/>
      <c r="NB239" s="61"/>
      <c r="NC239" s="61"/>
      <c r="ND239" s="63"/>
      <c r="NE239" s="61"/>
      <c r="NF239" s="61"/>
      <c r="NG239" s="61"/>
      <c r="NH239" s="63"/>
      <c r="NI239" s="61"/>
      <c r="NJ239" s="59"/>
      <c r="NK239" s="60"/>
      <c r="NL239" s="103"/>
      <c r="NM239" s="61"/>
      <c r="NN239" s="62"/>
      <c r="NO239" s="61"/>
      <c r="NP239" s="61"/>
      <c r="NQ239" s="63"/>
      <c r="NR239" s="61"/>
      <c r="NS239" s="61"/>
      <c r="NT239" s="61"/>
      <c r="NU239" s="63"/>
      <c r="NV239" s="61"/>
      <c r="NW239" s="59"/>
      <c r="NX239" s="60"/>
      <c r="NY239" s="103"/>
      <c r="NZ239" s="61"/>
      <c r="OA239" s="62"/>
      <c r="OB239" s="61"/>
      <c r="OC239" s="61"/>
      <c r="OD239" s="63"/>
      <c r="OE239" s="61"/>
      <c r="OF239" s="61"/>
      <c r="OG239" s="61"/>
      <c r="OH239" s="63"/>
      <c r="OI239" s="61"/>
      <c r="OJ239" s="59"/>
      <c r="OK239" s="60"/>
      <c r="OL239" s="103"/>
      <c r="OM239" s="61"/>
      <c r="ON239" s="62"/>
      <c r="OO239" s="61"/>
      <c r="OP239" s="61"/>
      <c r="OQ239" s="63"/>
      <c r="OR239" s="61"/>
      <c r="OS239" s="61"/>
      <c r="OT239" s="61"/>
      <c r="OU239" s="63"/>
      <c r="OV239" s="61"/>
      <c r="OW239" s="59"/>
      <c r="OX239" s="60"/>
      <c r="OY239" s="103"/>
      <c r="OZ239" s="61"/>
      <c r="PA239" s="62"/>
      <c r="PB239" s="61"/>
      <c r="PC239" s="61"/>
      <c r="PD239" s="63"/>
      <c r="PE239" s="61"/>
      <c r="PF239" s="61"/>
      <c r="PG239" s="61"/>
      <c r="PH239" s="63"/>
      <c r="PI239" s="61"/>
      <c r="PJ239" s="59"/>
      <c r="PK239" s="60"/>
      <c r="PL239" s="103"/>
      <c r="PM239" s="61"/>
      <c r="PN239" s="62"/>
      <c r="PO239" s="61"/>
      <c r="PP239" s="61"/>
      <c r="PQ239" s="63"/>
      <c r="PR239" s="61"/>
      <c r="PS239" s="61"/>
      <c r="PT239" s="61"/>
      <c r="PU239" s="63"/>
      <c r="PV239" s="61"/>
      <c r="PW239" s="59"/>
      <c r="PX239" s="60"/>
      <c r="PY239" s="103"/>
      <c r="PZ239" s="61"/>
      <c r="QA239" s="62"/>
      <c r="QB239" s="61"/>
      <c r="QC239" s="61"/>
      <c r="QD239" s="63"/>
      <c r="QE239" s="61"/>
      <c r="QF239" s="61"/>
      <c r="QG239" s="61"/>
      <c r="QH239" s="63"/>
      <c r="QI239" s="61"/>
      <c r="QJ239" s="59"/>
      <c r="QK239" s="60"/>
      <c r="QL239" s="103"/>
      <c r="QM239" s="61"/>
      <c r="QN239" s="62"/>
      <c r="QO239" s="61"/>
      <c r="QP239" s="61"/>
      <c r="QQ239" s="63"/>
      <c r="QR239" s="61"/>
      <c r="QS239" s="61"/>
      <c r="QT239" s="61"/>
      <c r="QU239" s="63"/>
      <c r="QV239" s="61"/>
      <c r="QW239" s="59"/>
      <c r="QX239" s="60"/>
      <c r="QY239" s="103"/>
      <c r="QZ239" s="61"/>
      <c r="RA239" s="62"/>
      <c r="RB239" s="61"/>
      <c r="RC239" s="61"/>
      <c r="RD239" s="63"/>
      <c r="RE239" s="61"/>
      <c r="RF239" s="61"/>
      <c r="RG239" s="61"/>
      <c r="RH239" s="63"/>
      <c r="RI239" s="61"/>
      <c r="RJ239" s="59"/>
      <c r="RK239" s="60"/>
      <c r="RL239" s="103"/>
      <c r="RM239" s="61"/>
      <c r="RN239" s="62"/>
      <c r="RO239" s="61"/>
      <c r="RP239" s="61"/>
      <c r="RQ239" s="63"/>
      <c r="RR239" s="61"/>
      <c r="RS239" s="61"/>
      <c r="RT239" s="61"/>
      <c r="RU239" s="63"/>
      <c r="RV239" s="61"/>
      <c r="RW239" s="59"/>
      <c r="RX239" s="60"/>
      <c r="RY239" s="103"/>
      <c r="RZ239" s="61"/>
      <c r="SA239" s="62"/>
      <c r="SB239" s="61"/>
      <c r="SC239" s="61"/>
      <c r="SD239" s="63"/>
      <c r="SE239" s="61"/>
      <c r="SF239" s="61"/>
      <c r="SG239" s="61"/>
      <c r="SH239" s="63"/>
      <c r="SI239" s="61"/>
      <c r="SJ239" s="59"/>
      <c r="SK239" s="60"/>
      <c r="SL239" s="103"/>
      <c r="SM239" s="61"/>
      <c r="SN239" s="62"/>
      <c r="SO239" s="61"/>
      <c r="SP239" s="61"/>
      <c r="SQ239" s="63"/>
      <c r="SR239" s="61"/>
      <c r="SS239" s="61"/>
      <c r="ST239" s="61"/>
      <c r="SU239" s="63"/>
      <c r="SV239" s="61"/>
      <c r="SW239" s="59"/>
      <c r="SX239" s="60"/>
      <c r="SY239" s="103"/>
      <c r="SZ239" s="61"/>
      <c r="TA239" s="62"/>
      <c r="TB239" s="61"/>
      <c r="TC239" s="61"/>
      <c r="TD239" s="63"/>
      <c r="TE239" s="61"/>
      <c r="TF239" s="61"/>
      <c r="TG239" s="61"/>
      <c r="TH239" s="63"/>
      <c r="TI239" s="61"/>
      <c r="TJ239" s="59"/>
      <c r="TK239" s="60"/>
      <c r="TL239" s="103"/>
      <c r="TM239" s="61"/>
      <c r="TN239" s="62"/>
      <c r="TO239" s="61"/>
      <c r="TP239" s="61"/>
      <c r="TQ239" s="63"/>
      <c r="TR239" s="61"/>
      <c r="TS239" s="61"/>
      <c r="TT239" s="61"/>
      <c r="TU239" s="63"/>
      <c r="TV239" s="61"/>
      <c r="TW239" s="59"/>
      <c r="TX239" s="60"/>
      <c r="TY239" s="103"/>
      <c r="TZ239" s="61"/>
      <c r="UA239" s="62"/>
      <c r="UB239" s="61"/>
      <c r="UC239" s="61"/>
      <c r="UD239" s="63"/>
      <c r="UE239" s="61"/>
      <c r="UF239" s="61"/>
      <c r="UG239" s="61"/>
      <c r="UH239" s="63"/>
      <c r="UI239" s="61"/>
      <c r="UJ239" s="59"/>
      <c r="UK239" s="60"/>
      <c r="UL239" s="103"/>
      <c r="UM239" s="61"/>
      <c r="UN239" s="62"/>
      <c r="UO239" s="61"/>
      <c r="UP239" s="61"/>
      <c r="UQ239" s="63"/>
      <c r="UR239" s="61"/>
      <c r="US239" s="61"/>
      <c r="UT239" s="61"/>
      <c r="UU239" s="63"/>
      <c r="UV239" s="61"/>
      <c r="UW239" s="59"/>
      <c r="UX239" s="60"/>
      <c r="UY239" s="103"/>
      <c r="UZ239" s="61"/>
      <c r="VA239" s="62"/>
      <c r="VB239" s="61"/>
      <c r="VC239" s="61"/>
      <c r="VD239" s="63"/>
      <c r="VE239" s="61"/>
      <c r="VF239" s="61"/>
      <c r="VG239" s="61"/>
      <c r="VH239" s="63"/>
      <c r="VI239" s="61"/>
      <c r="VJ239" s="59"/>
      <c r="VK239" s="60"/>
      <c r="VL239" s="103"/>
      <c r="VM239" s="61"/>
      <c r="VN239" s="62"/>
      <c r="VO239" s="61"/>
      <c r="VP239" s="61"/>
      <c r="VQ239" s="63"/>
      <c r="VR239" s="61"/>
      <c r="VS239" s="61"/>
      <c r="VT239" s="61"/>
      <c r="VU239" s="63"/>
      <c r="VV239" s="61"/>
      <c r="VW239" s="59"/>
      <c r="VX239" s="60"/>
      <c r="VY239" s="103"/>
      <c r="VZ239" s="61"/>
      <c r="WA239" s="62"/>
      <c r="WB239" s="61"/>
      <c r="WC239" s="61"/>
      <c r="WD239" s="63"/>
      <c r="WE239" s="61"/>
      <c r="WF239" s="61"/>
      <c r="WG239" s="61"/>
      <c r="WH239" s="63"/>
      <c r="WI239" s="61"/>
      <c r="WJ239" s="59"/>
      <c r="WK239" s="60"/>
      <c r="WL239" s="103"/>
      <c r="WM239" s="61"/>
      <c r="WN239" s="62"/>
      <c r="WO239" s="61"/>
      <c r="WP239" s="61"/>
      <c r="WQ239" s="63"/>
      <c r="WR239" s="61"/>
      <c r="WS239" s="61"/>
      <c r="WT239" s="61"/>
      <c r="WU239" s="63"/>
      <c r="WV239" s="61"/>
      <c r="WW239" s="59"/>
      <c r="WX239" s="60"/>
      <c r="WY239" s="103"/>
      <c r="WZ239" s="61"/>
      <c r="XA239" s="62"/>
      <c r="XB239" s="61"/>
      <c r="XC239" s="61"/>
      <c r="XD239" s="63"/>
      <c r="XE239" s="61"/>
      <c r="XF239" s="61"/>
      <c r="XG239" s="61"/>
      <c r="XH239" s="63"/>
      <c r="XI239" s="61"/>
      <c r="XJ239" s="59"/>
      <c r="XK239" s="60"/>
      <c r="XL239" s="103"/>
      <c r="XM239" s="61"/>
      <c r="XN239" s="62"/>
      <c r="XO239" s="61"/>
      <c r="XP239" s="61"/>
      <c r="XQ239" s="63"/>
      <c r="XR239" s="61"/>
      <c r="XS239" s="61"/>
      <c r="XT239" s="61"/>
      <c r="XU239" s="63"/>
      <c r="XV239" s="61"/>
      <c r="XW239" s="59"/>
      <c r="XX239" s="60"/>
      <c r="XY239" s="103"/>
      <c r="XZ239" s="61"/>
      <c r="YA239" s="62"/>
      <c r="YB239" s="61"/>
      <c r="YC239" s="61"/>
      <c r="YD239" s="63"/>
      <c r="YE239" s="61"/>
      <c r="YF239" s="61"/>
      <c r="YG239" s="61"/>
      <c r="YH239" s="63"/>
      <c r="YI239" s="61"/>
      <c r="YJ239" s="59"/>
      <c r="YK239" s="60"/>
      <c r="YL239" s="103"/>
      <c r="YM239" s="61"/>
      <c r="YN239" s="62"/>
      <c r="YO239" s="61"/>
      <c r="YP239" s="61"/>
      <c r="YQ239" s="63"/>
      <c r="YR239" s="61"/>
      <c r="YS239" s="61"/>
      <c r="YT239" s="61"/>
      <c r="YU239" s="63"/>
      <c r="YV239" s="61"/>
      <c r="YW239" s="59"/>
      <c r="YX239" s="60"/>
      <c r="YY239" s="103"/>
      <c r="YZ239" s="61"/>
      <c r="ZA239" s="62"/>
      <c r="ZB239" s="61"/>
      <c r="ZC239" s="61"/>
      <c r="ZD239" s="63"/>
      <c r="ZE239" s="61"/>
      <c r="ZF239" s="61"/>
      <c r="ZG239" s="61"/>
      <c r="ZH239" s="63"/>
      <c r="ZI239" s="61"/>
      <c r="ZJ239" s="59"/>
      <c r="ZK239" s="60"/>
      <c r="ZL239" s="103"/>
      <c r="ZM239" s="61"/>
      <c r="ZN239" s="62"/>
      <c r="ZO239" s="61"/>
      <c r="ZP239" s="61"/>
      <c r="ZQ239" s="63"/>
      <c r="ZR239" s="61"/>
      <c r="ZS239" s="61"/>
      <c r="ZT239" s="61"/>
      <c r="ZU239" s="63"/>
      <c r="ZV239" s="61"/>
      <c r="ZW239" s="59"/>
      <c r="ZX239" s="60"/>
      <c r="ZY239" s="103"/>
      <c r="ZZ239" s="61"/>
      <c r="AAA239" s="62"/>
      <c r="AAB239" s="61"/>
      <c r="AAC239" s="61"/>
      <c r="AAD239" s="63"/>
      <c r="AAE239" s="61"/>
      <c r="AAF239" s="61"/>
      <c r="AAG239" s="61"/>
      <c r="AAH239" s="63"/>
      <c r="AAI239" s="61"/>
      <c r="AAJ239" s="59"/>
      <c r="AAK239" s="60"/>
      <c r="AAL239" s="103"/>
      <c r="AAM239" s="61"/>
      <c r="AAN239" s="62"/>
      <c r="AAO239" s="61"/>
      <c r="AAP239" s="61"/>
      <c r="AAQ239" s="63"/>
      <c r="AAR239" s="61"/>
      <c r="AAS239" s="61"/>
      <c r="AAT239" s="61"/>
      <c r="AAU239" s="63"/>
      <c r="AAV239" s="61"/>
      <c r="AAW239" s="59"/>
      <c r="AAX239" s="60"/>
      <c r="AAY239" s="103"/>
      <c r="AAZ239" s="61"/>
      <c r="ABA239" s="62"/>
      <c r="ABB239" s="61"/>
      <c r="ABC239" s="61"/>
      <c r="ABD239" s="63"/>
      <c r="ABE239" s="61"/>
      <c r="ABF239" s="61"/>
      <c r="ABG239" s="61"/>
      <c r="ABH239" s="63"/>
      <c r="ABI239" s="61"/>
      <c r="ABJ239" s="59"/>
      <c r="ABK239" s="60"/>
      <c r="ABL239" s="103"/>
      <c r="ABM239" s="61"/>
      <c r="ABN239" s="62"/>
      <c r="ABO239" s="61"/>
      <c r="ABP239" s="61"/>
      <c r="ABQ239" s="63"/>
      <c r="ABR239" s="61"/>
      <c r="ABS239" s="61"/>
      <c r="ABT239" s="61"/>
      <c r="ABU239" s="63"/>
      <c r="ABV239" s="61"/>
      <c r="ABW239" s="59"/>
      <c r="ABX239" s="60"/>
      <c r="ABY239" s="103"/>
      <c r="ABZ239" s="61"/>
      <c r="ACA239" s="62"/>
      <c r="ACB239" s="61"/>
      <c r="ACC239" s="61"/>
      <c r="ACD239" s="63"/>
      <c r="ACE239" s="61"/>
      <c r="ACF239" s="61"/>
      <c r="ACG239" s="61"/>
      <c r="ACH239" s="63"/>
      <c r="ACI239" s="61"/>
      <c r="ACJ239" s="59"/>
      <c r="ACK239" s="60"/>
      <c r="ACL239" s="103"/>
      <c r="ACM239" s="61"/>
      <c r="ACN239" s="62"/>
      <c r="ACO239" s="61"/>
      <c r="ACP239" s="61"/>
      <c r="ACQ239" s="63"/>
      <c r="ACR239" s="61"/>
      <c r="ACS239" s="61"/>
      <c r="ACT239" s="61"/>
      <c r="ACU239" s="63"/>
      <c r="ACV239" s="61"/>
      <c r="ACW239" s="59"/>
      <c r="ACX239" s="60"/>
      <c r="ACY239" s="103"/>
      <c r="ACZ239" s="61"/>
      <c r="ADA239" s="62"/>
      <c r="ADB239" s="61"/>
      <c r="ADC239" s="61"/>
      <c r="ADD239" s="63"/>
      <c r="ADE239" s="61"/>
      <c r="ADF239" s="61"/>
      <c r="ADG239" s="61"/>
      <c r="ADH239" s="63"/>
      <c r="ADI239" s="61"/>
      <c r="ADJ239" s="59"/>
      <c r="ADK239" s="60"/>
      <c r="ADL239" s="103"/>
      <c r="ADM239" s="61"/>
      <c r="ADN239" s="62"/>
      <c r="ADO239" s="61"/>
      <c r="ADP239" s="61"/>
      <c r="ADQ239" s="63"/>
      <c r="ADR239" s="61"/>
      <c r="ADS239" s="61"/>
      <c r="ADT239" s="61"/>
      <c r="ADU239" s="63"/>
      <c r="ADV239" s="61"/>
      <c r="ADW239" s="59"/>
      <c r="ADX239" s="60"/>
      <c r="ADY239" s="103"/>
      <c r="ADZ239" s="61"/>
      <c r="AEA239" s="62"/>
      <c r="AEB239" s="61"/>
      <c r="AEC239" s="61"/>
      <c r="AED239" s="63"/>
      <c r="AEE239" s="61"/>
      <c r="AEF239" s="61"/>
      <c r="AEG239" s="61"/>
      <c r="AEH239" s="63"/>
      <c r="AEI239" s="61"/>
      <c r="AEJ239" s="59"/>
      <c r="AEK239" s="60"/>
      <c r="AEL239" s="103"/>
      <c r="AEM239" s="61"/>
      <c r="AEN239" s="62"/>
      <c r="AEO239" s="61"/>
      <c r="AEP239" s="61"/>
      <c r="AEQ239" s="63"/>
      <c r="AER239" s="61"/>
      <c r="AES239" s="61"/>
      <c r="AET239" s="61"/>
      <c r="AEU239" s="63"/>
      <c r="AEV239" s="61"/>
      <c r="AEW239" s="59"/>
      <c r="AEX239" s="60"/>
      <c r="AEY239" s="103"/>
      <c r="AEZ239" s="61"/>
      <c r="AFA239" s="62"/>
      <c r="AFB239" s="61"/>
      <c r="AFC239" s="61"/>
      <c r="AFD239" s="63"/>
      <c r="AFE239" s="61"/>
      <c r="AFF239" s="61"/>
      <c r="AFG239" s="61"/>
      <c r="AFH239" s="63"/>
      <c r="AFI239" s="61"/>
      <c r="AFJ239" s="59"/>
      <c r="AFK239" s="60"/>
      <c r="AFL239" s="103"/>
      <c r="AFM239" s="61"/>
      <c r="AFN239" s="62"/>
      <c r="AFO239" s="61"/>
      <c r="AFP239" s="61"/>
      <c r="AFQ239" s="63"/>
      <c r="AFR239" s="61"/>
      <c r="AFS239" s="61"/>
      <c r="AFT239" s="61"/>
      <c r="AFU239" s="63"/>
      <c r="AFV239" s="61"/>
      <c r="AFW239" s="59"/>
      <c r="AFX239" s="60"/>
      <c r="AFY239" s="103"/>
      <c r="AFZ239" s="61"/>
      <c r="AGA239" s="62"/>
      <c r="AGB239" s="61"/>
      <c r="AGC239" s="61"/>
      <c r="AGD239" s="63"/>
      <c r="AGE239" s="61"/>
      <c r="AGF239" s="61"/>
      <c r="AGG239" s="61"/>
      <c r="AGH239" s="63"/>
      <c r="AGI239" s="61"/>
      <c r="AGJ239" s="59"/>
      <c r="AGK239" s="60"/>
      <c r="AGL239" s="103"/>
      <c r="AGM239" s="61"/>
      <c r="AGN239" s="62"/>
      <c r="AGO239" s="61"/>
      <c r="AGP239" s="61"/>
      <c r="AGQ239" s="63"/>
      <c r="AGR239" s="61"/>
      <c r="AGS239" s="61"/>
      <c r="AGT239" s="61"/>
      <c r="AGU239" s="63"/>
      <c r="AGV239" s="61"/>
      <c r="AGW239" s="59"/>
      <c r="AGX239" s="60"/>
      <c r="AGY239" s="103"/>
      <c r="AGZ239" s="61"/>
      <c r="AHA239" s="62"/>
      <c r="AHB239" s="61"/>
      <c r="AHC239" s="61"/>
      <c r="AHD239" s="63"/>
      <c r="AHE239" s="61"/>
      <c r="AHF239" s="61"/>
      <c r="AHG239" s="61"/>
      <c r="AHH239" s="63"/>
      <c r="AHI239" s="61"/>
      <c r="AHJ239" s="59"/>
      <c r="AHK239" s="60"/>
      <c r="AHL239" s="103"/>
      <c r="AHM239" s="61"/>
      <c r="AHN239" s="62"/>
      <c r="AHO239" s="61"/>
      <c r="AHP239" s="61"/>
      <c r="AHQ239" s="63"/>
      <c r="AHR239" s="61"/>
      <c r="AHS239" s="61"/>
      <c r="AHT239" s="61"/>
      <c r="AHU239" s="63"/>
      <c r="AHV239" s="61"/>
      <c r="AHW239" s="59"/>
      <c r="AHX239" s="60"/>
      <c r="AHY239" s="103"/>
      <c r="AHZ239" s="61"/>
      <c r="AIA239" s="62"/>
      <c r="AIB239" s="61"/>
      <c r="AIC239" s="61"/>
      <c r="AID239" s="63"/>
      <c r="AIE239" s="61"/>
      <c r="AIF239" s="61"/>
      <c r="AIG239" s="61"/>
      <c r="AIH239" s="63"/>
      <c r="AII239" s="61"/>
      <c r="AIJ239" s="59"/>
      <c r="AIK239" s="60"/>
      <c r="AIL239" s="103"/>
      <c r="AIM239" s="61"/>
      <c r="AIN239" s="62"/>
      <c r="AIO239" s="61"/>
      <c r="AIP239" s="61"/>
      <c r="AIQ239" s="63"/>
      <c r="AIR239" s="61"/>
      <c r="AIS239" s="61"/>
      <c r="AIT239" s="61"/>
      <c r="AIU239" s="63"/>
      <c r="AIV239" s="61"/>
      <c r="AIW239" s="59"/>
      <c r="AIX239" s="60"/>
      <c r="AIY239" s="103"/>
      <c r="AIZ239" s="61"/>
      <c r="AJA239" s="62"/>
      <c r="AJB239" s="61"/>
      <c r="AJC239" s="61"/>
      <c r="AJD239" s="63"/>
      <c r="AJE239" s="61"/>
      <c r="AJF239" s="61"/>
      <c r="AJG239" s="61"/>
      <c r="AJH239" s="63"/>
      <c r="AJI239" s="61"/>
      <c r="AJJ239" s="59"/>
      <c r="AJK239" s="60"/>
      <c r="AJL239" s="103"/>
      <c r="AJM239" s="61"/>
      <c r="AJN239" s="62"/>
      <c r="AJO239" s="61"/>
      <c r="AJP239" s="61"/>
      <c r="AJQ239" s="63"/>
      <c r="AJR239" s="61"/>
      <c r="AJS239" s="61"/>
      <c r="AJT239" s="61"/>
      <c r="AJU239" s="63"/>
      <c r="AJV239" s="61"/>
      <c r="AJW239" s="59"/>
      <c r="AJX239" s="60"/>
      <c r="AJY239" s="103"/>
      <c r="AJZ239" s="61"/>
      <c r="AKA239" s="62"/>
      <c r="AKB239" s="61"/>
      <c r="AKC239" s="61"/>
      <c r="AKD239" s="63"/>
      <c r="AKE239" s="61"/>
      <c r="AKF239" s="61"/>
      <c r="AKG239" s="61"/>
      <c r="AKH239" s="63"/>
      <c r="AKI239" s="61"/>
      <c r="AKJ239" s="59"/>
      <c r="AKK239" s="60"/>
      <c r="AKL239" s="103"/>
      <c r="AKM239" s="61"/>
      <c r="AKN239" s="62"/>
      <c r="AKO239" s="61"/>
      <c r="AKP239" s="61"/>
      <c r="AKQ239" s="63"/>
      <c r="AKR239" s="61"/>
      <c r="AKS239" s="61"/>
      <c r="AKT239" s="61"/>
      <c r="AKU239" s="63"/>
      <c r="AKV239" s="61"/>
      <c r="AKW239" s="59"/>
      <c r="AKX239" s="60"/>
      <c r="AKY239" s="103"/>
      <c r="AKZ239" s="61"/>
      <c r="ALA239" s="62"/>
      <c r="ALB239" s="61"/>
      <c r="ALC239" s="61"/>
      <c r="ALD239" s="63"/>
      <c r="ALE239" s="61"/>
      <c r="ALF239" s="61"/>
      <c r="ALG239" s="61"/>
      <c r="ALH239" s="63"/>
      <c r="ALI239" s="61"/>
      <c r="ALJ239" s="59"/>
      <c r="ALK239" s="60"/>
      <c r="ALL239" s="103"/>
      <c r="ALM239" s="61"/>
      <c r="ALN239" s="62"/>
      <c r="ALO239" s="61"/>
      <c r="ALP239" s="61"/>
      <c r="ALQ239" s="63"/>
      <c r="ALR239" s="61"/>
      <c r="ALS239" s="61"/>
      <c r="ALT239" s="61"/>
      <c r="ALU239" s="63"/>
      <c r="ALV239" s="61"/>
      <c r="ALW239" s="59"/>
      <c r="ALX239" s="60"/>
      <c r="ALY239" s="103"/>
      <c r="ALZ239" s="61"/>
      <c r="AMA239" s="62"/>
      <c r="AMB239" s="61"/>
      <c r="AMC239" s="61"/>
      <c r="AMD239" s="63"/>
      <c r="AME239" s="61"/>
      <c r="AMF239" s="61"/>
      <c r="AMG239" s="61"/>
      <c r="AMH239" s="63"/>
      <c r="AMI239" s="61"/>
      <c r="AMJ239" s="59"/>
      <c r="AMK239" s="60"/>
      <c r="AML239" s="103"/>
      <c r="AMM239" s="61"/>
      <c r="AMN239" s="62"/>
      <c r="AMO239" s="61"/>
      <c r="AMP239" s="61"/>
      <c r="AMQ239" s="63"/>
      <c r="AMR239" s="61"/>
      <c r="AMS239" s="61"/>
      <c r="AMT239" s="61"/>
      <c r="AMU239" s="63"/>
      <c r="AMV239" s="61"/>
      <c r="AMW239" s="59"/>
      <c r="AMX239" s="60"/>
      <c r="AMY239" s="103"/>
      <c r="AMZ239" s="61"/>
      <c r="ANA239" s="62"/>
      <c r="ANB239" s="61"/>
      <c r="ANC239" s="61"/>
      <c r="AND239" s="63"/>
      <c r="ANE239" s="61"/>
      <c r="ANF239" s="61"/>
      <c r="ANG239" s="61"/>
      <c r="ANH239" s="63"/>
      <c r="ANI239" s="61"/>
      <c r="ANJ239" s="59"/>
      <c r="ANK239" s="60"/>
      <c r="ANL239" s="103"/>
      <c r="ANM239" s="61"/>
      <c r="ANN239" s="62"/>
      <c r="ANO239" s="61"/>
      <c r="ANP239" s="61"/>
      <c r="ANQ239" s="63"/>
      <c r="ANR239" s="61"/>
      <c r="ANS239" s="61"/>
      <c r="ANT239" s="61"/>
      <c r="ANU239" s="63"/>
      <c r="ANV239" s="61"/>
      <c r="ANW239" s="59"/>
      <c r="ANX239" s="60"/>
      <c r="ANY239" s="103"/>
      <c r="ANZ239" s="61"/>
      <c r="AOA239" s="62"/>
      <c r="AOB239" s="61"/>
      <c r="AOC239" s="61"/>
      <c r="AOD239" s="63"/>
      <c r="AOE239" s="61"/>
      <c r="AOF239" s="61"/>
      <c r="AOG239" s="61"/>
      <c r="AOH239" s="63"/>
      <c r="AOI239" s="61"/>
      <c r="AOJ239" s="59"/>
      <c r="AOK239" s="60"/>
      <c r="AOL239" s="103"/>
      <c r="AOM239" s="61"/>
      <c r="AON239" s="62"/>
      <c r="AOO239" s="61"/>
      <c r="AOP239" s="61"/>
      <c r="AOQ239" s="63"/>
      <c r="AOR239" s="61"/>
      <c r="AOS239" s="61"/>
      <c r="AOT239" s="61"/>
      <c r="AOU239" s="63"/>
      <c r="AOV239" s="61"/>
      <c r="AOW239" s="59"/>
      <c r="AOX239" s="60"/>
      <c r="AOY239" s="103"/>
      <c r="AOZ239" s="61"/>
      <c r="APA239" s="62"/>
      <c r="APB239" s="61"/>
      <c r="APC239" s="61"/>
      <c r="APD239" s="63"/>
      <c r="APE239" s="61"/>
      <c r="APF239" s="61"/>
      <c r="APG239" s="61"/>
      <c r="APH239" s="63"/>
      <c r="API239" s="61"/>
      <c r="APJ239" s="59"/>
      <c r="APK239" s="60"/>
      <c r="APL239" s="103"/>
      <c r="APM239" s="61"/>
      <c r="APN239" s="62"/>
      <c r="APO239" s="61"/>
      <c r="APP239" s="61"/>
      <c r="APQ239" s="63"/>
      <c r="APR239" s="61"/>
      <c r="APS239" s="61"/>
      <c r="APT239" s="61"/>
      <c r="APU239" s="63"/>
      <c r="APV239" s="61"/>
      <c r="APW239" s="59"/>
      <c r="APX239" s="60"/>
      <c r="APY239" s="103"/>
      <c r="APZ239" s="61"/>
      <c r="AQA239" s="62"/>
      <c r="AQB239" s="61"/>
      <c r="AQC239" s="61"/>
      <c r="AQD239" s="63"/>
      <c r="AQE239" s="61"/>
      <c r="AQF239" s="61"/>
      <c r="AQG239" s="61"/>
      <c r="AQH239" s="63"/>
      <c r="AQI239" s="61"/>
      <c r="AQJ239" s="59"/>
      <c r="AQK239" s="60"/>
      <c r="AQL239" s="103"/>
      <c r="AQM239" s="61"/>
      <c r="AQN239" s="62"/>
      <c r="AQO239" s="61"/>
      <c r="AQP239" s="61"/>
      <c r="AQQ239" s="63"/>
      <c r="AQR239" s="61"/>
      <c r="AQS239" s="61"/>
      <c r="AQT239" s="61"/>
      <c r="AQU239" s="63"/>
      <c r="AQV239" s="61"/>
      <c r="AQW239" s="59"/>
      <c r="AQX239" s="60"/>
      <c r="AQY239" s="103"/>
      <c r="AQZ239" s="61"/>
      <c r="ARA239" s="62"/>
      <c r="ARB239" s="61"/>
      <c r="ARC239" s="61"/>
      <c r="ARD239" s="63"/>
      <c r="ARE239" s="61"/>
      <c r="ARF239" s="61"/>
      <c r="ARG239" s="61"/>
      <c r="ARH239" s="63"/>
      <c r="ARI239" s="61"/>
      <c r="ARJ239" s="59"/>
      <c r="ARK239" s="60"/>
      <c r="ARL239" s="103"/>
      <c r="ARM239" s="61"/>
      <c r="ARN239" s="62"/>
      <c r="ARO239" s="61"/>
      <c r="ARP239" s="61"/>
      <c r="ARQ239" s="63"/>
      <c r="ARR239" s="61"/>
      <c r="ARS239" s="61"/>
      <c r="ART239" s="61"/>
      <c r="ARU239" s="63"/>
      <c r="ARV239" s="61"/>
      <c r="ARW239" s="59"/>
      <c r="ARX239" s="60"/>
      <c r="ARY239" s="103"/>
      <c r="ARZ239" s="61"/>
      <c r="ASA239" s="62"/>
      <c r="ASB239" s="61"/>
      <c r="ASC239" s="61"/>
      <c r="ASD239" s="63"/>
      <c r="ASE239" s="61"/>
      <c r="ASF239" s="61"/>
      <c r="ASG239" s="61"/>
      <c r="ASH239" s="63"/>
      <c r="ASI239" s="61"/>
      <c r="ASJ239" s="59"/>
      <c r="ASK239" s="60"/>
      <c r="ASL239" s="103"/>
      <c r="ASM239" s="61"/>
      <c r="ASN239" s="62"/>
      <c r="ASO239" s="61"/>
      <c r="ASP239" s="61"/>
      <c r="ASQ239" s="63"/>
      <c r="ASR239" s="61"/>
      <c r="ASS239" s="61"/>
      <c r="AST239" s="61"/>
      <c r="ASU239" s="63"/>
      <c r="ASV239" s="61"/>
      <c r="ASW239" s="59"/>
      <c r="ASX239" s="60"/>
      <c r="ASY239" s="103"/>
      <c r="ASZ239" s="61"/>
      <c r="ATA239" s="62"/>
      <c r="ATB239" s="61"/>
      <c r="ATC239" s="61"/>
      <c r="ATD239" s="63"/>
      <c r="ATE239" s="61"/>
      <c r="ATF239" s="61"/>
      <c r="ATG239" s="61"/>
      <c r="ATH239" s="63"/>
      <c r="ATI239" s="61"/>
      <c r="ATJ239" s="59"/>
      <c r="ATK239" s="60"/>
      <c r="ATL239" s="103"/>
      <c r="ATM239" s="61"/>
      <c r="ATN239" s="62"/>
      <c r="ATO239" s="61"/>
      <c r="ATP239" s="61"/>
      <c r="ATQ239" s="63"/>
      <c r="ATR239" s="61"/>
      <c r="ATS239" s="61"/>
      <c r="ATT239" s="61"/>
      <c r="ATU239" s="63"/>
      <c r="ATV239" s="61"/>
      <c r="ATW239" s="59"/>
      <c r="ATX239" s="60"/>
      <c r="ATY239" s="103"/>
      <c r="ATZ239" s="61"/>
      <c r="AUA239" s="62"/>
      <c r="AUB239" s="61"/>
      <c r="AUC239" s="61"/>
      <c r="AUD239" s="63"/>
      <c r="AUE239" s="61"/>
      <c r="AUF239" s="61"/>
      <c r="AUG239" s="61"/>
      <c r="AUH239" s="63"/>
      <c r="AUI239" s="61"/>
      <c r="AUJ239" s="59"/>
      <c r="AUK239" s="60"/>
      <c r="AUL239" s="103"/>
      <c r="AUM239" s="61"/>
      <c r="AUN239" s="62"/>
      <c r="AUO239" s="61"/>
      <c r="AUP239" s="61"/>
      <c r="AUQ239" s="63"/>
      <c r="AUR239" s="61"/>
      <c r="AUS239" s="61"/>
      <c r="AUT239" s="61"/>
      <c r="AUU239" s="63"/>
      <c r="AUV239" s="61"/>
      <c r="AUW239" s="59"/>
      <c r="AUX239" s="60"/>
      <c r="AUY239" s="103"/>
      <c r="AUZ239" s="61"/>
      <c r="AVA239" s="62"/>
      <c r="AVB239" s="61"/>
      <c r="AVC239" s="61"/>
      <c r="AVD239" s="63"/>
      <c r="AVE239" s="61"/>
      <c r="AVF239" s="61"/>
      <c r="AVG239" s="61"/>
      <c r="AVH239" s="63"/>
      <c r="AVI239" s="61"/>
      <c r="AVJ239" s="59"/>
      <c r="AVK239" s="60"/>
      <c r="AVL239" s="103"/>
      <c r="AVM239" s="61"/>
      <c r="AVN239" s="62"/>
      <c r="AVO239" s="61"/>
      <c r="AVP239" s="61"/>
      <c r="AVQ239" s="63"/>
      <c r="AVR239" s="61"/>
      <c r="AVS239" s="61"/>
      <c r="AVT239" s="61"/>
      <c r="AVU239" s="63"/>
      <c r="AVV239" s="61"/>
      <c r="AVW239" s="59"/>
      <c r="AVX239" s="60"/>
      <c r="AVY239" s="103"/>
      <c r="AVZ239" s="61"/>
      <c r="AWA239" s="62"/>
      <c r="AWB239" s="61"/>
      <c r="AWC239" s="61"/>
      <c r="AWD239" s="63"/>
      <c r="AWE239" s="61"/>
      <c r="AWF239" s="61"/>
      <c r="AWG239" s="61"/>
      <c r="AWH239" s="63"/>
      <c r="AWI239" s="61"/>
      <c r="AWJ239" s="59"/>
      <c r="AWK239" s="60"/>
      <c r="AWL239" s="103"/>
      <c r="AWM239" s="61"/>
      <c r="AWN239" s="62"/>
      <c r="AWO239" s="61"/>
      <c r="AWP239" s="61"/>
      <c r="AWQ239" s="63"/>
      <c r="AWR239" s="61"/>
      <c r="AWS239" s="61"/>
      <c r="AWT239" s="61"/>
      <c r="AWU239" s="63"/>
      <c r="AWV239" s="61"/>
      <c r="AWW239" s="59"/>
      <c r="AWX239" s="60"/>
      <c r="AWY239" s="103"/>
      <c r="AWZ239" s="61"/>
      <c r="AXA239" s="62"/>
      <c r="AXB239" s="61"/>
      <c r="AXC239" s="61"/>
      <c r="AXD239" s="63"/>
      <c r="AXE239" s="61"/>
      <c r="AXF239" s="61"/>
      <c r="AXG239" s="61"/>
      <c r="AXH239" s="63"/>
      <c r="AXI239" s="61"/>
      <c r="AXJ239" s="59"/>
      <c r="AXK239" s="60"/>
      <c r="AXL239" s="103"/>
      <c r="AXM239" s="61"/>
      <c r="AXN239" s="62"/>
      <c r="AXO239" s="61"/>
      <c r="AXP239" s="61"/>
      <c r="AXQ239" s="63"/>
      <c r="AXR239" s="61"/>
      <c r="AXS239" s="61"/>
      <c r="AXT239" s="61"/>
      <c r="AXU239" s="63"/>
      <c r="AXV239" s="61"/>
      <c r="AXW239" s="59"/>
      <c r="AXX239" s="60"/>
      <c r="AXY239" s="103"/>
      <c r="AXZ239" s="61"/>
      <c r="AYA239" s="62"/>
      <c r="AYB239" s="61"/>
      <c r="AYC239" s="61"/>
      <c r="AYD239" s="63"/>
      <c r="AYE239" s="61"/>
      <c r="AYF239" s="61"/>
      <c r="AYG239" s="61"/>
      <c r="AYH239" s="63"/>
      <c r="AYI239" s="61"/>
      <c r="AYJ239" s="59"/>
      <c r="AYK239" s="60"/>
      <c r="AYL239" s="103"/>
      <c r="AYM239" s="61"/>
      <c r="AYN239" s="62"/>
      <c r="AYO239" s="61"/>
      <c r="AYP239" s="61"/>
      <c r="AYQ239" s="63"/>
      <c r="AYR239" s="61"/>
      <c r="AYS239" s="61"/>
      <c r="AYT239" s="61"/>
      <c r="AYU239" s="63"/>
      <c r="AYV239" s="61"/>
      <c r="AYW239" s="59"/>
      <c r="AYX239" s="60"/>
      <c r="AYY239" s="103"/>
      <c r="AYZ239" s="61"/>
      <c r="AZA239" s="62"/>
      <c r="AZB239" s="61"/>
      <c r="AZC239" s="61"/>
      <c r="AZD239" s="63"/>
      <c r="AZE239" s="61"/>
      <c r="AZF239" s="61"/>
      <c r="AZG239" s="61"/>
      <c r="AZH239" s="63"/>
      <c r="AZI239" s="61"/>
      <c r="AZJ239" s="59"/>
      <c r="AZK239" s="60"/>
      <c r="AZL239" s="103"/>
      <c r="AZM239" s="61"/>
      <c r="AZN239" s="62"/>
      <c r="AZO239" s="61"/>
      <c r="AZP239" s="61"/>
      <c r="AZQ239" s="63"/>
      <c r="AZR239" s="61"/>
      <c r="AZS239" s="61"/>
      <c r="AZT239" s="61"/>
      <c r="AZU239" s="63"/>
      <c r="AZV239" s="61"/>
      <c r="AZW239" s="59"/>
      <c r="AZX239" s="60"/>
      <c r="AZY239" s="103"/>
      <c r="AZZ239" s="61"/>
      <c r="BAA239" s="62"/>
      <c r="BAB239" s="61"/>
      <c r="BAC239" s="61"/>
      <c r="BAD239" s="63"/>
      <c r="BAE239" s="61"/>
      <c r="BAF239" s="61"/>
      <c r="BAG239" s="61"/>
      <c r="BAH239" s="63"/>
      <c r="BAI239" s="61"/>
      <c r="BAJ239" s="59"/>
      <c r="BAK239" s="60"/>
      <c r="BAL239" s="103"/>
      <c r="BAM239" s="61"/>
      <c r="BAN239" s="62"/>
      <c r="BAO239" s="61"/>
      <c r="BAP239" s="61"/>
      <c r="BAQ239" s="63"/>
      <c r="BAR239" s="61"/>
      <c r="BAS239" s="61"/>
      <c r="BAT239" s="61"/>
      <c r="BAU239" s="63"/>
      <c r="BAV239" s="61"/>
      <c r="BAW239" s="59"/>
      <c r="BAX239" s="60"/>
      <c r="BAY239" s="103"/>
      <c r="BAZ239" s="61"/>
      <c r="BBA239" s="62"/>
      <c r="BBB239" s="61"/>
      <c r="BBC239" s="61"/>
      <c r="BBD239" s="63"/>
      <c r="BBE239" s="61"/>
      <c r="BBF239" s="61"/>
      <c r="BBG239" s="61"/>
      <c r="BBH239" s="63"/>
      <c r="BBI239" s="61"/>
      <c r="BBJ239" s="59"/>
      <c r="BBK239" s="60"/>
      <c r="BBL239" s="103"/>
      <c r="BBM239" s="61"/>
      <c r="BBN239" s="62"/>
      <c r="BBO239" s="61"/>
      <c r="BBP239" s="61"/>
      <c r="BBQ239" s="63"/>
      <c r="BBR239" s="61"/>
      <c r="BBS239" s="61"/>
      <c r="BBT239" s="61"/>
      <c r="BBU239" s="63"/>
      <c r="BBV239" s="61"/>
      <c r="BBW239" s="59"/>
      <c r="BBX239" s="60"/>
      <c r="BBY239" s="103"/>
      <c r="BBZ239" s="61"/>
      <c r="BCA239" s="62"/>
      <c r="BCB239" s="61"/>
      <c r="BCC239" s="61"/>
      <c r="BCD239" s="63"/>
      <c r="BCE239" s="61"/>
      <c r="BCF239" s="61"/>
      <c r="BCG239" s="61"/>
      <c r="BCH239" s="63"/>
      <c r="BCI239" s="61"/>
      <c r="BCJ239" s="59"/>
      <c r="BCK239" s="60"/>
      <c r="BCL239" s="103"/>
      <c r="BCM239" s="61"/>
      <c r="BCN239" s="62"/>
      <c r="BCO239" s="61"/>
      <c r="BCP239" s="61"/>
      <c r="BCQ239" s="63"/>
      <c r="BCR239" s="61"/>
      <c r="BCS239" s="61"/>
      <c r="BCT239" s="61"/>
      <c r="BCU239" s="63"/>
      <c r="BCV239" s="61"/>
      <c r="BCW239" s="59"/>
      <c r="BCX239" s="60"/>
      <c r="BCY239" s="103"/>
      <c r="BCZ239" s="61"/>
      <c r="BDA239" s="62"/>
      <c r="BDB239" s="61"/>
      <c r="BDC239" s="61"/>
      <c r="BDD239" s="63"/>
      <c r="BDE239" s="61"/>
      <c r="BDF239" s="61"/>
      <c r="BDG239" s="61"/>
      <c r="BDH239" s="63"/>
      <c r="BDI239" s="61"/>
      <c r="BDJ239" s="59"/>
      <c r="BDK239" s="60"/>
      <c r="BDL239" s="103"/>
      <c r="BDM239" s="61"/>
      <c r="BDN239" s="62"/>
      <c r="BDO239" s="61"/>
      <c r="BDP239" s="61"/>
      <c r="BDQ239" s="63"/>
      <c r="BDR239" s="61"/>
      <c r="BDS239" s="61"/>
      <c r="BDT239" s="61"/>
      <c r="BDU239" s="63"/>
      <c r="BDV239" s="61"/>
      <c r="BDW239" s="59"/>
      <c r="BDX239" s="60"/>
      <c r="BDY239" s="103"/>
      <c r="BDZ239" s="61"/>
      <c r="BEA239" s="62"/>
      <c r="BEB239" s="61"/>
      <c r="BEC239" s="61"/>
      <c r="BED239" s="63"/>
      <c r="BEE239" s="61"/>
      <c r="BEF239" s="61"/>
      <c r="BEG239" s="61"/>
      <c r="BEH239" s="63"/>
      <c r="BEI239" s="61"/>
      <c r="BEJ239" s="59"/>
      <c r="BEK239" s="60"/>
      <c r="BEL239" s="103"/>
      <c r="BEM239" s="61"/>
      <c r="BEN239" s="62"/>
      <c r="BEO239" s="61"/>
      <c r="BEP239" s="61"/>
      <c r="BEQ239" s="63"/>
      <c r="BER239" s="61"/>
      <c r="BES239" s="61"/>
      <c r="BET239" s="61"/>
      <c r="BEU239" s="63"/>
      <c r="BEV239" s="61"/>
      <c r="BEW239" s="59"/>
      <c r="BEX239" s="60"/>
      <c r="BEY239" s="103"/>
      <c r="BEZ239" s="61"/>
      <c r="BFA239" s="62"/>
      <c r="BFB239" s="61"/>
      <c r="BFC239" s="61"/>
      <c r="BFD239" s="63"/>
      <c r="BFE239" s="61"/>
      <c r="BFF239" s="61"/>
      <c r="BFG239" s="61"/>
      <c r="BFH239" s="63"/>
      <c r="BFI239" s="61"/>
      <c r="BFJ239" s="59"/>
      <c r="BFK239" s="60"/>
      <c r="BFL239" s="103"/>
      <c r="BFM239" s="61"/>
      <c r="BFN239" s="62"/>
      <c r="BFO239" s="61"/>
      <c r="BFP239" s="61"/>
      <c r="BFQ239" s="63"/>
      <c r="BFR239" s="61"/>
      <c r="BFS239" s="61"/>
      <c r="BFT239" s="61"/>
      <c r="BFU239" s="63"/>
      <c r="BFV239" s="61"/>
      <c r="BFW239" s="59"/>
      <c r="BFX239" s="60"/>
      <c r="BFY239" s="103"/>
      <c r="BFZ239" s="61"/>
      <c r="BGA239" s="62"/>
      <c r="BGB239" s="61"/>
      <c r="BGC239" s="61"/>
      <c r="BGD239" s="63"/>
      <c r="BGE239" s="61"/>
      <c r="BGF239" s="61"/>
      <c r="BGG239" s="61"/>
      <c r="BGH239" s="63"/>
      <c r="BGI239" s="61"/>
      <c r="BGJ239" s="59"/>
      <c r="BGK239" s="60"/>
      <c r="BGL239" s="103"/>
      <c r="BGM239" s="61"/>
      <c r="BGN239" s="62"/>
      <c r="BGO239" s="61"/>
      <c r="BGP239" s="61"/>
      <c r="BGQ239" s="63"/>
      <c r="BGR239" s="61"/>
      <c r="BGS239" s="61"/>
      <c r="BGT239" s="61"/>
      <c r="BGU239" s="63"/>
      <c r="BGV239" s="61"/>
      <c r="BGW239" s="59"/>
      <c r="BGX239" s="60"/>
      <c r="BGY239" s="103"/>
      <c r="BGZ239" s="61"/>
      <c r="BHA239" s="62"/>
      <c r="BHB239" s="61"/>
      <c r="BHC239" s="61"/>
      <c r="BHD239" s="63"/>
      <c r="BHE239" s="61"/>
      <c r="BHF239" s="61"/>
      <c r="BHG239" s="61"/>
      <c r="BHH239" s="63"/>
      <c r="BHI239" s="61"/>
      <c r="BHJ239" s="59"/>
      <c r="BHK239" s="60"/>
      <c r="BHL239" s="103"/>
      <c r="BHM239" s="61"/>
      <c r="BHN239" s="62"/>
      <c r="BHO239" s="61"/>
      <c r="BHP239" s="61"/>
      <c r="BHQ239" s="63"/>
      <c r="BHR239" s="61"/>
      <c r="BHS239" s="61"/>
      <c r="BHT239" s="61"/>
      <c r="BHU239" s="63"/>
      <c r="BHV239" s="61"/>
      <c r="BHW239" s="59"/>
      <c r="BHX239" s="60"/>
      <c r="BHY239" s="103"/>
      <c r="BHZ239" s="61"/>
      <c r="BIA239" s="62"/>
      <c r="BIB239" s="61"/>
      <c r="BIC239" s="61"/>
      <c r="BID239" s="63"/>
      <c r="BIE239" s="61"/>
      <c r="BIF239" s="61"/>
      <c r="BIG239" s="61"/>
      <c r="BIH239" s="63"/>
      <c r="BII239" s="61"/>
      <c r="BIJ239" s="59"/>
      <c r="BIK239" s="60"/>
      <c r="BIL239" s="103"/>
      <c r="BIM239" s="61"/>
      <c r="BIN239" s="62"/>
      <c r="BIO239" s="61"/>
      <c r="BIP239" s="61"/>
      <c r="BIQ239" s="63"/>
      <c r="BIR239" s="61"/>
      <c r="BIS239" s="61"/>
      <c r="BIT239" s="61"/>
      <c r="BIU239" s="63"/>
      <c r="BIV239" s="61"/>
      <c r="BIW239" s="59"/>
      <c r="BIX239" s="60"/>
      <c r="BIY239" s="103"/>
      <c r="BIZ239" s="61"/>
      <c r="BJA239" s="62"/>
      <c r="BJB239" s="61"/>
      <c r="BJC239" s="61"/>
      <c r="BJD239" s="63"/>
      <c r="BJE239" s="61"/>
      <c r="BJF239" s="61"/>
      <c r="BJG239" s="61"/>
      <c r="BJH239" s="63"/>
      <c r="BJI239" s="61"/>
      <c r="BJJ239" s="59"/>
      <c r="BJK239" s="60"/>
      <c r="BJL239" s="103"/>
      <c r="BJM239" s="61"/>
      <c r="BJN239" s="62"/>
      <c r="BJO239" s="61"/>
      <c r="BJP239" s="61"/>
      <c r="BJQ239" s="63"/>
      <c r="BJR239" s="61"/>
      <c r="BJS239" s="61"/>
      <c r="BJT239" s="61"/>
      <c r="BJU239" s="63"/>
      <c r="BJV239" s="61"/>
      <c r="BJW239" s="59"/>
      <c r="BJX239" s="60"/>
      <c r="BJY239" s="103"/>
      <c r="BJZ239" s="61"/>
      <c r="BKA239" s="62"/>
      <c r="BKB239" s="61"/>
      <c r="BKC239" s="61"/>
      <c r="BKD239" s="63"/>
      <c r="BKE239" s="61"/>
      <c r="BKF239" s="61"/>
      <c r="BKG239" s="61"/>
      <c r="BKH239" s="63"/>
      <c r="BKI239" s="61"/>
      <c r="BKJ239" s="59"/>
      <c r="BKK239" s="60"/>
      <c r="BKL239" s="103"/>
      <c r="BKM239" s="61"/>
      <c r="BKN239" s="62"/>
      <c r="BKO239" s="61"/>
      <c r="BKP239" s="61"/>
      <c r="BKQ239" s="63"/>
      <c r="BKR239" s="61"/>
      <c r="BKS239" s="61"/>
      <c r="BKT239" s="61"/>
      <c r="BKU239" s="63"/>
      <c r="BKV239" s="61"/>
      <c r="BKW239" s="59"/>
      <c r="BKX239" s="60"/>
      <c r="BKY239" s="103"/>
      <c r="BKZ239" s="61"/>
      <c r="BLA239" s="62"/>
      <c r="BLB239" s="61"/>
      <c r="BLC239" s="61"/>
      <c r="BLD239" s="63"/>
      <c r="BLE239" s="61"/>
      <c r="BLF239" s="61"/>
      <c r="BLG239" s="61"/>
      <c r="BLH239" s="63"/>
      <c r="BLI239" s="61"/>
      <c r="BLJ239" s="59"/>
      <c r="BLK239" s="60"/>
      <c r="BLL239" s="103"/>
      <c r="BLM239" s="61"/>
      <c r="BLN239" s="62"/>
      <c r="BLO239" s="61"/>
      <c r="BLP239" s="61"/>
      <c r="BLQ239" s="63"/>
      <c r="BLR239" s="61"/>
      <c r="BLS239" s="61"/>
      <c r="BLT239" s="61"/>
      <c r="BLU239" s="63"/>
      <c r="BLV239" s="61"/>
      <c r="BLW239" s="59"/>
      <c r="BLX239" s="60"/>
      <c r="BLY239" s="103"/>
      <c r="BLZ239" s="61"/>
      <c r="BMA239" s="62"/>
      <c r="BMB239" s="61"/>
      <c r="BMC239" s="61"/>
      <c r="BMD239" s="63"/>
      <c r="BME239" s="61"/>
      <c r="BMF239" s="61"/>
      <c r="BMG239" s="61"/>
      <c r="BMH239" s="63"/>
      <c r="BMI239" s="61"/>
      <c r="BMJ239" s="59"/>
      <c r="BMK239" s="60"/>
      <c r="BML239" s="103"/>
      <c r="BMM239" s="61"/>
      <c r="BMN239" s="62"/>
      <c r="BMO239" s="61"/>
      <c r="BMP239" s="61"/>
      <c r="BMQ239" s="63"/>
      <c r="BMR239" s="61"/>
      <c r="BMS239" s="61"/>
      <c r="BMT239" s="61"/>
      <c r="BMU239" s="63"/>
      <c r="BMV239" s="61"/>
      <c r="BMW239" s="59"/>
      <c r="BMX239" s="60"/>
      <c r="BMY239" s="103"/>
      <c r="BMZ239" s="61"/>
      <c r="BNA239" s="62"/>
      <c r="BNB239" s="61"/>
      <c r="BNC239" s="61"/>
      <c r="BND239" s="63"/>
      <c r="BNE239" s="61"/>
      <c r="BNF239" s="61"/>
      <c r="BNG239" s="61"/>
      <c r="BNH239" s="63"/>
      <c r="BNI239" s="61"/>
      <c r="BNJ239" s="59"/>
      <c r="BNK239" s="60"/>
      <c r="BNL239" s="103"/>
      <c r="BNM239" s="61"/>
      <c r="BNN239" s="62"/>
      <c r="BNO239" s="61"/>
      <c r="BNP239" s="61"/>
      <c r="BNQ239" s="63"/>
      <c r="BNR239" s="61"/>
      <c r="BNS239" s="61"/>
      <c r="BNT239" s="61"/>
      <c r="BNU239" s="63"/>
      <c r="BNV239" s="61"/>
      <c r="BNW239" s="59"/>
      <c r="BNX239" s="60"/>
      <c r="BNY239" s="103"/>
      <c r="BNZ239" s="61"/>
      <c r="BOA239" s="62"/>
      <c r="BOB239" s="61"/>
      <c r="BOC239" s="61"/>
      <c r="BOD239" s="63"/>
      <c r="BOE239" s="61"/>
      <c r="BOF239" s="61"/>
      <c r="BOG239" s="61"/>
      <c r="BOH239" s="63"/>
      <c r="BOI239" s="61"/>
      <c r="BOJ239" s="59"/>
      <c r="BOK239" s="60"/>
      <c r="BOL239" s="103"/>
      <c r="BOM239" s="61"/>
      <c r="BON239" s="62"/>
      <c r="BOO239" s="61"/>
      <c r="BOP239" s="61"/>
      <c r="BOQ239" s="63"/>
      <c r="BOR239" s="61"/>
      <c r="BOS239" s="61"/>
      <c r="BOT239" s="61"/>
      <c r="BOU239" s="63"/>
      <c r="BOV239" s="61"/>
      <c r="BOW239" s="59"/>
      <c r="BOX239" s="60"/>
      <c r="BOY239" s="103"/>
      <c r="BOZ239" s="61"/>
      <c r="BPA239" s="62"/>
      <c r="BPB239" s="61"/>
      <c r="BPC239" s="61"/>
      <c r="BPD239" s="63"/>
      <c r="BPE239" s="61"/>
      <c r="BPF239" s="61"/>
      <c r="BPG239" s="61"/>
      <c r="BPH239" s="63"/>
      <c r="BPI239" s="61"/>
      <c r="BPJ239" s="59"/>
      <c r="BPK239" s="60"/>
      <c r="BPL239" s="103"/>
      <c r="BPM239" s="61"/>
      <c r="BPN239" s="62"/>
      <c r="BPO239" s="61"/>
      <c r="BPP239" s="61"/>
      <c r="BPQ239" s="63"/>
      <c r="BPR239" s="61"/>
      <c r="BPS239" s="61"/>
      <c r="BPT239" s="61"/>
      <c r="BPU239" s="63"/>
      <c r="BPV239" s="61"/>
      <c r="BPW239" s="59"/>
      <c r="BPX239" s="60"/>
      <c r="BPY239" s="103"/>
      <c r="BPZ239" s="61"/>
      <c r="BQA239" s="62"/>
      <c r="BQB239" s="61"/>
      <c r="BQC239" s="61"/>
      <c r="BQD239" s="63"/>
      <c r="BQE239" s="61"/>
      <c r="BQF239" s="61"/>
      <c r="BQG239" s="61"/>
      <c r="BQH239" s="63"/>
      <c r="BQI239" s="61"/>
      <c r="BQJ239" s="59"/>
      <c r="BQK239" s="60"/>
      <c r="BQL239" s="103"/>
      <c r="BQM239" s="61"/>
      <c r="BQN239" s="62"/>
      <c r="BQO239" s="61"/>
      <c r="BQP239" s="61"/>
      <c r="BQQ239" s="63"/>
      <c r="BQR239" s="61"/>
      <c r="BQS239" s="61"/>
      <c r="BQT239" s="61"/>
      <c r="BQU239" s="63"/>
      <c r="BQV239" s="61"/>
      <c r="BQW239" s="59"/>
      <c r="BQX239" s="60"/>
      <c r="BQY239" s="103"/>
      <c r="BQZ239" s="61"/>
      <c r="BRA239" s="62"/>
      <c r="BRB239" s="61"/>
      <c r="BRC239" s="61"/>
      <c r="BRD239" s="63"/>
      <c r="BRE239" s="61"/>
      <c r="BRF239" s="61"/>
      <c r="BRG239" s="61"/>
      <c r="BRH239" s="63"/>
      <c r="BRI239" s="61"/>
      <c r="BRJ239" s="59"/>
      <c r="BRK239" s="60"/>
      <c r="BRL239" s="103"/>
      <c r="BRM239" s="61"/>
      <c r="BRN239" s="62"/>
      <c r="BRO239" s="61"/>
      <c r="BRP239" s="61"/>
      <c r="BRQ239" s="63"/>
      <c r="BRR239" s="61"/>
      <c r="BRS239" s="61"/>
      <c r="BRT239" s="61"/>
      <c r="BRU239" s="63"/>
      <c r="BRV239" s="61"/>
      <c r="BRW239" s="59"/>
      <c r="BRX239" s="60"/>
      <c r="BRY239" s="103"/>
      <c r="BRZ239" s="61"/>
      <c r="BSA239" s="62"/>
      <c r="BSB239" s="61"/>
      <c r="BSC239" s="61"/>
      <c r="BSD239" s="63"/>
      <c r="BSE239" s="61"/>
      <c r="BSF239" s="61"/>
      <c r="BSG239" s="61"/>
      <c r="BSH239" s="63"/>
      <c r="BSI239" s="61"/>
      <c r="BSJ239" s="59"/>
      <c r="BSK239" s="60"/>
      <c r="BSL239" s="103"/>
      <c r="BSM239" s="61"/>
      <c r="BSN239" s="62"/>
      <c r="BSO239" s="61"/>
      <c r="BSP239" s="61"/>
      <c r="BSQ239" s="63"/>
      <c r="BSR239" s="61"/>
      <c r="BSS239" s="61"/>
      <c r="BST239" s="61"/>
      <c r="BSU239" s="63"/>
      <c r="BSV239" s="61"/>
      <c r="BSW239" s="59"/>
      <c r="BSX239" s="60"/>
      <c r="BSY239" s="103"/>
      <c r="BSZ239" s="61"/>
      <c r="BTA239" s="62"/>
      <c r="BTB239" s="61"/>
      <c r="BTC239" s="61"/>
      <c r="BTD239" s="63"/>
      <c r="BTE239" s="61"/>
      <c r="BTF239" s="61"/>
      <c r="BTG239" s="61"/>
      <c r="BTH239" s="63"/>
      <c r="BTI239" s="61"/>
      <c r="BTJ239" s="59"/>
      <c r="BTK239" s="60"/>
      <c r="BTL239" s="103"/>
      <c r="BTM239" s="61"/>
      <c r="BTN239" s="62"/>
      <c r="BTO239" s="61"/>
      <c r="BTP239" s="61"/>
      <c r="BTQ239" s="63"/>
      <c r="BTR239" s="61"/>
      <c r="BTS239" s="61"/>
      <c r="BTT239" s="61"/>
      <c r="BTU239" s="63"/>
      <c r="BTV239" s="61"/>
      <c r="BTW239" s="59"/>
      <c r="BTX239" s="60"/>
      <c r="BTY239" s="103"/>
      <c r="BTZ239" s="61"/>
      <c r="BUA239" s="62"/>
      <c r="BUB239" s="61"/>
      <c r="BUC239" s="61"/>
      <c r="BUD239" s="63"/>
      <c r="BUE239" s="61"/>
      <c r="BUF239" s="61"/>
      <c r="BUG239" s="61"/>
      <c r="BUH239" s="63"/>
      <c r="BUI239" s="61"/>
      <c r="BUJ239" s="59"/>
      <c r="BUK239" s="60"/>
      <c r="BUL239" s="103"/>
      <c r="BUM239" s="61"/>
      <c r="BUN239" s="62"/>
      <c r="BUO239" s="61"/>
      <c r="BUP239" s="61"/>
      <c r="BUQ239" s="63"/>
      <c r="BUR239" s="61"/>
      <c r="BUS239" s="61"/>
      <c r="BUT239" s="61"/>
      <c r="BUU239" s="63"/>
      <c r="BUV239" s="61"/>
      <c r="BUW239" s="59"/>
      <c r="BUX239" s="60"/>
      <c r="BUY239" s="103"/>
      <c r="BUZ239" s="61"/>
      <c r="BVA239" s="62"/>
      <c r="BVB239" s="61"/>
      <c r="BVC239" s="61"/>
      <c r="BVD239" s="63"/>
      <c r="BVE239" s="61"/>
      <c r="BVF239" s="61"/>
      <c r="BVG239" s="61"/>
      <c r="BVH239" s="63"/>
      <c r="BVI239" s="61"/>
      <c r="BVJ239" s="59"/>
      <c r="BVK239" s="60"/>
      <c r="BVL239" s="103"/>
      <c r="BVM239" s="61"/>
      <c r="BVN239" s="62"/>
      <c r="BVO239" s="61"/>
      <c r="BVP239" s="61"/>
      <c r="BVQ239" s="63"/>
      <c r="BVR239" s="61"/>
      <c r="BVS239" s="61"/>
      <c r="BVT239" s="61"/>
      <c r="BVU239" s="63"/>
      <c r="BVV239" s="61"/>
      <c r="BVW239" s="59"/>
      <c r="BVX239" s="60"/>
      <c r="BVY239" s="103"/>
      <c r="BVZ239" s="61"/>
      <c r="BWA239" s="62"/>
      <c r="BWB239" s="61"/>
      <c r="BWC239" s="61"/>
      <c r="BWD239" s="63"/>
      <c r="BWE239" s="61"/>
      <c r="BWF239" s="61"/>
      <c r="BWG239" s="61"/>
      <c r="BWH239" s="63"/>
      <c r="BWI239" s="61"/>
      <c r="BWJ239" s="59"/>
      <c r="BWK239" s="60"/>
      <c r="BWL239" s="103"/>
      <c r="BWM239" s="61"/>
      <c r="BWN239" s="62"/>
      <c r="BWO239" s="61"/>
      <c r="BWP239" s="61"/>
      <c r="BWQ239" s="63"/>
      <c r="BWR239" s="61"/>
      <c r="BWS239" s="61"/>
      <c r="BWT239" s="61"/>
      <c r="BWU239" s="63"/>
      <c r="BWV239" s="61"/>
      <c r="BWW239" s="59"/>
      <c r="BWX239" s="60"/>
      <c r="BWY239" s="103"/>
      <c r="BWZ239" s="61"/>
      <c r="BXA239" s="62"/>
      <c r="BXB239" s="61"/>
      <c r="BXC239" s="61"/>
      <c r="BXD239" s="63"/>
      <c r="BXE239" s="61"/>
      <c r="BXF239" s="61"/>
      <c r="BXG239" s="61"/>
      <c r="BXH239" s="63"/>
      <c r="BXI239" s="61"/>
      <c r="BXJ239" s="59"/>
      <c r="BXK239" s="60"/>
      <c r="BXL239" s="103"/>
      <c r="BXM239" s="61"/>
      <c r="BXN239" s="62"/>
      <c r="BXO239" s="61"/>
      <c r="BXP239" s="61"/>
      <c r="BXQ239" s="63"/>
      <c r="BXR239" s="61"/>
      <c r="BXS239" s="61"/>
      <c r="BXT239" s="61"/>
      <c r="BXU239" s="63"/>
      <c r="BXV239" s="61"/>
      <c r="BXW239" s="59"/>
      <c r="BXX239" s="60"/>
      <c r="BXY239" s="103"/>
      <c r="BXZ239" s="61"/>
      <c r="BYA239" s="62"/>
      <c r="BYB239" s="61"/>
      <c r="BYC239" s="61"/>
      <c r="BYD239" s="63"/>
      <c r="BYE239" s="61"/>
      <c r="BYF239" s="61"/>
      <c r="BYG239" s="61"/>
      <c r="BYH239" s="63"/>
      <c r="BYI239" s="61"/>
      <c r="BYJ239" s="59"/>
      <c r="BYK239" s="60"/>
      <c r="BYL239" s="103"/>
      <c r="BYM239" s="61"/>
      <c r="BYN239" s="62"/>
      <c r="BYO239" s="61"/>
      <c r="BYP239" s="61"/>
      <c r="BYQ239" s="63"/>
      <c r="BYR239" s="61"/>
      <c r="BYS239" s="61"/>
      <c r="BYT239" s="61"/>
      <c r="BYU239" s="63"/>
      <c r="BYV239" s="61"/>
      <c r="BYW239" s="59"/>
      <c r="BYX239" s="60"/>
      <c r="BYY239" s="103"/>
      <c r="BYZ239" s="61"/>
      <c r="BZA239" s="62"/>
      <c r="BZB239" s="61"/>
      <c r="BZC239" s="61"/>
      <c r="BZD239" s="63"/>
      <c r="BZE239" s="61"/>
      <c r="BZF239" s="61"/>
      <c r="BZG239" s="61"/>
      <c r="BZH239" s="63"/>
      <c r="BZI239" s="61"/>
      <c r="BZJ239" s="59"/>
      <c r="BZK239" s="60"/>
      <c r="BZL239" s="103"/>
      <c r="BZM239" s="61"/>
      <c r="BZN239" s="62"/>
      <c r="BZO239" s="61"/>
      <c r="BZP239" s="61"/>
      <c r="BZQ239" s="63"/>
      <c r="BZR239" s="61"/>
      <c r="BZS239" s="61"/>
      <c r="BZT239" s="61"/>
      <c r="BZU239" s="63"/>
      <c r="BZV239" s="61"/>
      <c r="BZW239" s="59"/>
      <c r="BZX239" s="60"/>
      <c r="BZY239" s="103"/>
      <c r="BZZ239" s="61"/>
      <c r="CAA239" s="62"/>
      <c r="CAB239" s="61"/>
      <c r="CAC239" s="61"/>
      <c r="CAD239" s="63"/>
      <c r="CAE239" s="61"/>
      <c r="CAF239" s="61"/>
      <c r="CAG239" s="61"/>
      <c r="CAH239" s="63"/>
      <c r="CAI239" s="61"/>
      <c r="CAJ239" s="59"/>
      <c r="CAK239" s="60"/>
      <c r="CAL239" s="103"/>
      <c r="CAM239" s="61"/>
      <c r="CAN239" s="62"/>
      <c r="CAO239" s="61"/>
      <c r="CAP239" s="61"/>
      <c r="CAQ239" s="63"/>
      <c r="CAR239" s="61"/>
      <c r="CAS239" s="61"/>
      <c r="CAT239" s="61"/>
      <c r="CAU239" s="63"/>
      <c r="CAV239" s="61"/>
      <c r="CAW239" s="59"/>
      <c r="CAX239" s="60"/>
      <c r="CAY239" s="103"/>
      <c r="CAZ239" s="61"/>
      <c r="CBA239" s="62"/>
      <c r="CBB239" s="61"/>
      <c r="CBC239" s="61"/>
      <c r="CBD239" s="63"/>
      <c r="CBE239" s="61"/>
      <c r="CBF239" s="61"/>
      <c r="CBG239" s="61"/>
      <c r="CBH239" s="63"/>
      <c r="CBI239" s="61"/>
      <c r="CBJ239" s="59"/>
      <c r="CBK239" s="60"/>
      <c r="CBL239" s="103"/>
      <c r="CBM239" s="61"/>
      <c r="CBN239" s="62"/>
      <c r="CBO239" s="61"/>
      <c r="CBP239" s="61"/>
      <c r="CBQ239" s="63"/>
      <c r="CBR239" s="61"/>
      <c r="CBS239" s="61"/>
      <c r="CBT239" s="61"/>
      <c r="CBU239" s="63"/>
      <c r="CBV239" s="61"/>
      <c r="CBW239" s="59"/>
      <c r="CBX239" s="60"/>
      <c r="CBY239" s="103"/>
      <c r="CBZ239" s="61"/>
      <c r="CCA239" s="62"/>
      <c r="CCB239" s="61"/>
      <c r="CCC239" s="61"/>
      <c r="CCD239" s="63"/>
      <c r="CCE239" s="61"/>
      <c r="CCF239" s="61"/>
      <c r="CCG239" s="61"/>
      <c r="CCH239" s="63"/>
      <c r="CCI239" s="61"/>
      <c r="CCJ239" s="59"/>
      <c r="CCK239" s="60"/>
      <c r="CCL239" s="103"/>
      <c r="CCM239" s="61"/>
      <c r="CCN239" s="62"/>
      <c r="CCO239" s="61"/>
      <c r="CCP239" s="61"/>
      <c r="CCQ239" s="63"/>
      <c r="CCR239" s="61"/>
      <c r="CCS239" s="61"/>
      <c r="CCT239" s="61"/>
      <c r="CCU239" s="63"/>
      <c r="CCV239" s="61"/>
      <c r="CCW239" s="59"/>
      <c r="CCX239" s="60"/>
      <c r="CCY239" s="103"/>
      <c r="CCZ239" s="61"/>
      <c r="CDA239" s="62"/>
      <c r="CDB239" s="61"/>
      <c r="CDC239" s="61"/>
      <c r="CDD239" s="63"/>
      <c r="CDE239" s="61"/>
      <c r="CDF239" s="61"/>
      <c r="CDG239" s="61"/>
      <c r="CDH239" s="63"/>
      <c r="CDI239" s="61"/>
      <c r="CDJ239" s="59"/>
      <c r="CDK239" s="60"/>
      <c r="CDL239" s="103"/>
      <c r="CDM239" s="61"/>
      <c r="CDN239" s="62"/>
      <c r="CDO239" s="61"/>
      <c r="CDP239" s="61"/>
      <c r="CDQ239" s="63"/>
      <c r="CDR239" s="61"/>
      <c r="CDS239" s="61"/>
      <c r="CDT239" s="61"/>
      <c r="CDU239" s="63"/>
      <c r="CDV239" s="61"/>
      <c r="CDW239" s="59"/>
      <c r="CDX239" s="60"/>
      <c r="CDY239" s="103"/>
      <c r="CDZ239" s="61"/>
      <c r="CEA239" s="62"/>
      <c r="CEB239" s="61"/>
      <c r="CEC239" s="61"/>
      <c r="CED239" s="63"/>
      <c r="CEE239" s="61"/>
      <c r="CEF239" s="61"/>
      <c r="CEG239" s="61"/>
      <c r="CEH239" s="63"/>
      <c r="CEI239" s="61"/>
      <c r="CEJ239" s="59"/>
      <c r="CEK239" s="60"/>
      <c r="CEL239" s="103"/>
      <c r="CEM239" s="61"/>
      <c r="CEN239" s="62"/>
      <c r="CEO239" s="61"/>
      <c r="CEP239" s="61"/>
      <c r="CEQ239" s="63"/>
      <c r="CER239" s="61"/>
      <c r="CES239" s="61"/>
      <c r="CET239" s="61"/>
      <c r="CEU239" s="63"/>
      <c r="CEV239" s="61"/>
      <c r="CEW239" s="59"/>
      <c r="CEX239" s="60"/>
      <c r="CEY239" s="103"/>
      <c r="CEZ239" s="61"/>
      <c r="CFA239" s="62"/>
      <c r="CFB239" s="61"/>
      <c r="CFC239" s="61"/>
      <c r="CFD239" s="63"/>
      <c r="CFE239" s="61"/>
      <c r="CFF239" s="61"/>
      <c r="CFG239" s="61"/>
      <c r="CFH239" s="63"/>
      <c r="CFI239" s="61"/>
      <c r="CFJ239" s="59"/>
      <c r="CFK239" s="60"/>
      <c r="CFL239" s="103"/>
      <c r="CFM239" s="61"/>
      <c r="CFN239" s="62"/>
      <c r="CFO239" s="61"/>
      <c r="CFP239" s="61"/>
      <c r="CFQ239" s="63"/>
      <c r="CFR239" s="61"/>
      <c r="CFS239" s="61"/>
      <c r="CFT239" s="61"/>
      <c r="CFU239" s="63"/>
      <c r="CFV239" s="61"/>
      <c r="CFW239" s="59"/>
      <c r="CFX239" s="60"/>
      <c r="CFY239" s="103"/>
      <c r="CFZ239" s="61"/>
      <c r="CGA239" s="62"/>
      <c r="CGB239" s="61"/>
      <c r="CGC239" s="61"/>
      <c r="CGD239" s="63"/>
      <c r="CGE239" s="61"/>
      <c r="CGF239" s="61"/>
      <c r="CGG239" s="61"/>
      <c r="CGH239" s="63"/>
      <c r="CGI239" s="61"/>
      <c r="CGJ239" s="59"/>
      <c r="CGK239" s="60"/>
      <c r="CGL239" s="103"/>
      <c r="CGM239" s="61"/>
      <c r="CGN239" s="62"/>
      <c r="CGO239" s="61"/>
      <c r="CGP239" s="61"/>
      <c r="CGQ239" s="63"/>
      <c r="CGR239" s="61"/>
      <c r="CGS239" s="61"/>
      <c r="CGT239" s="61"/>
      <c r="CGU239" s="63"/>
      <c r="CGV239" s="61"/>
      <c r="CGW239" s="59"/>
      <c r="CGX239" s="60"/>
      <c r="CGY239" s="103"/>
      <c r="CGZ239" s="61"/>
      <c r="CHA239" s="62"/>
      <c r="CHB239" s="61"/>
      <c r="CHC239" s="61"/>
      <c r="CHD239" s="63"/>
      <c r="CHE239" s="61"/>
      <c r="CHF239" s="61"/>
      <c r="CHG239" s="61"/>
      <c r="CHH239" s="63"/>
      <c r="CHI239" s="61"/>
      <c r="CHJ239" s="59"/>
      <c r="CHK239" s="60"/>
      <c r="CHL239" s="103"/>
      <c r="CHM239" s="61"/>
      <c r="CHN239" s="62"/>
      <c r="CHO239" s="61"/>
      <c r="CHP239" s="61"/>
      <c r="CHQ239" s="63"/>
      <c r="CHR239" s="61"/>
      <c r="CHS239" s="61"/>
      <c r="CHT239" s="61"/>
      <c r="CHU239" s="63"/>
      <c r="CHV239" s="61"/>
      <c r="CHW239" s="59"/>
      <c r="CHX239" s="60"/>
      <c r="CHY239" s="103"/>
      <c r="CHZ239" s="61"/>
      <c r="CIA239" s="62"/>
      <c r="CIB239" s="61"/>
      <c r="CIC239" s="61"/>
      <c r="CID239" s="63"/>
      <c r="CIE239" s="61"/>
      <c r="CIF239" s="61"/>
      <c r="CIG239" s="61"/>
      <c r="CIH239" s="63"/>
      <c r="CII239" s="61"/>
      <c r="CIJ239" s="59"/>
      <c r="CIK239" s="60"/>
      <c r="CIL239" s="103"/>
      <c r="CIM239" s="61"/>
      <c r="CIN239" s="62"/>
      <c r="CIO239" s="61"/>
      <c r="CIP239" s="61"/>
      <c r="CIQ239" s="63"/>
      <c r="CIR239" s="61"/>
      <c r="CIS239" s="61"/>
      <c r="CIT239" s="61"/>
      <c r="CIU239" s="63"/>
      <c r="CIV239" s="61"/>
      <c r="CIW239" s="59"/>
      <c r="CIX239" s="60"/>
      <c r="CIY239" s="103"/>
      <c r="CIZ239" s="61"/>
      <c r="CJA239" s="62"/>
      <c r="CJB239" s="61"/>
      <c r="CJC239" s="61"/>
      <c r="CJD239" s="63"/>
      <c r="CJE239" s="61"/>
      <c r="CJF239" s="61"/>
      <c r="CJG239" s="61"/>
      <c r="CJH239" s="63"/>
      <c r="CJI239" s="61"/>
      <c r="CJJ239" s="59"/>
      <c r="CJK239" s="60"/>
      <c r="CJL239" s="103"/>
      <c r="CJM239" s="61"/>
      <c r="CJN239" s="62"/>
      <c r="CJO239" s="61"/>
      <c r="CJP239" s="61"/>
      <c r="CJQ239" s="63"/>
      <c r="CJR239" s="61"/>
      <c r="CJS239" s="61"/>
      <c r="CJT239" s="61"/>
      <c r="CJU239" s="63"/>
      <c r="CJV239" s="61"/>
      <c r="CJW239" s="59"/>
      <c r="CJX239" s="60"/>
      <c r="CJY239" s="103"/>
      <c r="CJZ239" s="61"/>
      <c r="CKA239" s="62"/>
      <c r="CKB239" s="61"/>
      <c r="CKC239" s="61"/>
      <c r="CKD239" s="63"/>
      <c r="CKE239" s="61"/>
      <c r="CKF239" s="61"/>
      <c r="CKG239" s="61"/>
      <c r="CKH239" s="63"/>
      <c r="CKI239" s="61"/>
      <c r="CKJ239" s="59"/>
      <c r="CKK239" s="60"/>
      <c r="CKL239" s="103"/>
      <c r="CKM239" s="61"/>
      <c r="CKN239" s="62"/>
      <c r="CKO239" s="61"/>
      <c r="CKP239" s="61"/>
      <c r="CKQ239" s="63"/>
      <c r="CKR239" s="61"/>
      <c r="CKS239" s="61"/>
      <c r="CKT239" s="61"/>
      <c r="CKU239" s="63"/>
      <c r="CKV239" s="61"/>
      <c r="CKW239" s="59"/>
      <c r="CKX239" s="60"/>
      <c r="CKY239" s="103"/>
      <c r="CKZ239" s="61"/>
      <c r="CLA239" s="62"/>
      <c r="CLB239" s="61"/>
      <c r="CLC239" s="61"/>
      <c r="CLD239" s="63"/>
      <c r="CLE239" s="61"/>
      <c r="CLF239" s="61"/>
      <c r="CLG239" s="61"/>
      <c r="CLH239" s="63"/>
      <c r="CLI239" s="61"/>
      <c r="CLJ239" s="59"/>
      <c r="CLK239" s="60"/>
      <c r="CLL239" s="103"/>
      <c r="CLM239" s="61"/>
      <c r="CLN239" s="62"/>
      <c r="CLO239" s="61"/>
      <c r="CLP239" s="61"/>
      <c r="CLQ239" s="63"/>
      <c r="CLR239" s="61"/>
      <c r="CLS239" s="61"/>
      <c r="CLT239" s="61"/>
      <c r="CLU239" s="63"/>
      <c r="CLV239" s="61"/>
      <c r="CLW239" s="59"/>
      <c r="CLX239" s="60"/>
      <c r="CLY239" s="103"/>
      <c r="CLZ239" s="61"/>
      <c r="CMA239" s="62"/>
      <c r="CMB239" s="61"/>
      <c r="CMC239" s="61"/>
      <c r="CMD239" s="63"/>
      <c r="CME239" s="61"/>
      <c r="CMF239" s="61"/>
      <c r="CMG239" s="61"/>
      <c r="CMH239" s="63"/>
      <c r="CMI239" s="61"/>
      <c r="CMJ239" s="59"/>
      <c r="CMK239" s="60"/>
      <c r="CML239" s="103"/>
      <c r="CMM239" s="61"/>
      <c r="CMN239" s="62"/>
      <c r="CMO239" s="61"/>
      <c r="CMP239" s="61"/>
      <c r="CMQ239" s="63"/>
      <c r="CMR239" s="61"/>
      <c r="CMS239" s="61"/>
      <c r="CMT239" s="61"/>
      <c r="CMU239" s="63"/>
      <c r="CMV239" s="61"/>
      <c r="CMW239" s="59"/>
      <c r="CMX239" s="60"/>
      <c r="CMY239" s="103"/>
      <c r="CMZ239" s="61"/>
      <c r="CNA239" s="62"/>
      <c r="CNB239" s="61"/>
      <c r="CNC239" s="61"/>
      <c r="CND239" s="63"/>
      <c r="CNE239" s="61"/>
      <c r="CNF239" s="61"/>
      <c r="CNG239" s="61"/>
      <c r="CNH239" s="63"/>
      <c r="CNI239" s="61"/>
      <c r="CNJ239" s="59"/>
      <c r="CNK239" s="60"/>
      <c r="CNL239" s="103"/>
      <c r="CNM239" s="61"/>
      <c r="CNN239" s="62"/>
      <c r="CNO239" s="61"/>
      <c r="CNP239" s="61"/>
      <c r="CNQ239" s="63"/>
      <c r="CNR239" s="61"/>
      <c r="CNS239" s="61"/>
      <c r="CNT239" s="61"/>
      <c r="CNU239" s="63"/>
      <c r="CNV239" s="61"/>
      <c r="CNW239" s="59"/>
      <c r="CNX239" s="60"/>
      <c r="CNY239" s="103"/>
      <c r="CNZ239" s="61"/>
      <c r="COA239" s="62"/>
      <c r="COB239" s="61"/>
      <c r="COC239" s="61"/>
      <c r="COD239" s="63"/>
      <c r="COE239" s="61"/>
      <c r="COF239" s="61"/>
      <c r="COG239" s="61"/>
      <c r="COH239" s="63"/>
      <c r="COI239" s="61"/>
      <c r="COJ239" s="59"/>
      <c r="COK239" s="60"/>
      <c r="COL239" s="103"/>
      <c r="COM239" s="61"/>
      <c r="CON239" s="62"/>
      <c r="COO239" s="61"/>
      <c r="COP239" s="61"/>
      <c r="COQ239" s="63"/>
      <c r="COR239" s="61"/>
      <c r="COS239" s="61"/>
      <c r="COT239" s="61"/>
      <c r="COU239" s="63"/>
      <c r="COV239" s="61"/>
      <c r="COW239" s="59"/>
      <c r="COX239" s="60"/>
      <c r="COY239" s="103"/>
      <c r="COZ239" s="61"/>
      <c r="CPA239" s="62"/>
      <c r="CPB239" s="61"/>
      <c r="CPC239" s="61"/>
      <c r="CPD239" s="63"/>
      <c r="CPE239" s="61"/>
      <c r="CPF239" s="61"/>
      <c r="CPG239" s="61"/>
      <c r="CPH239" s="63"/>
      <c r="CPI239" s="61"/>
      <c r="CPJ239" s="59"/>
      <c r="CPK239" s="60"/>
      <c r="CPL239" s="103"/>
      <c r="CPM239" s="61"/>
      <c r="CPN239" s="62"/>
      <c r="CPO239" s="61"/>
      <c r="CPP239" s="61"/>
      <c r="CPQ239" s="63"/>
      <c r="CPR239" s="61"/>
      <c r="CPS239" s="61"/>
      <c r="CPT239" s="61"/>
      <c r="CPU239" s="63"/>
      <c r="CPV239" s="61"/>
      <c r="CPW239" s="59"/>
      <c r="CPX239" s="60"/>
      <c r="CPY239" s="103"/>
      <c r="CPZ239" s="61"/>
      <c r="CQA239" s="62"/>
      <c r="CQB239" s="61"/>
      <c r="CQC239" s="61"/>
      <c r="CQD239" s="63"/>
      <c r="CQE239" s="61"/>
      <c r="CQF239" s="61"/>
      <c r="CQG239" s="61"/>
      <c r="CQH239" s="63"/>
      <c r="CQI239" s="61"/>
      <c r="CQJ239" s="59"/>
      <c r="CQK239" s="60"/>
      <c r="CQL239" s="103"/>
      <c r="CQM239" s="61"/>
      <c r="CQN239" s="62"/>
      <c r="CQO239" s="61"/>
      <c r="CQP239" s="61"/>
      <c r="CQQ239" s="63"/>
      <c r="CQR239" s="61"/>
      <c r="CQS239" s="61"/>
      <c r="CQT239" s="61"/>
      <c r="CQU239" s="63"/>
      <c r="CQV239" s="61"/>
      <c r="CQW239" s="59"/>
      <c r="CQX239" s="60"/>
      <c r="CQY239" s="103"/>
      <c r="CQZ239" s="61"/>
      <c r="CRA239" s="62"/>
      <c r="CRB239" s="61"/>
      <c r="CRC239" s="61"/>
      <c r="CRD239" s="63"/>
      <c r="CRE239" s="61"/>
      <c r="CRF239" s="61"/>
      <c r="CRG239" s="61"/>
      <c r="CRH239" s="63"/>
      <c r="CRI239" s="61"/>
      <c r="CRJ239" s="59"/>
      <c r="CRK239" s="60"/>
      <c r="CRL239" s="103"/>
      <c r="CRM239" s="61"/>
      <c r="CRN239" s="62"/>
      <c r="CRO239" s="61"/>
      <c r="CRP239" s="61"/>
      <c r="CRQ239" s="63"/>
      <c r="CRR239" s="61"/>
      <c r="CRS239" s="61"/>
      <c r="CRT239" s="61"/>
      <c r="CRU239" s="63"/>
      <c r="CRV239" s="61"/>
      <c r="CRW239" s="59"/>
      <c r="CRX239" s="60"/>
      <c r="CRY239" s="103"/>
      <c r="CRZ239" s="61"/>
      <c r="CSA239" s="62"/>
      <c r="CSB239" s="61"/>
      <c r="CSC239" s="61"/>
      <c r="CSD239" s="63"/>
      <c r="CSE239" s="61"/>
      <c r="CSF239" s="61"/>
      <c r="CSG239" s="61"/>
      <c r="CSH239" s="63"/>
      <c r="CSI239" s="61"/>
      <c r="CSJ239" s="59"/>
      <c r="CSK239" s="60"/>
      <c r="CSL239" s="103"/>
      <c r="CSM239" s="61"/>
      <c r="CSN239" s="62"/>
      <c r="CSO239" s="61"/>
      <c r="CSP239" s="61"/>
      <c r="CSQ239" s="63"/>
      <c r="CSR239" s="61"/>
      <c r="CSS239" s="61"/>
      <c r="CST239" s="61"/>
      <c r="CSU239" s="63"/>
      <c r="CSV239" s="61"/>
      <c r="CSW239" s="59"/>
      <c r="CSX239" s="60"/>
      <c r="CSY239" s="103"/>
      <c r="CSZ239" s="61"/>
      <c r="CTA239" s="62"/>
      <c r="CTB239" s="61"/>
      <c r="CTC239" s="61"/>
      <c r="CTD239" s="63"/>
      <c r="CTE239" s="61"/>
      <c r="CTF239" s="61"/>
      <c r="CTG239" s="61"/>
      <c r="CTH239" s="63"/>
      <c r="CTI239" s="61"/>
      <c r="CTJ239" s="59"/>
      <c r="CTK239" s="60"/>
      <c r="CTL239" s="103"/>
      <c r="CTM239" s="61"/>
      <c r="CTN239" s="62"/>
      <c r="CTO239" s="61"/>
      <c r="CTP239" s="61"/>
      <c r="CTQ239" s="63"/>
      <c r="CTR239" s="61"/>
      <c r="CTS239" s="61"/>
      <c r="CTT239" s="61"/>
      <c r="CTU239" s="63"/>
      <c r="CTV239" s="61"/>
      <c r="CTW239" s="59"/>
      <c r="CTX239" s="60"/>
      <c r="CTY239" s="103"/>
      <c r="CTZ239" s="61"/>
      <c r="CUA239" s="62"/>
      <c r="CUB239" s="61"/>
      <c r="CUC239" s="61"/>
      <c r="CUD239" s="63"/>
      <c r="CUE239" s="61"/>
      <c r="CUF239" s="61"/>
      <c r="CUG239" s="61"/>
      <c r="CUH239" s="63"/>
      <c r="CUI239" s="61"/>
      <c r="CUJ239" s="59"/>
      <c r="CUK239" s="60"/>
      <c r="CUL239" s="103"/>
      <c r="CUM239" s="61"/>
      <c r="CUN239" s="62"/>
      <c r="CUO239" s="61"/>
      <c r="CUP239" s="61"/>
      <c r="CUQ239" s="63"/>
      <c r="CUR239" s="61"/>
      <c r="CUS239" s="61"/>
      <c r="CUT239" s="61"/>
      <c r="CUU239" s="63"/>
      <c r="CUV239" s="61"/>
      <c r="CUW239" s="59"/>
      <c r="CUX239" s="60"/>
      <c r="CUY239" s="103"/>
      <c r="CUZ239" s="61"/>
      <c r="CVA239" s="62"/>
      <c r="CVB239" s="61"/>
      <c r="CVC239" s="61"/>
      <c r="CVD239" s="63"/>
      <c r="CVE239" s="61"/>
      <c r="CVF239" s="61"/>
      <c r="CVG239" s="61"/>
      <c r="CVH239" s="63"/>
      <c r="CVI239" s="61"/>
      <c r="CVJ239" s="59"/>
      <c r="CVK239" s="60"/>
      <c r="CVL239" s="103"/>
      <c r="CVM239" s="61"/>
      <c r="CVN239" s="62"/>
      <c r="CVO239" s="61"/>
      <c r="CVP239" s="61"/>
      <c r="CVQ239" s="63"/>
      <c r="CVR239" s="61"/>
      <c r="CVS239" s="61"/>
      <c r="CVT239" s="61"/>
      <c r="CVU239" s="63"/>
      <c r="CVV239" s="61"/>
      <c r="CVW239" s="59"/>
      <c r="CVX239" s="60"/>
      <c r="CVY239" s="103"/>
      <c r="CVZ239" s="61"/>
      <c r="CWA239" s="62"/>
      <c r="CWB239" s="61"/>
      <c r="CWC239" s="61"/>
      <c r="CWD239" s="63"/>
      <c r="CWE239" s="61"/>
      <c r="CWF239" s="61"/>
      <c r="CWG239" s="61"/>
      <c r="CWH239" s="63"/>
      <c r="CWI239" s="61"/>
      <c r="CWJ239" s="59"/>
      <c r="CWK239" s="60"/>
      <c r="CWL239" s="103"/>
      <c r="CWM239" s="61"/>
      <c r="CWN239" s="62"/>
      <c r="CWO239" s="61"/>
      <c r="CWP239" s="61"/>
      <c r="CWQ239" s="63"/>
      <c r="CWR239" s="61"/>
      <c r="CWS239" s="61"/>
      <c r="CWT239" s="61"/>
      <c r="CWU239" s="63"/>
      <c r="CWV239" s="61"/>
      <c r="CWW239" s="59"/>
      <c r="CWX239" s="60"/>
      <c r="CWY239" s="103"/>
      <c r="CWZ239" s="61"/>
      <c r="CXA239" s="62"/>
      <c r="CXB239" s="61"/>
      <c r="CXC239" s="61"/>
      <c r="CXD239" s="63"/>
      <c r="CXE239" s="61"/>
      <c r="CXF239" s="61"/>
      <c r="CXG239" s="61"/>
      <c r="CXH239" s="63"/>
      <c r="CXI239" s="61"/>
      <c r="CXJ239" s="59"/>
      <c r="CXK239" s="60"/>
      <c r="CXL239" s="103"/>
      <c r="CXM239" s="61"/>
      <c r="CXN239" s="62"/>
      <c r="CXO239" s="61"/>
      <c r="CXP239" s="61"/>
      <c r="CXQ239" s="63"/>
      <c r="CXR239" s="61"/>
      <c r="CXS239" s="61"/>
      <c r="CXT239" s="61"/>
      <c r="CXU239" s="63"/>
      <c r="CXV239" s="61"/>
      <c r="CXW239" s="59"/>
      <c r="CXX239" s="60"/>
      <c r="CXY239" s="103"/>
      <c r="CXZ239" s="61"/>
      <c r="CYA239" s="62"/>
      <c r="CYB239" s="61"/>
      <c r="CYC239" s="61"/>
      <c r="CYD239" s="63"/>
      <c r="CYE239" s="61"/>
      <c r="CYF239" s="61"/>
      <c r="CYG239" s="61"/>
      <c r="CYH239" s="63"/>
      <c r="CYI239" s="61"/>
      <c r="CYJ239" s="59"/>
      <c r="CYK239" s="60"/>
      <c r="CYL239" s="103"/>
      <c r="CYM239" s="61"/>
      <c r="CYN239" s="62"/>
      <c r="CYO239" s="61"/>
      <c r="CYP239" s="61"/>
      <c r="CYQ239" s="63"/>
      <c r="CYR239" s="61"/>
      <c r="CYS239" s="61"/>
      <c r="CYT239" s="61"/>
      <c r="CYU239" s="63"/>
      <c r="CYV239" s="61"/>
      <c r="CYW239" s="59"/>
      <c r="CYX239" s="60"/>
      <c r="CYY239" s="103"/>
      <c r="CYZ239" s="61"/>
      <c r="CZA239" s="62"/>
      <c r="CZB239" s="61"/>
      <c r="CZC239" s="61"/>
      <c r="CZD239" s="63"/>
      <c r="CZE239" s="61"/>
      <c r="CZF239" s="61"/>
      <c r="CZG239" s="61"/>
      <c r="CZH239" s="63"/>
      <c r="CZI239" s="61"/>
      <c r="CZJ239" s="59"/>
      <c r="CZK239" s="60"/>
      <c r="CZL239" s="103"/>
      <c r="CZM239" s="61"/>
      <c r="CZN239" s="62"/>
      <c r="CZO239" s="61"/>
      <c r="CZP239" s="61"/>
      <c r="CZQ239" s="63"/>
      <c r="CZR239" s="61"/>
      <c r="CZS239" s="61"/>
      <c r="CZT239" s="61"/>
      <c r="CZU239" s="63"/>
      <c r="CZV239" s="61"/>
      <c r="CZW239" s="59"/>
      <c r="CZX239" s="60"/>
      <c r="CZY239" s="103"/>
      <c r="CZZ239" s="61"/>
      <c r="DAA239" s="62"/>
      <c r="DAB239" s="61"/>
      <c r="DAC239" s="61"/>
      <c r="DAD239" s="63"/>
      <c r="DAE239" s="61"/>
      <c r="DAF239" s="61"/>
      <c r="DAG239" s="61"/>
      <c r="DAH239" s="63"/>
      <c r="DAI239" s="61"/>
      <c r="DAJ239" s="59"/>
      <c r="DAK239" s="60"/>
      <c r="DAL239" s="103"/>
      <c r="DAM239" s="61"/>
      <c r="DAN239" s="62"/>
      <c r="DAO239" s="61"/>
      <c r="DAP239" s="61"/>
      <c r="DAQ239" s="63"/>
      <c r="DAR239" s="61"/>
      <c r="DAS239" s="61"/>
      <c r="DAT239" s="61"/>
      <c r="DAU239" s="63"/>
      <c r="DAV239" s="61"/>
      <c r="DAW239" s="59"/>
      <c r="DAX239" s="60"/>
      <c r="DAY239" s="103"/>
      <c r="DAZ239" s="61"/>
      <c r="DBA239" s="62"/>
      <c r="DBB239" s="61"/>
      <c r="DBC239" s="61"/>
      <c r="DBD239" s="63"/>
      <c r="DBE239" s="61"/>
      <c r="DBF239" s="61"/>
      <c r="DBG239" s="61"/>
      <c r="DBH239" s="63"/>
      <c r="DBI239" s="61"/>
      <c r="DBJ239" s="59"/>
      <c r="DBK239" s="60"/>
      <c r="DBL239" s="103"/>
      <c r="DBM239" s="61"/>
      <c r="DBN239" s="62"/>
      <c r="DBO239" s="61"/>
      <c r="DBP239" s="61"/>
      <c r="DBQ239" s="63"/>
      <c r="DBR239" s="61"/>
      <c r="DBS239" s="61"/>
      <c r="DBT239" s="61"/>
      <c r="DBU239" s="63"/>
      <c r="DBV239" s="61"/>
      <c r="DBW239" s="59"/>
      <c r="DBX239" s="60"/>
      <c r="DBY239" s="103"/>
      <c r="DBZ239" s="61"/>
      <c r="DCA239" s="62"/>
      <c r="DCB239" s="61"/>
      <c r="DCC239" s="61"/>
      <c r="DCD239" s="63"/>
      <c r="DCE239" s="61"/>
      <c r="DCF239" s="61"/>
      <c r="DCG239" s="61"/>
      <c r="DCH239" s="63"/>
      <c r="DCI239" s="61"/>
      <c r="DCJ239" s="59"/>
      <c r="DCK239" s="60"/>
      <c r="DCL239" s="103"/>
      <c r="DCM239" s="61"/>
      <c r="DCN239" s="62"/>
      <c r="DCO239" s="61"/>
      <c r="DCP239" s="61"/>
      <c r="DCQ239" s="63"/>
      <c r="DCR239" s="61"/>
      <c r="DCS239" s="61"/>
      <c r="DCT239" s="61"/>
      <c r="DCU239" s="63"/>
      <c r="DCV239" s="61"/>
      <c r="DCW239" s="59"/>
      <c r="DCX239" s="60"/>
      <c r="DCY239" s="103"/>
      <c r="DCZ239" s="61"/>
      <c r="DDA239" s="62"/>
      <c r="DDB239" s="61"/>
      <c r="DDC239" s="61"/>
      <c r="DDD239" s="63"/>
      <c r="DDE239" s="61"/>
      <c r="DDF239" s="61"/>
      <c r="DDG239" s="61"/>
      <c r="DDH239" s="63"/>
      <c r="DDI239" s="61"/>
      <c r="DDJ239" s="59"/>
      <c r="DDK239" s="60"/>
      <c r="DDL239" s="103"/>
      <c r="DDM239" s="61"/>
      <c r="DDN239" s="62"/>
      <c r="DDO239" s="61"/>
      <c r="DDP239" s="61"/>
      <c r="DDQ239" s="63"/>
      <c r="DDR239" s="61"/>
      <c r="DDS239" s="61"/>
      <c r="DDT239" s="61"/>
      <c r="DDU239" s="63"/>
      <c r="DDV239" s="61"/>
      <c r="DDW239" s="59"/>
      <c r="DDX239" s="60"/>
      <c r="DDY239" s="103"/>
      <c r="DDZ239" s="61"/>
      <c r="DEA239" s="62"/>
      <c r="DEB239" s="61"/>
      <c r="DEC239" s="61"/>
      <c r="DED239" s="63"/>
      <c r="DEE239" s="61"/>
      <c r="DEF239" s="61"/>
      <c r="DEG239" s="61"/>
      <c r="DEH239" s="63"/>
      <c r="DEI239" s="61"/>
      <c r="DEJ239" s="59"/>
      <c r="DEK239" s="60"/>
      <c r="DEL239" s="103"/>
      <c r="DEM239" s="61"/>
      <c r="DEN239" s="62"/>
      <c r="DEO239" s="61"/>
      <c r="DEP239" s="61"/>
      <c r="DEQ239" s="63"/>
      <c r="DER239" s="61"/>
      <c r="DES239" s="61"/>
      <c r="DET239" s="61"/>
      <c r="DEU239" s="63"/>
      <c r="DEV239" s="61"/>
      <c r="DEW239" s="59"/>
      <c r="DEX239" s="60"/>
      <c r="DEY239" s="103"/>
      <c r="DEZ239" s="61"/>
      <c r="DFA239" s="62"/>
      <c r="DFB239" s="61"/>
      <c r="DFC239" s="61"/>
      <c r="DFD239" s="63"/>
      <c r="DFE239" s="61"/>
      <c r="DFF239" s="61"/>
      <c r="DFG239" s="61"/>
      <c r="DFH239" s="63"/>
      <c r="DFI239" s="61"/>
      <c r="DFJ239" s="59"/>
      <c r="DFK239" s="60"/>
      <c r="DFL239" s="103"/>
      <c r="DFM239" s="61"/>
      <c r="DFN239" s="62"/>
      <c r="DFO239" s="61"/>
      <c r="DFP239" s="61"/>
      <c r="DFQ239" s="63"/>
      <c r="DFR239" s="61"/>
      <c r="DFS239" s="61"/>
      <c r="DFT239" s="61"/>
      <c r="DFU239" s="63"/>
      <c r="DFV239" s="61"/>
      <c r="DFW239" s="59"/>
      <c r="DFX239" s="60"/>
      <c r="DFY239" s="103"/>
      <c r="DFZ239" s="61"/>
      <c r="DGA239" s="62"/>
      <c r="DGB239" s="61"/>
      <c r="DGC239" s="61"/>
      <c r="DGD239" s="63"/>
      <c r="DGE239" s="61"/>
      <c r="DGF239" s="61"/>
      <c r="DGG239" s="61"/>
      <c r="DGH239" s="63"/>
      <c r="DGI239" s="61"/>
      <c r="DGJ239" s="59"/>
      <c r="DGK239" s="60"/>
      <c r="DGL239" s="103"/>
      <c r="DGM239" s="61"/>
      <c r="DGN239" s="62"/>
      <c r="DGO239" s="61"/>
      <c r="DGP239" s="61"/>
      <c r="DGQ239" s="63"/>
      <c r="DGR239" s="61"/>
      <c r="DGS239" s="61"/>
      <c r="DGT239" s="61"/>
      <c r="DGU239" s="63"/>
      <c r="DGV239" s="61"/>
      <c r="DGW239" s="59"/>
      <c r="DGX239" s="60"/>
      <c r="DGY239" s="103"/>
      <c r="DGZ239" s="61"/>
      <c r="DHA239" s="62"/>
      <c r="DHB239" s="61"/>
      <c r="DHC239" s="61"/>
      <c r="DHD239" s="63"/>
      <c r="DHE239" s="61"/>
      <c r="DHF239" s="61"/>
      <c r="DHG239" s="61"/>
      <c r="DHH239" s="63"/>
      <c r="DHI239" s="61"/>
      <c r="DHJ239" s="59"/>
      <c r="DHK239" s="60"/>
      <c r="DHL239" s="103"/>
      <c r="DHM239" s="61"/>
      <c r="DHN239" s="62"/>
      <c r="DHO239" s="61"/>
      <c r="DHP239" s="61"/>
      <c r="DHQ239" s="63"/>
      <c r="DHR239" s="61"/>
      <c r="DHS239" s="61"/>
      <c r="DHT239" s="61"/>
      <c r="DHU239" s="63"/>
      <c r="DHV239" s="61"/>
      <c r="DHW239" s="59"/>
      <c r="DHX239" s="60"/>
      <c r="DHY239" s="103"/>
      <c r="DHZ239" s="61"/>
      <c r="DIA239" s="62"/>
      <c r="DIB239" s="61"/>
      <c r="DIC239" s="61"/>
      <c r="DID239" s="63"/>
      <c r="DIE239" s="61"/>
      <c r="DIF239" s="61"/>
      <c r="DIG239" s="61"/>
      <c r="DIH239" s="63"/>
      <c r="DII239" s="61"/>
      <c r="DIJ239" s="59"/>
      <c r="DIK239" s="60"/>
      <c r="DIL239" s="103"/>
      <c r="DIM239" s="61"/>
      <c r="DIN239" s="62"/>
      <c r="DIO239" s="61"/>
      <c r="DIP239" s="61"/>
      <c r="DIQ239" s="63"/>
      <c r="DIR239" s="61"/>
      <c r="DIS239" s="61"/>
      <c r="DIT239" s="61"/>
      <c r="DIU239" s="63"/>
      <c r="DIV239" s="61"/>
      <c r="DIW239" s="59"/>
      <c r="DIX239" s="60"/>
      <c r="DIY239" s="103"/>
      <c r="DIZ239" s="61"/>
      <c r="DJA239" s="62"/>
      <c r="DJB239" s="61"/>
      <c r="DJC239" s="61"/>
      <c r="DJD239" s="63"/>
      <c r="DJE239" s="61"/>
      <c r="DJF239" s="61"/>
      <c r="DJG239" s="61"/>
      <c r="DJH239" s="63"/>
      <c r="DJI239" s="61"/>
      <c r="DJJ239" s="59"/>
      <c r="DJK239" s="60"/>
      <c r="DJL239" s="103"/>
      <c r="DJM239" s="61"/>
      <c r="DJN239" s="62"/>
      <c r="DJO239" s="61"/>
      <c r="DJP239" s="61"/>
      <c r="DJQ239" s="63"/>
      <c r="DJR239" s="61"/>
      <c r="DJS239" s="61"/>
      <c r="DJT239" s="61"/>
      <c r="DJU239" s="63"/>
      <c r="DJV239" s="61"/>
      <c r="DJW239" s="59"/>
      <c r="DJX239" s="60"/>
      <c r="DJY239" s="103"/>
      <c r="DJZ239" s="61"/>
      <c r="DKA239" s="62"/>
      <c r="DKB239" s="61"/>
      <c r="DKC239" s="61"/>
      <c r="DKD239" s="63"/>
      <c r="DKE239" s="61"/>
      <c r="DKF239" s="61"/>
      <c r="DKG239" s="61"/>
      <c r="DKH239" s="63"/>
      <c r="DKI239" s="61"/>
      <c r="DKJ239" s="59"/>
      <c r="DKK239" s="60"/>
      <c r="DKL239" s="103"/>
      <c r="DKM239" s="61"/>
      <c r="DKN239" s="62"/>
      <c r="DKO239" s="61"/>
      <c r="DKP239" s="61"/>
      <c r="DKQ239" s="63"/>
      <c r="DKR239" s="61"/>
      <c r="DKS239" s="61"/>
      <c r="DKT239" s="61"/>
      <c r="DKU239" s="63"/>
      <c r="DKV239" s="61"/>
      <c r="DKW239" s="59"/>
      <c r="DKX239" s="60"/>
      <c r="DKY239" s="103"/>
      <c r="DKZ239" s="61"/>
      <c r="DLA239" s="62"/>
      <c r="DLB239" s="61"/>
      <c r="DLC239" s="61"/>
      <c r="DLD239" s="63"/>
      <c r="DLE239" s="61"/>
      <c r="DLF239" s="61"/>
      <c r="DLG239" s="61"/>
      <c r="DLH239" s="63"/>
      <c r="DLI239" s="61"/>
      <c r="DLJ239" s="59"/>
      <c r="DLK239" s="60"/>
      <c r="DLL239" s="103"/>
      <c r="DLM239" s="61"/>
      <c r="DLN239" s="62"/>
      <c r="DLO239" s="61"/>
      <c r="DLP239" s="61"/>
      <c r="DLQ239" s="63"/>
      <c r="DLR239" s="61"/>
      <c r="DLS239" s="61"/>
      <c r="DLT239" s="61"/>
      <c r="DLU239" s="63"/>
      <c r="DLV239" s="61"/>
      <c r="DLW239" s="59"/>
      <c r="DLX239" s="60"/>
      <c r="DLY239" s="103"/>
      <c r="DLZ239" s="61"/>
      <c r="DMA239" s="62"/>
      <c r="DMB239" s="61"/>
      <c r="DMC239" s="61"/>
      <c r="DMD239" s="63"/>
      <c r="DME239" s="61"/>
      <c r="DMF239" s="61"/>
      <c r="DMG239" s="61"/>
      <c r="DMH239" s="63"/>
      <c r="DMI239" s="61"/>
      <c r="DMJ239" s="59"/>
      <c r="DMK239" s="60"/>
      <c r="DML239" s="103"/>
      <c r="DMM239" s="61"/>
      <c r="DMN239" s="62"/>
      <c r="DMO239" s="61"/>
      <c r="DMP239" s="61"/>
      <c r="DMQ239" s="63"/>
      <c r="DMR239" s="61"/>
      <c r="DMS239" s="61"/>
      <c r="DMT239" s="61"/>
      <c r="DMU239" s="63"/>
      <c r="DMV239" s="61"/>
      <c r="DMW239" s="59"/>
      <c r="DMX239" s="60"/>
      <c r="DMY239" s="103"/>
      <c r="DMZ239" s="61"/>
      <c r="DNA239" s="62"/>
      <c r="DNB239" s="61"/>
      <c r="DNC239" s="61"/>
      <c r="DND239" s="63"/>
      <c r="DNE239" s="61"/>
      <c r="DNF239" s="61"/>
      <c r="DNG239" s="61"/>
      <c r="DNH239" s="63"/>
      <c r="DNI239" s="61"/>
      <c r="DNJ239" s="59"/>
      <c r="DNK239" s="60"/>
      <c r="DNL239" s="103"/>
      <c r="DNM239" s="61"/>
      <c r="DNN239" s="62"/>
      <c r="DNO239" s="61"/>
      <c r="DNP239" s="61"/>
      <c r="DNQ239" s="63"/>
      <c r="DNR239" s="61"/>
      <c r="DNS239" s="61"/>
      <c r="DNT239" s="61"/>
      <c r="DNU239" s="63"/>
      <c r="DNV239" s="61"/>
      <c r="DNW239" s="59"/>
      <c r="DNX239" s="60"/>
      <c r="DNY239" s="103"/>
      <c r="DNZ239" s="61"/>
      <c r="DOA239" s="62"/>
      <c r="DOB239" s="61"/>
      <c r="DOC239" s="61"/>
      <c r="DOD239" s="63"/>
      <c r="DOE239" s="61"/>
      <c r="DOF239" s="61"/>
      <c r="DOG239" s="61"/>
      <c r="DOH239" s="63"/>
      <c r="DOI239" s="61"/>
      <c r="DOJ239" s="59"/>
      <c r="DOK239" s="60"/>
      <c r="DOL239" s="103"/>
      <c r="DOM239" s="61"/>
      <c r="DON239" s="62"/>
      <c r="DOO239" s="61"/>
      <c r="DOP239" s="61"/>
      <c r="DOQ239" s="63"/>
      <c r="DOR239" s="61"/>
      <c r="DOS239" s="61"/>
      <c r="DOT239" s="61"/>
      <c r="DOU239" s="63"/>
      <c r="DOV239" s="61"/>
      <c r="DOW239" s="59"/>
      <c r="DOX239" s="60"/>
      <c r="DOY239" s="103"/>
      <c r="DOZ239" s="61"/>
      <c r="DPA239" s="62"/>
      <c r="DPB239" s="61"/>
      <c r="DPC239" s="61"/>
      <c r="DPD239" s="63"/>
      <c r="DPE239" s="61"/>
      <c r="DPF239" s="61"/>
      <c r="DPG239" s="61"/>
      <c r="DPH239" s="63"/>
      <c r="DPI239" s="61"/>
      <c r="DPJ239" s="59"/>
      <c r="DPK239" s="60"/>
      <c r="DPL239" s="103"/>
      <c r="DPM239" s="61"/>
      <c r="DPN239" s="62"/>
      <c r="DPO239" s="61"/>
      <c r="DPP239" s="61"/>
      <c r="DPQ239" s="63"/>
      <c r="DPR239" s="61"/>
      <c r="DPS239" s="61"/>
      <c r="DPT239" s="61"/>
      <c r="DPU239" s="63"/>
      <c r="DPV239" s="61"/>
      <c r="DPW239" s="59"/>
      <c r="DPX239" s="60"/>
      <c r="DPY239" s="103"/>
      <c r="DPZ239" s="61"/>
      <c r="DQA239" s="62"/>
      <c r="DQB239" s="61"/>
      <c r="DQC239" s="61"/>
      <c r="DQD239" s="63"/>
      <c r="DQE239" s="61"/>
      <c r="DQF239" s="61"/>
      <c r="DQG239" s="61"/>
      <c r="DQH239" s="63"/>
      <c r="DQI239" s="61"/>
      <c r="DQJ239" s="59"/>
      <c r="DQK239" s="60"/>
      <c r="DQL239" s="103"/>
      <c r="DQM239" s="61"/>
      <c r="DQN239" s="62"/>
      <c r="DQO239" s="61"/>
      <c r="DQP239" s="61"/>
      <c r="DQQ239" s="63"/>
      <c r="DQR239" s="61"/>
      <c r="DQS239" s="61"/>
      <c r="DQT239" s="61"/>
      <c r="DQU239" s="63"/>
      <c r="DQV239" s="61"/>
      <c r="DQW239" s="59"/>
      <c r="DQX239" s="60"/>
      <c r="DQY239" s="103"/>
      <c r="DQZ239" s="61"/>
      <c r="DRA239" s="62"/>
      <c r="DRB239" s="61"/>
      <c r="DRC239" s="61"/>
      <c r="DRD239" s="63"/>
      <c r="DRE239" s="61"/>
      <c r="DRF239" s="61"/>
      <c r="DRG239" s="61"/>
      <c r="DRH239" s="63"/>
      <c r="DRI239" s="61"/>
      <c r="DRJ239" s="59"/>
      <c r="DRK239" s="60"/>
      <c r="DRL239" s="103"/>
      <c r="DRM239" s="61"/>
      <c r="DRN239" s="62"/>
      <c r="DRO239" s="61"/>
      <c r="DRP239" s="61"/>
      <c r="DRQ239" s="63"/>
      <c r="DRR239" s="61"/>
      <c r="DRS239" s="61"/>
      <c r="DRT239" s="61"/>
      <c r="DRU239" s="63"/>
      <c r="DRV239" s="61"/>
      <c r="DRW239" s="59"/>
      <c r="DRX239" s="60"/>
      <c r="DRY239" s="103"/>
      <c r="DRZ239" s="61"/>
      <c r="DSA239" s="62"/>
      <c r="DSB239" s="61"/>
      <c r="DSC239" s="61"/>
      <c r="DSD239" s="63"/>
      <c r="DSE239" s="61"/>
      <c r="DSF239" s="61"/>
      <c r="DSG239" s="61"/>
      <c r="DSH239" s="63"/>
      <c r="DSI239" s="61"/>
      <c r="DSJ239" s="59"/>
      <c r="DSK239" s="60"/>
      <c r="DSL239" s="103"/>
      <c r="DSM239" s="61"/>
      <c r="DSN239" s="62"/>
      <c r="DSO239" s="61"/>
      <c r="DSP239" s="61"/>
      <c r="DSQ239" s="63"/>
      <c r="DSR239" s="61"/>
      <c r="DSS239" s="61"/>
      <c r="DST239" s="61"/>
      <c r="DSU239" s="63"/>
      <c r="DSV239" s="61"/>
      <c r="DSW239" s="59"/>
      <c r="DSX239" s="60"/>
      <c r="DSY239" s="103"/>
      <c r="DSZ239" s="61"/>
      <c r="DTA239" s="62"/>
      <c r="DTB239" s="61"/>
      <c r="DTC239" s="61"/>
      <c r="DTD239" s="63"/>
      <c r="DTE239" s="61"/>
      <c r="DTF239" s="61"/>
      <c r="DTG239" s="61"/>
      <c r="DTH239" s="63"/>
      <c r="DTI239" s="61"/>
      <c r="DTJ239" s="59"/>
      <c r="DTK239" s="60"/>
      <c r="DTL239" s="103"/>
      <c r="DTM239" s="61"/>
      <c r="DTN239" s="62"/>
      <c r="DTO239" s="61"/>
      <c r="DTP239" s="61"/>
      <c r="DTQ239" s="63"/>
      <c r="DTR239" s="61"/>
      <c r="DTS239" s="61"/>
      <c r="DTT239" s="61"/>
      <c r="DTU239" s="63"/>
      <c r="DTV239" s="61"/>
      <c r="DTW239" s="59"/>
      <c r="DTX239" s="60"/>
      <c r="DTY239" s="103"/>
      <c r="DTZ239" s="61"/>
      <c r="DUA239" s="62"/>
      <c r="DUB239" s="61"/>
      <c r="DUC239" s="61"/>
      <c r="DUD239" s="63"/>
      <c r="DUE239" s="61"/>
      <c r="DUF239" s="61"/>
      <c r="DUG239" s="61"/>
      <c r="DUH239" s="63"/>
      <c r="DUI239" s="61"/>
      <c r="DUJ239" s="59"/>
      <c r="DUK239" s="60"/>
      <c r="DUL239" s="103"/>
      <c r="DUM239" s="61"/>
      <c r="DUN239" s="62"/>
      <c r="DUO239" s="61"/>
      <c r="DUP239" s="61"/>
      <c r="DUQ239" s="63"/>
      <c r="DUR239" s="61"/>
      <c r="DUS239" s="61"/>
      <c r="DUT239" s="61"/>
      <c r="DUU239" s="63"/>
      <c r="DUV239" s="61"/>
      <c r="DUW239" s="59"/>
      <c r="DUX239" s="60"/>
      <c r="DUY239" s="103"/>
      <c r="DUZ239" s="61"/>
      <c r="DVA239" s="62"/>
      <c r="DVB239" s="61"/>
      <c r="DVC239" s="61"/>
      <c r="DVD239" s="63"/>
      <c r="DVE239" s="61"/>
      <c r="DVF239" s="61"/>
      <c r="DVG239" s="61"/>
      <c r="DVH239" s="63"/>
      <c r="DVI239" s="61"/>
      <c r="DVJ239" s="59"/>
      <c r="DVK239" s="60"/>
      <c r="DVL239" s="103"/>
      <c r="DVM239" s="61"/>
      <c r="DVN239" s="62"/>
      <c r="DVO239" s="61"/>
      <c r="DVP239" s="61"/>
      <c r="DVQ239" s="63"/>
      <c r="DVR239" s="61"/>
      <c r="DVS239" s="61"/>
      <c r="DVT239" s="61"/>
      <c r="DVU239" s="63"/>
      <c r="DVV239" s="61"/>
      <c r="DVW239" s="59"/>
      <c r="DVX239" s="60"/>
      <c r="DVY239" s="103"/>
      <c r="DVZ239" s="61"/>
      <c r="DWA239" s="62"/>
      <c r="DWB239" s="61"/>
      <c r="DWC239" s="61"/>
      <c r="DWD239" s="63"/>
      <c r="DWE239" s="61"/>
      <c r="DWF239" s="61"/>
      <c r="DWG239" s="61"/>
      <c r="DWH239" s="63"/>
      <c r="DWI239" s="61"/>
      <c r="DWJ239" s="59"/>
      <c r="DWK239" s="60"/>
      <c r="DWL239" s="103"/>
      <c r="DWM239" s="61"/>
      <c r="DWN239" s="62"/>
      <c r="DWO239" s="61"/>
      <c r="DWP239" s="61"/>
      <c r="DWQ239" s="63"/>
      <c r="DWR239" s="61"/>
      <c r="DWS239" s="61"/>
      <c r="DWT239" s="61"/>
      <c r="DWU239" s="63"/>
      <c r="DWV239" s="61"/>
      <c r="DWW239" s="59"/>
      <c r="DWX239" s="60"/>
      <c r="DWY239" s="103"/>
      <c r="DWZ239" s="61"/>
      <c r="DXA239" s="62"/>
      <c r="DXB239" s="61"/>
      <c r="DXC239" s="61"/>
      <c r="DXD239" s="63"/>
      <c r="DXE239" s="61"/>
      <c r="DXF239" s="61"/>
      <c r="DXG239" s="61"/>
      <c r="DXH239" s="63"/>
      <c r="DXI239" s="61"/>
      <c r="DXJ239" s="59"/>
      <c r="DXK239" s="60"/>
      <c r="DXL239" s="103"/>
      <c r="DXM239" s="61"/>
      <c r="DXN239" s="62"/>
      <c r="DXO239" s="61"/>
      <c r="DXP239" s="61"/>
      <c r="DXQ239" s="63"/>
      <c r="DXR239" s="61"/>
      <c r="DXS239" s="61"/>
      <c r="DXT239" s="61"/>
      <c r="DXU239" s="63"/>
      <c r="DXV239" s="61"/>
      <c r="DXW239" s="59"/>
      <c r="DXX239" s="60"/>
      <c r="DXY239" s="103"/>
      <c r="DXZ239" s="61"/>
      <c r="DYA239" s="62"/>
      <c r="DYB239" s="61"/>
      <c r="DYC239" s="61"/>
      <c r="DYD239" s="63"/>
      <c r="DYE239" s="61"/>
      <c r="DYF239" s="61"/>
      <c r="DYG239" s="61"/>
      <c r="DYH239" s="63"/>
      <c r="DYI239" s="61"/>
      <c r="DYJ239" s="59"/>
      <c r="DYK239" s="60"/>
      <c r="DYL239" s="103"/>
      <c r="DYM239" s="61"/>
      <c r="DYN239" s="62"/>
      <c r="DYO239" s="61"/>
      <c r="DYP239" s="61"/>
      <c r="DYQ239" s="63"/>
      <c r="DYR239" s="61"/>
      <c r="DYS239" s="61"/>
      <c r="DYT239" s="61"/>
      <c r="DYU239" s="63"/>
      <c r="DYV239" s="61"/>
      <c r="DYW239" s="59"/>
      <c r="DYX239" s="60"/>
      <c r="DYY239" s="103"/>
      <c r="DYZ239" s="61"/>
      <c r="DZA239" s="62"/>
      <c r="DZB239" s="61"/>
      <c r="DZC239" s="61"/>
      <c r="DZD239" s="63"/>
      <c r="DZE239" s="61"/>
      <c r="DZF239" s="61"/>
      <c r="DZG239" s="61"/>
      <c r="DZH239" s="63"/>
      <c r="DZI239" s="61"/>
      <c r="DZJ239" s="59"/>
      <c r="DZK239" s="60"/>
      <c r="DZL239" s="103"/>
      <c r="DZM239" s="61"/>
      <c r="DZN239" s="62"/>
      <c r="DZO239" s="61"/>
      <c r="DZP239" s="61"/>
      <c r="DZQ239" s="63"/>
      <c r="DZR239" s="61"/>
      <c r="DZS239" s="61"/>
      <c r="DZT239" s="61"/>
      <c r="DZU239" s="63"/>
      <c r="DZV239" s="61"/>
      <c r="DZW239" s="59"/>
      <c r="DZX239" s="60"/>
      <c r="DZY239" s="103"/>
      <c r="DZZ239" s="61"/>
      <c r="EAA239" s="62"/>
      <c r="EAB239" s="61"/>
      <c r="EAC239" s="61"/>
      <c r="EAD239" s="63"/>
      <c r="EAE239" s="61"/>
      <c r="EAF239" s="61"/>
      <c r="EAG239" s="61"/>
      <c r="EAH239" s="63"/>
      <c r="EAI239" s="61"/>
      <c r="EAJ239" s="59"/>
      <c r="EAK239" s="60"/>
      <c r="EAL239" s="103"/>
      <c r="EAM239" s="61"/>
      <c r="EAN239" s="62"/>
      <c r="EAO239" s="61"/>
      <c r="EAP239" s="61"/>
      <c r="EAQ239" s="63"/>
      <c r="EAR239" s="61"/>
      <c r="EAS239" s="61"/>
      <c r="EAT239" s="61"/>
      <c r="EAU239" s="63"/>
      <c r="EAV239" s="61"/>
      <c r="EAW239" s="59"/>
      <c r="EAX239" s="60"/>
      <c r="EAY239" s="103"/>
      <c r="EAZ239" s="61"/>
      <c r="EBA239" s="62"/>
      <c r="EBB239" s="61"/>
      <c r="EBC239" s="61"/>
      <c r="EBD239" s="63"/>
      <c r="EBE239" s="61"/>
      <c r="EBF239" s="61"/>
      <c r="EBG239" s="61"/>
      <c r="EBH239" s="63"/>
      <c r="EBI239" s="61"/>
      <c r="EBJ239" s="59"/>
      <c r="EBK239" s="60"/>
      <c r="EBL239" s="103"/>
      <c r="EBM239" s="61"/>
      <c r="EBN239" s="62"/>
      <c r="EBO239" s="61"/>
      <c r="EBP239" s="61"/>
      <c r="EBQ239" s="63"/>
      <c r="EBR239" s="61"/>
      <c r="EBS239" s="61"/>
      <c r="EBT239" s="61"/>
      <c r="EBU239" s="63"/>
      <c r="EBV239" s="61"/>
      <c r="EBW239" s="59"/>
      <c r="EBX239" s="60"/>
      <c r="EBY239" s="103"/>
      <c r="EBZ239" s="61"/>
      <c r="ECA239" s="62"/>
      <c r="ECB239" s="61"/>
      <c r="ECC239" s="61"/>
      <c r="ECD239" s="63"/>
      <c r="ECE239" s="61"/>
      <c r="ECF239" s="61"/>
      <c r="ECG239" s="61"/>
      <c r="ECH239" s="63"/>
      <c r="ECI239" s="61"/>
      <c r="ECJ239" s="59"/>
      <c r="ECK239" s="60"/>
      <c r="ECL239" s="103"/>
      <c r="ECM239" s="61"/>
      <c r="ECN239" s="62"/>
      <c r="ECO239" s="61"/>
      <c r="ECP239" s="61"/>
      <c r="ECQ239" s="63"/>
      <c r="ECR239" s="61"/>
      <c r="ECS239" s="61"/>
      <c r="ECT239" s="61"/>
      <c r="ECU239" s="63"/>
      <c r="ECV239" s="61"/>
      <c r="ECW239" s="59"/>
      <c r="ECX239" s="60"/>
      <c r="ECY239" s="103"/>
      <c r="ECZ239" s="61"/>
      <c r="EDA239" s="62"/>
      <c r="EDB239" s="61"/>
      <c r="EDC239" s="61"/>
      <c r="EDD239" s="63"/>
      <c r="EDE239" s="61"/>
      <c r="EDF239" s="61"/>
      <c r="EDG239" s="61"/>
      <c r="EDH239" s="63"/>
      <c r="EDI239" s="61"/>
      <c r="EDJ239" s="59"/>
      <c r="EDK239" s="60"/>
      <c r="EDL239" s="103"/>
      <c r="EDM239" s="61"/>
      <c r="EDN239" s="62"/>
      <c r="EDO239" s="61"/>
      <c r="EDP239" s="61"/>
      <c r="EDQ239" s="63"/>
      <c r="EDR239" s="61"/>
      <c r="EDS239" s="61"/>
      <c r="EDT239" s="61"/>
      <c r="EDU239" s="63"/>
      <c r="EDV239" s="61"/>
      <c r="EDW239" s="59"/>
      <c r="EDX239" s="60"/>
      <c r="EDY239" s="103"/>
      <c r="EDZ239" s="61"/>
      <c r="EEA239" s="62"/>
      <c r="EEB239" s="61"/>
      <c r="EEC239" s="61"/>
      <c r="EED239" s="63"/>
      <c r="EEE239" s="61"/>
      <c r="EEF239" s="61"/>
      <c r="EEG239" s="61"/>
      <c r="EEH239" s="63"/>
      <c r="EEI239" s="61"/>
      <c r="EEJ239" s="59"/>
      <c r="EEK239" s="60"/>
      <c r="EEL239" s="103"/>
      <c r="EEM239" s="61"/>
      <c r="EEN239" s="62"/>
      <c r="EEO239" s="61"/>
      <c r="EEP239" s="61"/>
      <c r="EEQ239" s="63"/>
      <c r="EER239" s="61"/>
      <c r="EES239" s="61"/>
      <c r="EET239" s="61"/>
      <c r="EEU239" s="63"/>
      <c r="EEV239" s="61"/>
      <c r="EEW239" s="59"/>
      <c r="EEX239" s="60"/>
      <c r="EEY239" s="103"/>
      <c r="EEZ239" s="61"/>
      <c r="EFA239" s="62"/>
      <c r="EFB239" s="61"/>
      <c r="EFC239" s="61"/>
      <c r="EFD239" s="63"/>
      <c r="EFE239" s="61"/>
      <c r="EFF239" s="61"/>
      <c r="EFG239" s="61"/>
      <c r="EFH239" s="63"/>
      <c r="EFI239" s="61"/>
      <c r="EFJ239" s="59"/>
      <c r="EFK239" s="60"/>
      <c r="EFL239" s="103"/>
      <c r="EFM239" s="61"/>
      <c r="EFN239" s="62"/>
      <c r="EFO239" s="61"/>
      <c r="EFP239" s="61"/>
      <c r="EFQ239" s="63"/>
      <c r="EFR239" s="61"/>
      <c r="EFS239" s="61"/>
      <c r="EFT239" s="61"/>
      <c r="EFU239" s="63"/>
      <c r="EFV239" s="61"/>
      <c r="EFW239" s="59"/>
      <c r="EFX239" s="60"/>
      <c r="EFY239" s="103"/>
      <c r="EFZ239" s="61"/>
      <c r="EGA239" s="62"/>
      <c r="EGB239" s="61"/>
      <c r="EGC239" s="61"/>
      <c r="EGD239" s="63"/>
      <c r="EGE239" s="61"/>
      <c r="EGF239" s="61"/>
      <c r="EGG239" s="61"/>
      <c r="EGH239" s="63"/>
      <c r="EGI239" s="61"/>
      <c r="EGJ239" s="59"/>
      <c r="EGK239" s="60"/>
      <c r="EGL239" s="103"/>
      <c r="EGM239" s="61"/>
      <c r="EGN239" s="62"/>
      <c r="EGO239" s="61"/>
      <c r="EGP239" s="61"/>
      <c r="EGQ239" s="63"/>
      <c r="EGR239" s="61"/>
      <c r="EGS239" s="61"/>
      <c r="EGT239" s="61"/>
      <c r="EGU239" s="63"/>
      <c r="EGV239" s="61"/>
      <c r="EGW239" s="59"/>
      <c r="EGX239" s="60"/>
      <c r="EGY239" s="103"/>
      <c r="EGZ239" s="61"/>
      <c r="EHA239" s="62"/>
      <c r="EHB239" s="61"/>
      <c r="EHC239" s="61"/>
      <c r="EHD239" s="63"/>
      <c r="EHE239" s="61"/>
      <c r="EHF239" s="61"/>
      <c r="EHG239" s="61"/>
      <c r="EHH239" s="63"/>
      <c r="EHI239" s="61"/>
      <c r="EHJ239" s="59"/>
      <c r="EHK239" s="60"/>
      <c r="EHL239" s="103"/>
      <c r="EHM239" s="61"/>
      <c r="EHN239" s="62"/>
      <c r="EHO239" s="61"/>
      <c r="EHP239" s="61"/>
      <c r="EHQ239" s="63"/>
      <c r="EHR239" s="61"/>
      <c r="EHS239" s="61"/>
      <c r="EHT239" s="61"/>
      <c r="EHU239" s="63"/>
      <c r="EHV239" s="61"/>
      <c r="EHW239" s="59"/>
      <c r="EHX239" s="60"/>
      <c r="EHY239" s="103"/>
      <c r="EHZ239" s="61"/>
      <c r="EIA239" s="62"/>
      <c r="EIB239" s="61"/>
      <c r="EIC239" s="61"/>
      <c r="EID239" s="63"/>
      <c r="EIE239" s="61"/>
      <c r="EIF239" s="61"/>
      <c r="EIG239" s="61"/>
      <c r="EIH239" s="63"/>
      <c r="EII239" s="61"/>
      <c r="EIJ239" s="59"/>
      <c r="EIK239" s="60"/>
      <c r="EIL239" s="103"/>
      <c r="EIM239" s="61"/>
      <c r="EIN239" s="62"/>
      <c r="EIO239" s="61"/>
      <c r="EIP239" s="61"/>
      <c r="EIQ239" s="63"/>
      <c r="EIR239" s="61"/>
      <c r="EIS239" s="61"/>
      <c r="EIT239" s="61"/>
      <c r="EIU239" s="63"/>
      <c r="EIV239" s="61"/>
      <c r="EIW239" s="59"/>
      <c r="EIX239" s="60"/>
      <c r="EIY239" s="103"/>
      <c r="EIZ239" s="61"/>
      <c r="EJA239" s="62"/>
      <c r="EJB239" s="61"/>
      <c r="EJC239" s="61"/>
      <c r="EJD239" s="63"/>
      <c r="EJE239" s="61"/>
      <c r="EJF239" s="61"/>
      <c r="EJG239" s="61"/>
      <c r="EJH239" s="63"/>
      <c r="EJI239" s="61"/>
      <c r="EJJ239" s="59"/>
      <c r="EJK239" s="60"/>
      <c r="EJL239" s="103"/>
      <c r="EJM239" s="61"/>
      <c r="EJN239" s="62"/>
      <c r="EJO239" s="61"/>
      <c r="EJP239" s="61"/>
      <c r="EJQ239" s="63"/>
      <c r="EJR239" s="61"/>
      <c r="EJS239" s="61"/>
      <c r="EJT239" s="61"/>
      <c r="EJU239" s="63"/>
      <c r="EJV239" s="61"/>
      <c r="EJW239" s="59"/>
      <c r="EJX239" s="60"/>
      <c r="EJY239" s="103"/>
      <c r="EJZ239" s="61"/>
      <c r="EKA239" s="62"/>
      <c r="EKB239" s="61"/>
      <c r="EKC239" s="61"/>
      <c r="EKD239" s="63"/>
      <c r="EKE239" s="61"/>
      <c r="EKF239" s="61"/>
      <c r="EKG239" s="61"/>
      <c r="EKH239" s="63"/>
      <c r="EKI239" s="61"/>
      <c r="EKJ239" s="59"/>
      <c r="EKK239" s="60"/>
      <c r="EKL239" s="103"/>
      <c r="EKM239" s="61"/>
      <c r="EKN239" s="62"/>
      <c r="EKO239" s="61"/>
      <c r="EKP239" s="61"/>
      <c r="EKQ239" s="63"/>
      <c r="EKR239" s="61"/>
      <c r="EKS239" s="61"/>
      <c r="EKT239" s="61"/>
      <c r="EKU239" s="63"/>
      <c r="EKV239" s="61"/>
      <c r="EKW239" s="59"/>
      <c r="EKX239" s="60"/>
      <c r="EKY239" s="103"/>
      <c r="EKZ239" s="61"/>
      <c r="ELA239" s="62"/>
      <c r="ELB239" s="61"/>
      <c r="ELC239" s="61"/>
      <c r="ELD239" s="63"/>
      <c r="ELE239" s="61"/>
      <c r="ELF239" s="61"/>
      <c r="ELG239" s="61"/>
      <c r="ELH239" s="63"/>
      <c r="ELI239" s="61"/>
      <c r="ELJ239" s="59"/>
      <c r="ELK239" s="60"/>
      <c r="ELL239" s="103"/>
      <c r="ELM239" s="61"/>
      <c r="ELN239" s="62"/>
      <c r="ELO239" s="61"/>
      <c r="ELP239" s="61"/>
      <c r="ELQ239" s="63"/>
      <c r="ELR239" s="61"/>
      <c r="ELS239" s="61"/>
      <c r="ELT239" s="61"/>
      <c r="ELU239" s="63"/>
      <c r="ELV239" s="61"/>
      <c r="ELW239" s="59"/>
      <c r="ELX239" s="60"/>
      <c r="ELY239" s="103"/>
      <c r="ELZ239" s="61"/>
      <c r="EMA239" s="62"/>
      <c r="EMB239" s="61"/>
      <c r="EMC239" s="61"/>
      <c r="EMD239" s="63"/>
      <c r="EME239" s="61"/>
      <c r="EMF239" s="61"/>
      <c r="EMG239" s="61"/>
      <c r="EMH239" s="63"/>
      <c r="EMI239" s="61"/>
      <c r="EMJ239" s="59"/>
      <c r="EMK239" s="60"/>
      <c r="EML239" s="103"/>
      <c r="EMM239" s="61"/>
      <c r="EMN239" s="62"/>
      <c r="EMO239" s="61"/>
      <c r="EMP239" s="61"/>
      <c r="EMQ239" s="63"/>
      <c r="EMR239" s="61"/>
      <c r="EMS239" s="61"/>
      <c r="EMT239" s="61"/>
      <c r="EMU239" s="63"/>
      <c r="EMV239" s="61"/>
      <c r="EMW239" s="59"/>
      <c r="EMX239" s="60"/>
      <c r="EMY239" s="103"/>
      <c r="EMZ239" s="61"/>
      <c r="ENA239" s="62"/>
      <c r="ENB239" s="61"/>
      <c r="ENC239" s="61"/>
      <c r="END239" s="63"/>
      <c r="ENE239" s="61"/>
      <c r="ENF239" s="61"/>
      <c r="ENG239" s="61"/>
      <c r="ENH239" s="63"/>
      <c r="ENI239" s="61"/>
      <c r="ENJ239" s="59"/>
      <c r="ENK239" s="60"/>
      <c r="ENL239" s="103"/>
      <c r="ENM239" s="61"/>
      <c r="ENN239" s="62"/>
      <c r="ENO239" s="61"/>
      <c r="ENP239" s="61"/>
      <c r="ENQ239" s="63"/>
      <c r="ENR239" s="61"/>
      <c r="ENS239" s="61"/>
      <c r="ENT239" s="61"/>
      <c r="ENU239" s="63"/>
      <c r="ENV239" s="61"/>
      <c r="ENW239" s="59"/>
      <c r="ENX239" s="60"/>
      <c r="ENY239" s="103"/>
      <c r="ENZ239" s="61"/>
      <c r="EOA239" s="62"/>
      <c r="EOB239" s="61"/>
      <c r="EOC239" s="61"/>
      <c r="EOD239" s="63"/>
      <c r="EOE239" s="61"/>
      <c r="EOF239" s="61"/>
      <c r="EOG239" s="61"/>
      <c r="EOH239" s="63"/>
      <c r="EOI239" s="61"/>
      <c r="EOJ239" s="59"/>
      <c r="EOK239" s="60"/>
      <c r="EOL239" s="103"/>
      <c r="EOM239" s="61"/>
      <c r="EON239" s="62"/>
      <c r="EOO239" s="61"/>
      <c r="EOP239" s="61"/>
      <c r="EOQ239" s="63"/>
      <c r="EOR239" s="61"/>
      <c r="EOS239" s="61"/>
      <c r="EOT239" s="61"/>
      <c r="EOU239" s="63"/>
      <c r="EOV239" s="61"/>
      <c r="EOW239" s="59"/>
      <c r="EOX239" s="60"/>
      <c r="EOY239" s="103"/>
      <c r="EOZ239" s="61"/>
      <c r="EPA239" s="62"/>
      <c r="EPB239" s="61"/>
      <c r="EPC239" s="61"/>
      <c r="EPD239" s="63"/>
      <c r="EPE239" s="61"/>
      <c r="EPF239" s="61"/>
      <c r="EPG239" s="61"/>
      <c r="EPH239" s="63"/>
      <c r="EPI239" s="61"/>
      <c r="EPJ239" s="59"/>
      <c r="EPK239" s="60"/>
      <c r="EPL239" s="103"/>
      <c r="EPM239" s="61"/>
      <c r="EPN239" s="62"/>
      <c r="EPO239" s="61"/>
      <c r="EPP239" s="61"/>
      <c r="EPQ239" s="63"/>
      <c r="EPR239" s="61"/>
      <c r="EPS239" s="61"/>
      <c r="EPT239" s="61"/>
      <c r="EPU239" s="63"/>
      <c r="EPV239" s="61"/>
      <c r="EPW239" s="59"/>
      <c r="EPX239" s="60"/>
      <c r="EPY239" s="103"/>
      <c r="EPZ239" s="61"/>
      <c r="EQA239" s="62"/>
      <c r="EQB239" s="61"/>
      <c r="EQC239" s="61"/>
      <c r="EQD239" s="63"/>
      <c r="EQE239" s="61"/>
      <c r="EQF239" s="61"/>
      <c r="EQG239" s="61"/>
      <c r="EQH239" s="63"/>
      <c r="EQI239" s="61"/>
      <c r="EQJ239" s="59"/>
      <c r="EQK239" s="60"/>
      <c r="EQL239" s="103"/>
      <c r="EQM239" s="61"/>
      <c r="EQN239" s="62"/>
      <c r="EQO239" s="61"/>
      <c r="EQP239" s="61"/>
      <c r="EQQ239" s="63"/>
      <c r="EQR239" s="61"/>
      <c r="EQS239" s="61"/>
      <c r="EQT239" s="61"/>
      <c r="EQU239" s="63"/>
      <c r="EQV239" s="61"/>
      <c r="EQW239" s="59"/>
      <c r="EQX239" s="60"/>
      <c r="EQY239" s="103"/>
      <c r="EQZ239" s="61"/>
      <c r="ERA239" s="62"/>
      <c r="ERB239" s="61"/>
      <c r="ERC239" s="61"/>
      <c r="ERD239" s="63"/>
      <c r="ERE239" s="61"/>
      <c r="ERF239" s="61"/>
      <c r="ERG239" s="61"/>
      <c r="ERH239" s="63"/>
      <c r="ERI239" s="61"/>
      <c r="ERJ239" s="59"/>
      <c r="ERK239" s="60"/>
      <c r="ERL239" s="103"/>
      <c r="ERM239" s="61"/>
      <c r="ERN239" s="62"/>
      <c r="ERO239" s="61"/>
      <c r="ERP239" s="61"/>
      <c r="ERQ239" s="63"/>
      <c r="ERR239" s="61"/>
      <c r="ERS239" s="61"/>
      <c r="ERT239" s="61"/>
      <c r="ERU239" s="63"/>
      <c r="ERV239" s="61"/>
      <c r="ERW239" s="59"/>
      <c r="ERX239" s="60"/>
      <c r="ERY239" s="103"/>
      <c r="ERZ239" s="61"/>
      <c r="ESA239" s="62"/>
      <c r="ESB239" s="61"/>
      <c r="ESC239" s="61"/>
      <c r="ESD239" s="63"/>
      <c r="ESE239" s="61"/>
      <c r="ESF239" s="61"/>
      <c r="ESG239" s="61"/>
      <c r="ESH239" s="63"/>
      <c r="ESI239" s="61"/>
      <c r="ESJ239" s="59"/>
      <c r="ESK239" s="60"/>
      <c r="ESL239" s="103"/>
      <c r="ESM239" s="61"/>
      <c r="ESN239" s="62"/>
      <c r="ESO239" s="61"/>
      <c r="ESP239" s="61"/>
      <c r="ESQ239" s="63"/>
      <c r="ESR239" s="61"/>
      <c r="ESS239" s="61"/>
      <c r="EST239" s="61"/>
      <c r="ESU239" s="63"/>
      <c r="ESV239" s="61"/>
      <c r="ESW239" s="59"/>
      <c r="ESX239" s="60"/>
      <c r="ESY239" s="103"/>
      <c r="ESZ239" s="61"/>
      <c r="ETA239" s="62"/>
      <c r="ETB239" s="61"/>
      <c r="ETC239" s="61"/>
      <c r="ETD239" s="63"/>
      <c r="ETE239" s="61"/>
      <c r="ETF239" s="61"/>
      <c r="ETG239" s="61"/>
      <c r="ETH239" s="63"/>
      <c r="ETI239" s="61"/>
      <c r="ETJ239" s="59"/>
      <c r="ETK239" s="60"/>
      <c r="ETL239" s="103"/>
      <c r="ETM239" s="61"/>
      <c r="ETN239" s="62"/>
      <c r="ETO239" s="61"/>
      <c r="ETP239" s="61"/>
      <c r="ETQ239" s="63"/>
      <c r="ETR239" s="61"/>
      <c r="ETS239" s="61"/>
      <c r="ETT239" s="61"/>
      <c r="ETU239" s="63"/>
      <c r="ETV239" s="61"/>
      <c r="ETW239" s="59"/>
      <c r="ETX239" s="60"/>
      <c r="ETY239" s="103"/>
      <c r="ETZ239" s="61"/>
      <c r="EUA239" s="62"/>
      <c r="EUB239" s="61"/>
      <c r="EUC239" s="61"/>
      <c r="EUD239" s="63"/>
      <c r="EUE239" s="61"/>
      <c r="EUF239" s="61"/>
      <c r="EUG239" s="61"/>
      <c r="EUH239" s="63"/>
      <c r="EUI239" s="61"/>
      <c r="EUJ239" s="59"/>
      <c r="EUK239" s="60"/>
      <c r="EUL239" s="103"/>
      <c r="EUM239" s="61"/>
      <c r="EUN239" s="62"/>
      <c r="EUO239" s="61"/>
      <c r="EUP239" s="61"/>
      <c r="EUQ239" s="63"/>
      <c r="EUR239" s="61"/>
      <c r="EUS239" s="61"/>
      <c r="EUT239" s="61"/>
      <c r="EUU239" s="63"/>
      <c r="EUV239" s="61"/>
      <c r="EUW239" s="59"/>
      <c r="EUX239" s="60"/>
      <c r="EUY239" s="103"/>
      <c r="EUZ239" s="61"/>
      <c r="EVA239" s="62"/>
      <c r="EVB239" s="61"/>
      <c r="EVC239" s="61"/>
      <c r="EVD239" s="63"/>
      <c r="EVE239" s="61"/>
      <c r="EVF239" s="61"/>
      <c r="EVG239" s="61"/>
      <c r="EVH239" s="63"/>
      <c r="EVI239" s="61"/>
      <c r="EVJ239" s="59"/>
      <c r="EVK239" s="60"/>
      <c r="EVL239" s="103"/>
      <c r="EVM239" s="61"/>
      <c r="EVN239" s="62"/>
      <c r="EVO239" s="61"/>
      <c r="EVP239" s="61"/>
      <c r="EVQ239" s="63"/>
      <c r="EVR239" s="61"/>
      <c r="EVS239" s="61"/>
      <c r="EVT239" s="61"/>
      <c r="EVU239" s="63"/>
      <c r="EVV239" s="61"/>
      <c r="EVW239" s="59"/>
      <c r="EVX239" s="60"/>
      <c r="EVY239" s="103"/>
      <c r="EVZ239" s="61"/>
      <c r="EWA239" s="62"/>
      <c r="EWB239" s="61"/>
      <c r="EWC239" s="61"/>
      <c r="EWD239" s="63"/>
      <c r="EWE239" s="61"/>
      <c r="EWF239" s="61"/>
      <c r="EWG239" s="61"/>
      <c r="EWH239" s="63"/>
      <c r="EWI239" s="61"/>
      <c r="EWJ239" s="59"/>
      <c r="EWK239" s="60"/>
      <c r="EWL239" s="103"/>
      <c r="EWM239" s="61"/>
      <c r="EWN239" s="62"/>
      <c r="EWO239" s="61"/>
      <c r="EWP239" s="61"/>
      <c r="EWQ239" s="63"/>
      <c r="EWR239" s="61"/>
      <c r="EWS239" s="61"/>
      <c r="EWT239" s="61"/>
      <c r="EWU239" s="63"/>
      <c r="EWV239" s="61"/>
      <c r="EWW239" s="59"/>
      <c r="EWX239" s="60"/>
      <c r="EWY239" s="103"/>
      <c r="EWZ239" s="61"/>
      <c r="EXA239" s="62"/>
      <c r="EXB239" s="61"/>
      <c r="EXC239" s="61"/>
      <c r="EXD239" s="63"/>
      <c r="EXE239" s="61"/>
      <c r="EXF239" s="61"/>
      <c r="EXG239" s="61"/>
      <c r="EXH239" s="63"/>
      <c r="EXI239" s="61"/>
      <c r="EXJ239" s="59"/>
      <c r="EXK239" s="60"/>
      <c r="EXL239" s="103"/>
      <c r="EXM239" s="61"/>
      <c r="EXN239" s="62"/>
      <c r="EXO239" s="61"/>
      <c r="EXP239" s="61"/>
      <c r="EXQ239" s="63"/>
      <c r="EXR239" s="61"/>
      <c r="EXS239" s="61"/>
      <c r="EXT239" s="61"/>
      <c r="EXU239" s="63"/>
      <c r="EXV239" s="61"/>
      <c r="EXW239" s="59"/>
      <c r="EXX239" s="60"/>
      <c r="EXY239" s="103"/>
      <c r="EXZ239" s="61"/>
      <c r="EYA239" s="62"/>
      <c r="EYB239" s="61"/>
      <c r="EYC239" s="61"/>
      <c r="EYD239" s="63"/>
      <c r="EYE239" s="61"/>
      <c r="EYF239" s="61"/>
      <c r="EYG239" s="61"/>
      <c r="EYH239" s="63"/>
      <c r="EYI239" s="61"/>
      <c r="EYJ239" s="59"/>
      <c r="EYK239" s="60"/>
      <c r="EYL239" s="103"/>
      <c r="EYM239" s="61"/>
      <c r="EYN239" s="62"/>
      <c r="EYO239" s="61"/>
      <c r="EYP239" s="61"/>
      <c r="EYQ239" s="63"/>
      <c r="EYR239" s="61"/>
      <c r="EYS239" s="61"/>
      <c r="EYT239" s="61"/>
      <c r="EYU239" s="63"/>
      <c r="EYV239" s="61"/>
      <c r="EYW239" s="59"/>
      <c r="EYX239" s="60"/>
      <c r="EYY239" s="103"/>
      <c r="EYZ239" s="61"/>
      <c r="EZA239" s="62"/>
      <c r="EZB239" s="61"/>
      <c r="EZC239" s="61"/>
      <c r="EZD239" s="63"/>
      <c r="EZE239" s="61"/>
      <c r="EZF239" s="61"/>
      <c r="EZG239" s="61"/>
      <c r="EZH239" s="63"/>
      <c r="EZI239" s="61"/>
      <c r="EZJ239" s="59"/>
      <c r="EZK239" s="60"/>
      <c r="EZL239" s="103"/>
      <c r="EZM239" s="61"/>
      <c r="EZN239" s="62"/>
      <c r="EZO239" s="61"/>
      <c r="EZP239" s="61"/>
      <c r="EZQ239" s="63"/>
      <c r="EZR239" s="61"/>
      <c r="EZS239" s="61"/>
      <c r="EZT239" s="61"/>
      <c r="EZU239" s="63"/>
      <c r="EZV239" s="61"/>
      <c r="EZW239" s="59"/>
      <c r="EZX239" s="60"/>
      <c r="EZY239" s="103"/>
      <c r="EZZ239" s="61"/>
      <c r="FAA239" s="62"/>
      <c r="FAB239" s="61"/>
      <c r="FAC239" s="61"/>
      <c r="FAD239" s="63"/>
      <c r="FAE239" s="61"/>
      <c r="FAF239" s="61"/>
      <c r="FAG239" s="61"/>
      <c r="FAH239" s="63"/>
      <c r="FAI239" s="61"/>
      <c r="FAJ239" s="59"/>
      <c r="FAK239" s="60"/>
      <c r="FAL239" s="103"/>
      <c r="FAM239" s="61"/>
      <c r="FAN239" s="62"/>
      <c r="FAO239" s="61"/>
      <c r="FAP239" s="61"/>
      <c r="FAQ239" s="63"/>
      <c r="FAR239" s="61"/>
      <c r="FAS239" s="61"/>
      <c r="FAT239" s="61"/>
      <c r="FAU239" s="63"/>
      <c r="FAV239" s="61"/>
      <c r="FAW239" s="59"/>
      <c r="FAX239" s="60"/>
      <c r="FAY239" s="103"/>
      <c r="FAZ239" s="61"/>
      <c r="FBA239" s="62"/>
      <c r="FBB239" s="61"/>
      <c r="FBC239" s="61"/>
      <c r="FBD239" s="63"/>
      <c r="FBE239" s="61"/>
      <c r="FBF239" s="61"/>
      <c r="FBG239" s="61"/>
      <c r="FBH239" s="63"/>
      <c r="FBI239" s="61"/>
      <c r="FBJ239" s="59"/>
      <c r="FBK239" s="60"/>
      <c r="FBL239" s="103"/>
      <c r="FBM239" s="61"/>
      <c r="FBN239" s="62"/>
      <c r="FBO239" s="61"/>
      <c r="FBP239" s="61"/>
      <c r="FBQ239" s="63"/>
      <c r="FBR239" s="61"/>
      <c r="FBS239" s="61"/>
      <c r="FBT239" s="61"/>
      <c r="FBU239" s="63"/>
      <c r="FBV239" s="61"/>
      <c r="FBW239" s="59"/>
      <c r="FBX239" s="60"/>
      <c r="FBY239" s="103"/>
      <c r="FBZ239" s="61"/>
      <c r="FCA239" s="62"/>
      <c r="FCB239" s="61"/>
      <c r="FCC239" s="61"/>
      <c r="FCD239" s="63"/>
      <c r="FCE239" s="61"/>
      <c r="FCF239" s="61"/>
      <c r="FCG239" s="61"/>
      <c r="FCH239" s="63"/>
      <c r="FCI239" s="61"/>
      <c r="FCJ239" s="59"/>
      <c r="FCK239" s="60"/>
      <c r="FCL239" s="103"/>
      <c r="FCM239" s="61"/>
      <c r="FCN239" s="62"/>
      <c r="FCO239" s="61"/>
      <c r="FCP239" s="61"/>
      <c r="FCQ239" s="63"/>
      <c r="FCR239" s="61"/>
      <c r="FCS239" s="61"/>
      <c r="FCT239" s="61"/>
      <c r="FCU239" s="63"/>
      <c r="FCV239" s="61"/>
      <c r="FCW239" s="59"/>
      <c r="FCX239" s="60"/>
      <c r="FCY239" s="103"/>
      <c r="FCZ239" s="61"/>
      <c r="FDA239" s="62"/>
      <c r="FDB239" s="61"/>
      <c r="FDC239" s="61"/>
      <c r="FDD239" s="63"/>
      <c r="FDE239" s="61"/>
      <c r="FDF239" s="61"/>
      <c r="FDG239" s="61"/>
      <c r="FDH239" s="63"/>
      <c r="FDI239" s="61"/>
      <c r="FDJ239" s="59"/>
      <c r="FDK239" s="60"/>
      <c r="FDL239" s="103"/>
      <c r="FDM239" s="61"/>
      <c r="FDN239" s="62"/>
      <c r="FDO239" s="61"/>
      <c r="FDP239" s="61"/>
      <c r="FDQ239" s="63"/>
      <c r="FDR239" s="61"/>
      <c r="FDS239" s="61"/>
      <c r="FDT239" s="61"/>
      <c r="FDU239" s="63"/>
      <c r="FDV239" s="61"/>
      <c r="FDW239" s="59"/>
      <c r="FDX239" s="60"/>
      <c r="FDY239" s="103"/>
      <c r="FDZ239" s="61"/>
      <c r="FEA239" s="62"/>
      <c r="FEB239" s="61"/>
      <c r="FEC239" s="61"/>
      <c r="FED239" s="63"/>
      <c r="FEE239" s="61"/>
      <c r="FEF239" s="61"/>
      <c r="FEG239" s="61"/>
      <c r="FEH239" s="63"/>
      <c r="FEI239" s="61"/>
      <c r="FEJ239" s="59"/>
      <c r="FEK239" s="60"/>
      <c r="FEL239" s="103"/>
      <c r="FEM239" s="61"/>
      <c r="FEN239" s="62"/>
      <c r="FEO239" s="61"/>
      <c r="FEP239" s="61"/>
      <c r="FEQ239" s="63"/>
      <c r="FER239" s="61"/>
      <c r="FES239" s="61"/>
      <c r="FET239" s="61"/>
      <c r="FEU239" s="63"/>
      <c r="FEV239" s="61"/>
      <c r="FEW239" s="59"/>
      <c r="FEX239" s="60"/>
      <c r="FEY239" s="103"/>
      <c r="FEZ239" s="61"/>
      <c r="FFA239" s="62"/>
      <c r="FFB239" s="61"/>
      <c r="FFC239" s="61"/>
      <c r="FFD239" s="63"/>
      <c r="FFE239" s="61"/>
      <c r="FFF239" s="61"/>
      <c r="FFG239" s="61"/>
      <c r="FFH239" s="63"/>
      <c r="FFI239" s="61"/>
      <c r="FFJ239" s="59"/>
      <c r="FFK239" s="60"/>
      <c r="FFL239" s="103"/>
      <c r="FFM239" s="61"/>
      <c r="FFN239" s="62"/>
      <c r="FFO239" s="61"/>
      <c r="FFP239" s="61"/>
      <c r="FFQ239" s="63"/>
      <c r="FFR239" s="61"/>
      <c r="FFS239" s="61"/>
      <c r="FFT239" s="61"/>
      <c r="FFU239" s="63"/>
      <c r="FFV239" s="61"/>
      <c r="FFW239" s="59"/>
      <c r="FFX239" s="60"/>
      <c r="FFY239" s="103"/>
      <c r="FFZ239" s="61"/>
      <c r="FGA239" s="62"/>
      <c r="FGB239" s="61"/>
      <c r="FGC239" s="61"/>
      <c r="FGD239" s="63"/>
      <c r="FGE239" s="61"/>
      <c r="FGF239" s="61"/>
      <c r="FGG239" s="61"/>
      <c r="FGH239" s="63"/>
      <c r="FGI239" s="61"/>
      <c r="FGJ239" s="59"/>
      <c r="FGK239" s="60"/>
      <c r="FGL239" s="103"/>
      <c r="FGM239" s="61"/>
      <c r="FGN239" s="62"/>
      <c r="FGO239" s="61"/>
      <c r="FGP239" s="61"/>
      <c r="FGQ239" s="63"/>
      <c r="FGR239" s="61"/>
      <c r="FGS239" s="61"/>
      <c r="FGT239" s="61"/>
      <c r="FGU239" s="63"/>
      <c r="FGV239" s="61"/>
      <c r="FGW239" s="59"/>
      <c r="FGX239" s="60"/>
      <c r="FGY239" s="103"/>
      <c r="FGZ239" s="61"/>
      <c r="FHA239" s="62"/>
      <c r="FHB239" s="61"/>
      <c r="FHC239" s="61"/>
      <c r="FHD239" s="63"/>
      <c r="FHE239" s="61"/>
      <c r="FHF239" s="61"/>
      <c r="FHG239" s="61"/>
      <c r="FHH239" s="63"/>
      <c r="FHI239" s="61"/>
      <c r="FHJ239" s="59"/>
      <c r="FHK239" s="60"/>
      <c r="FHL239" s="103"/>
      <c r="FHM239" s="61"/>
      <c r="FHN239" s="62"/>
      <c r="FHO239" s="61"/>
      <c r="FHP239" s="61"/>
      <c r="FHQ239" s="63"/>
      <c r="FHR239" s="61"/>
      <c r="FHS239" s="61"/>
      <c r="FHT239" s="61"/>
      <c r="FHU239" s="63"/>
      <c r="FHV239" s="61"/>
      <c r="FHW239" s="59"/>
      <c r="FHX239" s="60"/>
      <c r="FHY239" s="103"/>
      <c r="FHZ239" s="61"/>
      <c r="FIA239" s="62"/>
      <c r="FIB239" s="61"/>
      <c r="FIC239" s="61"/>
      <c r="FID239" s="63"/>
      <c r="FIE239" s="61"/>
      <c r="FIF239" s="61"/>
      <c r="FIG239" s="61"/>
      <c r="FIH239" s="63"/>
      <c r="FII239" s="61"/>
      <c r="FIJ239" s="59"/>
      <c r="FIK239" s="60"/>
      <c r="FIL239" s="103"/>
      <c r="FIM239" s="61"/>
      <c r="FIN239" s="62"/>
      <c r="FIO239" s="61"/>
      <c r="FIP239" s="61"/>
      <c r="FIQ239" s="63"/>
      <c r="FIR239" s="61"/>
      <c r="FIS239" s="61"/>
      <c r="FIT239" s="61"/>
      <c r="FIU239" s="63"/>
      <c r="FIV239" s="61"/>
      <c r="FIW239" s="59"/>
      <c r="FIX239" s="60"/>
      <c r="FIY239" s="103"/>
      <c r="FIZ239" s="61"/>
      <c r="FJA239" s="62"/>
      <c r="FJB239" s="61"/>
      <c r="FJC239" s="61"/>
      <c r="FJD239" s="63"/>
      <c r="FJE239" s="61"/>
      <c r="FJF239" s="61"/>
      <c r="FJG239" s="61"/>
      <c r="FJH239" s="63"/>
      <c r="FJI239" s="61"/>
      <c r="FJJ239" s="59"/>
      <c r="FJK239" s="60"/>
      <c r="FJL239" s="103"/>
      <c r="FJM239" s="61"/>
      <c r="FJN239" s="62"/>
      <c r="FJO239" s="61"/>
      <c r="FJP239" s="61"/>
      <c r="FJQ239" s="63"/>
      <c r="FJR239" s="61"/>
      <c r="FJS239" s="61"/>
      <c r="FJT239" s="61"/>
      <c r="FJU239" s="63"/>
      <c r="FJV239" s="61"/>
      <c r="FJW239" s="59"/>
      <c r="FJX239" s="60"/>
      <c r="FJY239" s="103"/>
      <c r="FJZ239" s="61"/>
      <c r="FKA239" s="62"/>
      <c r="FKB239" s="61"/>
      <c r="FKC239" s="61"/>
      <c r="FKD239" s="63"/>
      <c r="FKE239" s="61"/>
      <c r="FKF239" s="61"/>
      <c r="FKG239" s="61"/>
      <c r="FKH239" s="63"/>
      <c r="FKI239" s="61"/>
      <c r="FKJ239" s="59"/>
      <c r="FKK239" s="60"/>
      <c r="FKL239" s="103"/>
      <c r="FKM239" s="61"/>
      <c r="FKN239" s="62"/>
      <c r="FKO239" s="61"/>
      <c r="FKP239" s="61"/>
      <c r="FKQ239" s="63"/>
      <c r="FKR239" s="61"/>
      <c r="FKS239" s="61"/>
      <c r="FKT239" s="61"/>
      <c r="FKU239" s="63"/>
      <c r="FKV239" s="61"/>
      <c r="FKW239" s="59"/>
      <c r="FKX239" s="60"/>
      <c r="FKY239" s="103"/>
      <c r="FKZ239" s="61"/>
      <c r="FLA239" s="62"/>
      <c r="FLB239" s="61"/>
      <c r="FLC239" s="61"/>
      <c r="FLD239" s="63"/>
      <c r="FLE239" s="61"/>
      <c r="FLF239" s="61"/>
      <c r="FLG239" s="61"/>
      <c r="FLH239" s="63"/>
      <c r="FLI239" s="61"/>
      <c r="FLJ239" s="59"/>
      <c r="FLK239" s="60"/>
      <c r="FLL239" s="103"/>
      <c r="FLM239" s="61"/>
      <c r="FLN239" s="62"/>
      <c r="FLO239" s="61"/>
      <c r="FLP239" s="61"/>
      <c r="FLQ239" s="63"/>
      <c r="FLR239" s="61"/>
      <c r="FLS239" s="61"/>
      <c r="FLT239" s="61"/>
      <c r="FLU239" s="63"/>
      <c r="FLV239" s="61"/>
      <c r="FLW239" s="59"/>
      <c r="FLX239" s="60"/>
      <c r="FLY239" s="103"/>
      <c r="FLZ239" s="61"/>
      <c r="FMA239" s="62"/>
      <c r="FMB239" s="61"/>
      <c r="FMC239" s="61"/>
      <c r="FMD239" s="63"/>
      <c r="FME239" s="61"/>
      <c r="FMF239" s="61"/>
      <c r="FMG239" s="61"/>
      <c r="FMH239" s="63"/>
      <c r="FMI239" s="61"/>
      <c r="FMJ239" s="59"/>
      <c r="FMK239" s="60"/>
      <c r="FML239" s="103"/>
      <c r="FMM239" s="61"/>
      <c r="FMN239" s="62"/>
      <c r="FMO239" s="61"/>
      <c r="FMP239" s="61"/>
      <c r="FMQ239" s="63"/>
      <c r="FMR239" s="61"/>
      <c r="FMS239" s="61"/>
      <c r="FMT239" s="61"/>
      <c r="FMU239" s="63"/>
      <c r="FMV239" s="61"/>
      <c r="FMW239" s="59"/>
      <c r="FMX239" s="60"/>
      <c r="FMY239" s="103"/>
      <c r="FMZ239" s="61"/>
      <c r="FNA239" s="62"/>
      <c r="FNB239" s="61"/>
      <c r="FNC239" s="61"/>
      <c r="FND239" s="63"/>
      <c r="FNE239" s="61"/>
      <c r="FNF239" s="61"/>
      <c r="FNG239" s="61"/>
      <c r="FNH239" s="63"/>
      <c r="FNI239" s="61"/>
      <c r="FNJ239" s="59"/>
      <c r="FNK239" s="60"/>
      <c r="FNL239" s="103"/>
      <c r="FNM239" s="61"/>
      <c r="FNN239" s="62"/>
      <c r="FNO239" s="61"/>
      <c r="FNP239" s="61"/>
      <c r="FNQ239" s="63"/>
      <c r="FNR239" s="61"/>
      <c r="FNS239" s="61"/>
      <c r="FNT239" s="61"/>
      <c r="FNU239" s="63"/>
      <c r="FNV239" s="61"/>
      <c r="FNW239" s="59"/>
      <c r="FNX239" s="60"/>
      <c r="FNY239" s="103"/>
      <c r="FNZ239" s="61"/>
      <c r="FOA239" s="62"/>
      <c r="FOB239" s="61"/>
      <c r="FOC239" s="61"/>
      <c r="FOD239" s="63"/>
      <c r="FOE239" s="61"/>
      <c r="FOF239" s="61"/>
      <c r="FOG239" s="61"/>
      <c r="FOH239" s="63"/>
      <c r="FOI239" s="61"/>
      <c r="FOJ239" s="59"/>
      <c r="FOK239" s="60"/>
      <c r="FOL239" s="103"/>
      <c r="FOM239" s="61"/>
      <c r="FON239" s="62"/>
      <c r="FOO239" s="61"/>
      <c r="FOP239" s="61"/>
      <c r="FOQ239" s="63"/>
      <c r="FOR239" s="61"/>
      <c r="FOS239" s="61"/>
      <c r="FOT239" s="61"/>
      <c r="FOU239" s="63"/>
      <c r="FOV239" s="61"/>
      <c r="FOW239" s="59"/>
      <c r="FOX239" s="60"/>
      <c r="FOY239" s="103"/>
      <c r="FOZ239" s="61"/>
      <c r="FPA239" s="62"/>
      <c r="FPB239" s="61"/>
      <c r="FPC239" s="61"/>
      <c r="FPD239" s="63"/>
      <c r="FPE239" s="61"/>
      <c r="FPF239" s="61"/>
      <c r="FPG239" s="61"/>
      <c r="FPH239" s="63"/>
      <c r="FPI239" s="61"/>
      <c r="FPJ239" s="59"/>
      <c r="FPK239" s="60"/>
      <c r="FPL239" s="103"/>
      <c r="FPM239" s="61"/>
      <c r="FPN239" s="62"/>
      <c r="FPO239" s="61"/>
      <c r="FPP239" s="61"/>
      <c r="FPQ239" s="63"/>
      <c r="FPR239" s="61"/>
      <c r="FPS239" s="61"/>
      <c r="FPT239" s="61"/>
      <c r="FPU239" s="63"/>
      <c r="FPV239" s="61"/>
      <c r="FPW239" s="59"/>
      <c r="FPX239" s="60"/>
      <c r="FPY239" s="103"/>
      <c r="FPZ239" s="61"/>
      <c r="FQA239" s="62"/>
      <c r="FQB239" s="61"/>
      <c r="FQC239" s="61"/>
      <c r="FQD239" s="63"/>
      <c r="FQE239" s="61"/>
      <c r="FQF239" s="61"/>
      <c r="FQG239" s="61"/>
      <c r="FQH239" s="63"/>
      <c r="FQI239" s="61"/>
      <c r="FQJ239" s="59"/>
      <c r="FQK239" s="60"/>
      <c r="FQL239" s="103"/>
      <c r="FQM239" s="61"/>
      <c r="FQN239" s="62"/>
      <c r="FQO239" s="61"/>
      <c r="FQP239" s="61"/>
      <c r="FQQ239" s="63"/>
      <c r="FQR239" s="61"/>
      <c r="FQS239" s="61"/>
      <c r="FQT239" s="61"/>
      <c r="FQU239" s="63"/>
      <c r="FQV239" s="61"/>
      <c r="FQW239" s="59"/>
      <c r="FQX239" s="60"/>
      <c r="FQY239" s="103"/>
      <c r="FQZ239" s="61"/>
      <c r="FRA239" s="62"/>
      <c r="FRB239" s="61"/>
      <c r="FRC239" s="61"/>
      <c r="FRD239" s="63"/>
      <c r="FRE239" s="61"/>
      <c r="FRF239" s="61"/>
      <c r="FRG239" s="61"/>
      <c r="FRH239" s="63"/>
      <c r="FRI239" s="61"/>
      <c r="FRJ239" s="59"/>
      <c r="FRK239" s="60"/>
      <c r="FRL239" s="103"/>
      <c r="FRM239" s="61"/>
      <c r="FRN239" s="62"/>
      <c r="FRO239" s="61"/>
      <c r="FRP239" s="61"/>
      <c r="FRQ239" s="63"/>
      <c r="FRR239" s="61"/>
      <c r="FRS239" s="61"/>
      <c r="FRT239" s="61"/>
      <c r="FRU239" s="63"/>
      <c r="FRV239" s="61"/>
      <c r="FRW239" s="59"/>
      <c r="FRX239" s="60"/>
      <c r="FRY239" s="103"/>
      <c r="FRZ239" s="61"/>
      <c r="FSA239" s="62"/>
      <c r="FSB239" s="61"/>
      <c r="FSC239" s="61"/>
      <c r="FSD239" s="63"/>
      <c r="FSE239" s="61"/>
      <c r="FSF239" s="61"/>
      <c r="FSG239" s="61"/>
      <c r="FSH239" s="63"/>
      <c r="FSI239" s="61"/>
      <c r="FSJ239" s="59"/>
      <c r="FSK239" s="60"/>
      <c r="FSL239" s="103"/>
      <c r="FSM239" s="61"/>
      <c r="FSN239" s="62"/>
      <c r="FSO239" s="61"/>
      <c r="FSP239" s="61"/>
      <c r="FSQ239" s="63"/>
      <c r="FSR239" s="61"/>
      <c r="FSS239" s="61"/>
      <c r="FST239" s="61"/>
      <c r="FSU239" s="63"/>
      <c r="FSV239" s="61"/>
      <c r="FSW239" s="59"/>
      <c r="FSX239" s="60"/>
      <c r="FSY239" s="103"/>
      <c r="FSZ239" s="61"/>
      <c r="FTA239" s="62"/>
      <c r="FTB239" s="61"/>
      <c r="FTC239" s="61"/>
      <c r="FTD239" s="63"/>
      <c r="FTE239" s="61"/>
      <c r="FTF239" s="61"/>
      <c r="FTG239" s="61"/>
      <c r="FTH239" s="63"/>
      <c r="FTI239" s="61"/>
      <c r="FTJ239" s="59"/>
      <c r="FTK239" s="60"/>
      <c r="FTL239" s="103"/>
      <c r="FTM239" s="61"/>
      <c r="FTN239" s="62"/>
      <c r="FTO239" s="61"/>
      <c r="FTP239" s="61"/>
      <c r="FTQ239" s="63"/>
      <c r="FTR239" s="61"/>
      <c r="FTS239" s="61"/>
      <c r="FTT239" s="61"/>
      <c r="FTU239" s="63"/>
      <c r="FTV239" s="61"/>
      <c r="FTW239" s="59"/>
      <c r="FTX239" s="60"/>
      <c r="FTY239" s="103"/>
      <c r="FTZ239" s="61"/>
      <c r="FUA239" s="62"/>
      <c r="FUB239" s="61"/>
      <c r="FUC239" s="61"/>
      <c r="FUD239" s="63"/>
      <c r="FUE239" s="61"/>
      <c r="FUF239" s="61"/>
      <c r="FUG239" s="61"/>
      <c r="FUH239" s="63"/>
      <c r="FUI239" s="61"/>
      <c r="FUJ239" s="59"/>
      <c r="FUK239" s="60"/>
      <c r="FUL239" s="103"/>
      <c r="FUM239" s="61"/>
      <c r="FUN239" s="62"/>
      <c r="FUO239" s="61"/>
      <c r="FUP239" s="61"/>
      <c r="FUQ239" s="63"/>
      <c r="FUR239" s="61"/>
      <c r="FUS239" s="61"/>
      <c r="FUT239" s="61"/>
      <c r="FUU239" s="63"/>
      <c r="FUV239" s="61"/>
      <c r="FUW239" s="59"/>
      <c r="FUX239" s="60"/>
      <c r="FUY239" s="103"/>
      <c r="FUZ239" s="61"/>
      <c r="FVA239" s="62"/>
      <c r="FVB239" s="61"/>
      <c r="FVC239" s="61"/>
      <c r="FVD239" s="63"/>
      <c r="FVE239" s="61"/>
      <c r="FVF239" s="61"/>
      <c r="FVG239" s="61"/>
      <c r="FVH239" s="63"/>
      <c r="FVI239" s="61"/>
      <c r="FVJ239" s="59"/>
      <c r="FVK239" s="60"/>
      <c r="FVL239" s="103"/>
      <c r="FVM239" s="61"/>
      <c r="FVN239" s="62"/>
      <c r="FVO239" s="61"/>
      <c r="FVP239" s="61"/>
      <c r="FVQ239" s="63"/>
      <c r="FVR239" s="61"/>
      <c r="FVS239" s="61"/>
      <c r="FVT239" s="61"/>
      <c r="FVU239" s="63"/>
      <c r="FVV239" s="61"/>
      <c r="FVW239" s="59"/>
      <c r="FVX239" s="60"/>
      <c r="FVY239" s="103"/>
      <c r="FVZ239" s="61"/>
      <c r="FWA239" s="62"/>
      <c r="FWB239" s="61"/>
      <c r="FWC239" s="61"/>
      <c r="FWD239" s="63"/>
      <c r="FWE239" s="61"/>
      <c r="FWF239" s="61"/>
      <c r="FWG239" s="61"/>
      <c r="FWH239" s="63"/>
      <c r="FWI239" s="61"/>
      <c r="FWJ239" s="59"/>
      <c r="FWK239" s="60"/>
      <c r="FWL239" s="103"/>
      <c r="FWM239" s="61"/>
      <c r="FWN239" s="62"/>
      <c r="FWO239" s="61"/>
      <c r="FWP239" s="61"/>
      <c r="FWQ239" s="63"/>
      <c r="FWR239" s="61"/>
      <c r="FWS239" s="61"/>
      <c r="FWT239" s="61"/>
      <c r="FWU239" s="63"/>
      <c r="FWV239" s="61"/>
      <c r="FWW239" s="59"/>
      <c r="FWX239" s="60"/>
      <c r="FWY239" s="103"/>
      <c r="FWZ239" s="61"/>
      <c r="FXA239" s="62"/>
      <c r="FXB239" s="61"/>
      <c r="FXC239" s="61"/>
      <c r="FXD239" s="63"/>
      <c r="FXE239" s="61"/>
      <c r="FXF239" s="61"/>
      <c r="FXG239" s="61"/>
      <c r="FXH239" s="63"/>
      <c r="FXI239" s="61"/>
      <c r="FXJ239" s="59"/>
      <c r="FXK239" s="60"/>
      <c r="FXL239" s="103"/>
      <c r="FXM239" s="61"/>
      <c r="FXN239" s="62"/>
      <c r="FXO239" s="61"/>
      <c r="FXP239" s="61"/>
      <c r="FXQ239" s="63"/>
      <c r="FXR239" s="61"/>
      <c r="FXS239" s="61"/>
      <c r="FXT239" s="61"/>
      <c r="FXU239" s="63"/>
      <c r="FXV239" s="61"/>
      <c r="FXW239" s="59"/>
      <c r="FXX239" s="60"/>
      <c r="FXY239" s="103"/>
      <c r="FXZ239" s="61"/>
      <c r="FYA239" s="62"/>
      <c r="FYB239" s="61"/>
      <c r="FYC239" s="61"/>
      <c r="FYD239" s="63"/>
      <c r="FYE239" s="61"/>
      <c r="FYF239" s="61"/>
      <c r="FYG239" s="61"/>
      <c r="FYH239" s="63"/>
      <c r="FYI239" s="61"/>
      <c r="FYJ239" s="59"/>
      <c r="FYK239" s="60"/>
      <c r="FYL239" s="103"/>
      <c r="FYM239" s="61"/>
      <c r="FYN239" s="62"/>
      <c r="FYO239" s="61"/>
      <c r="FYP239" s="61"/>
      <c r="FYQ239" s="63"/>
      <c r="FYR239" s="61"/>
      <c r="FYS239" s="61"/>
      <c r="FYT239" s="61"/>
      <c r="FYU239" s="63"/>
      <c r="FYV239" s="61"/>
      <c r="FYW239" s="59"/>
      <c r="FYX239" s="60"/>
      <c r="FYY239" s="103"/>
      <c r="FYZ239" s="61"/>
      <c r="FZA239" s="62"/>
      <c r="FZB239" s="61"/>
      <c r="FZC239" s="61"/>
      <c r="FZD239" s="63"/>
      <c r="FZE239" s="61"/>
      <c r="FZF239" s="61"/>
      <c r="FZG239" s="61"/>
      <c r="FZH239" s="63"/>
      <c r="FZI239" s="61"/>
      <c r="FZJ239" s="59"/>
      <c r="FZK239" s="60"/>
      <c r="FZL239" s="103"/>
      <c r="FZM239" s="61"/>
      <c r="FZN239" s="62"/>
      <c r="FZO239" s="61"/>
      <c r="FZP239" s="61"/>
      <c r="FZQ239" s="63"/>
      <c r="FZR239" s="61"/>
      <c r="FZS239" s="61"/>
      <c r="FZT239" s="61"/>
      <c r="FZU239" s="63"/>
      <c r="FZV239" s="61"/>
      <c r="FZW239" s="59"/>
      <c r="FZX239" s="60"/>
      <c r="FZY239" s="103"/>
      <c r="FZZ239" s="61"/>
      <c r="GAA239" s="62"/>
      <c r="GAB239" s="61"/>
      <c r="GAC239" s="61"/>
      <c r="GAD239" s="63"/>
      <c r="GAE239" s="61"/>
      <c r="GAF239" s="61"/>
      <c r="GAG239" s="61"/>
      <c r="GAH239" s="63"/>
      <c r="GAI239" s="61"/>
      <c r="GAJ239" s="59"/>
      <c r="GAK239" s="60"/>
      <c r="GAL239" s="103"/>
      <c r="GAM239" s="61"/>
      <c r="GAN239" s="62"/>
      <c r="GAO239" s="61"/>
      <c r="GAP239" s="61"/>
      <c r="GAQ239" s="63"/>
      <c r="GAR239" s="61"/>
      <c r="GAS239" s="61"/>
      <c r="GAT239" s="61"/>
      <c r="GAU239" s="63"/>
      <c r="GAV239" s="61"/>
      <c r="GAW239" s="59"/>
      <c r="GAX239" s="60"/>
      <c r="GAY239" s="103"/>
      <c r="GAZ239" s="61"/>
      <c r="GBA239" s="62"/>
      <c r="GBB239" s="61"/>
      <c r="GBC239" s="61"/>
      <c r="GBD239" s="63"/>
      <c r="GBE239" s="61"/>
      <c r="GBF239" s="61"/>
      <c r="GBG239" s="61"/>
      <c r="GBH239" s="63"/>
      <c r="GBI239" s="61"/>
      <c r="GBJ239" s="59"/>
      <c r="GBK239" s="60"/>
      <c r="GBL239" s="103"/>
      <c r="GBM239" s="61"/>
      <c r="GBN239" s="62"/>
      <c r="GBO239" s="61"/>
      <c r="GBP239" s="61"/>
      <c r="GBQ239" s="63"/>
      <c r="GBR239" s="61"/>
      <c r="GBS239" s="61"/>
      <c r="GBT239" s="61"/>
      <c r="GBU239" s="63"/>
      <c r="GBV239" s="61"/>
      <c r="GBW239" s="59"/>
      <c r="GBX239" s="60"/>
      <c r="GBY239" s="103"/>
      <c r="GBZ239" s="61"/>
      <c r="GCA239" s="62"/>
      <c r="GCB239" s="61"/>
      <c r="GCC239" s="61"/>
      <c r="GCD239" s="63"/>
      <c r="GCE239" s="61"/>
      <c r="GCF239" s="61"/>
      <c r="GCG239" s="61"/>
      <c r="GCH239" s="63"/>
      <c r="GCI239" s="61"/>
      <c r="GCJ239" s="59"/>
      <c r="GCK239" s="60"/>
      <c r="GCL239" s="103"/>
      <c r="GCM239" s="61"/>
      <c r="GCN239" s="62"/>
      <c r="GCO239" s="61"/>
      <c r="GCP239" s="61"/>
      <c r="GCQ239" s="63"/>
      <c r="GCR239" s="61"/>
      <c r="GCS239" s="61"/>
      <c r="GCT239" s="61"/>
      <c r="GCU239" s="63"/>
      <c r="GCV239" s="61"/>
      <c r="GCW239" s="59"/>
      <c r="GCX239" s="60"/>
      <c r="GCY239" s="103"/>
      <c r="GCZ239" s="61"/>
      <c r="GDA239" s="62"/>
      <c r="GDB239" s="61"/>
      <c r="GDC239" s="61"/>
      <c r="GDD239" s="63"/>
      <c r="GDE239" s="61"/>
      <c r="GDF239" s="61"/>
      <c r="GDG239" s="61"/>
      <c r="GDH239" s="63"/>
      <c r="GDI239" s="61"/>
      <c r="GDJ239" s="59"/>
      <c r="GDK239" s="60"/>
      <c r="GDL239" s="103"/>
      <c r="GDM239" s="61"/>
      <c r="GDN239" s="62"/>
      <c r="GDO239" s="61"/>
      <c r="GDP239" s="61"/>
      <c r="GDQ239" s="63"/>
      <c r="GDR239" s="61"/>
      <c r="GDS239" s="61"/>
      <c r="GDT239" s="61"/>
      <c r="GDU239" s="63"/>
      <c r="GDV239" s="61"/>
      <c r="GDW239" s="59"/>
      <c r="GDX239" s="60"/>
      <c r="GDY239" s="103"/>
      <c r="GDZ239" s="61"/>
      <c r="GEA239" s="62"/>
      <c r="GEB239" s="61"/>
      <c r="GEC239" s="61"/>
      <c r="GED239" s="63"/>
      <c r="GEE239" s="61"/>
      <c r="GEF239" s="61"/>
      <c r="GEG239" s="61"/>
      <c r="GEH239" s="63"/>
      <c r="GEI239" s="61"/>
      <c r="GEJ239" s="59"/>
      <c r="GEK239" s="60"/>
      <c r="GEL239" s="103"/>
      <c r="GEM239" s="61"/>
      <c r="GEN239" s="62"/>
      <c r="GEO239" s="61"/>
      <c r="GEP239" s="61"/>
      <c r="GEQ239" s="63"/>
      <c r="GER239" s="61"/>
      <c r="GES239" s="61"/>
      <c r="GET239" s="61"/>
      <c r="GEU239" s="63"/>
      <c r="GEV239" s="61"/>
      <c r="GEW239" s="59"/>
      <c r="GEX239" s="60"/>
      <c r="GEY239" s="103"/>
      <c r="GEZ239" s="61"/>
      <c r="GFA239" s="62"/>
      <c r="GFB239" s="61"/>
      <c r="GFC239" s="61"/>
      <c r="GFD239" s="63"/>
      <c r="GFE239" s="61"/>
      <c r="GFF239" s="61"/>
      <c r="GFG239" s="61"/>
      <c r="GFH239" s="63"/>
      <c r="GFI239" s="61"/>
      <c r="GFJ239" s="59"/>
      <c r="GFK239" s="60"/>
      <c r="GFL239" s="103"/>
      <c r="GFM239" s="61"/>
      <c r="GFN239" s="62"/>
      <c r="GFO239" s="61"/>
      <c r="GFP239" s="61"/>
      <c r="GFQ239" s="63"/>
      <c r="GFR239" s="61"/>
      <c r="GFS239" s="61"/>
      <c r="GFT239" s="61"/>
      <c r="GFU239" s="63"/>
      <c r="GFV239" s="61"/>
      <c r="GFW239" s="59"/>
      <c r="GFX239" s="60"/>
      <c r="GFY239" s="103"/>
      <c r="GFZ239" s="61"/>
      <c r="GGA239" s="62"/>
      <c r="GGB239" s="61"/>
      <c r="GGC239" s="61"/>
      <c r="GGD239" s="63"/>
      <c r="GGE239" s="61"/>
      <c r="GGF239" s="61"/>
      <c r="GGG239" s="61"/>
      <c r="GGH239" s="63"/>
      <c r="GGI239" s="61"/>
      <c r="GGJ239" s="59"/>
      <c r="GGK239" s="60"/>
      <c r="GGL239" s="103"/>
      <c r="GGM239" s="61"/>
      <c r="GGN239" s="62"/>
      <c r="GGO239" s="61"/>
      <c r="GGP239" s="61"/>
      <c r="GGQ239" s="63"/>
      <c r="GGR239" s="61"/>
      <c r="GGS239" s="61"/>
      <c r="GGT239" s="61"/>
      <c r="GGU239" s="63"/>
      <c r="GGV239" s="61"/>
      <c r="GGW239" s="59"/>
      <c r="GGX239" s="60"/>
      <c r="GGY239" s="103"/>
      <c r="GGZ239" s="61"/>
      <c r="GHA239" s="62"/>
      <c r="GHB239" s="61"/>
      <c r="GHC239" s="61"/>
      <c r="GHD239" s="63"/>
      <c r="GHE239" s="61"/>
      <c r="GHF239" s="61"/>
      <c r="GHG239" s="61"/>
      <c r="GHH239" s="63"/>
      <c r="GHI239" s="61"/>
      <c r="GHJ239" s="59"/>
      <c r="GHK239" s="60"/>
      <c r="GHL239" s="103"/>
      <c r="GHM239" s="61"/>
      <c r="GHN239" s="62"/>
      <c r="GHO239" s="61"/>
      <c r="GHP239" s="61"/>
      <c r="GHQ239" s="63"/>
      <c r="GHR239" s="61"/>
      <c r="GHS239" s="61"/>
      <c r="GHT239" s="61"/>
      <c r="GHU239" s="63"/>
      <c r="GHV239" s="61"/>
      <c r="GHW239" s="59"/>
      <c r="GHX239" s="60"/>
      <c r="GHY239" s="103"/>
      <c r="GHZ239" s="61"/>
      <c r="GIA239" s="62"/>
      <c r="GIB239" s="61"/>
      <c r="GIC239" s="61"/>
      <c r="GID239" s="63"/>
      <c r="GIE239" s="61"/>
      <c r="GIF239" s="61"/>
      <c r="GIG239" s="61"/>
      <c r="GIH239" s="63"/>
      <c r="GII239" s="61"/>
      <c r="GIJ239" s="59"/>
      <c r="GIK239" s="60"/>
      <c r="GIL239" s="103"/>
      <c r="GIM239" s="61"/>
      <c r="GIN239" s="62"/>
      <c r="GIO239" s="61"/>
      <c r="GIP239" s="61"/>
      <c r="GIQ239" s="63"/>
      <c r="GIR239" s="61"/>
      <c r="GIS239" s="61"/>
      <c r="GIT239" s="61"/>
      <c r="GIU239" s="63"/>
      <c r="GIV239" s="61"/>
      <c r="GIW239" s="59"/>
      <c r="GIX239" s="60"/>
      <c r="GIY239" s="103"/>
      <c r="GIZ239" s="61"/>
      <c r="GJA239" s="62"/>
      <c r="GJB239" s="61"/>
      <c r="GJC239" s="61"/>
      <c r="GJD239" s="63"/>
      <c r="GJE239" s="61"/>
      <c r="GJF239" s="61"/>
      <c r="GJG239" s="61"/>
      <c r="GJH239" s="63"/>
      <c r="GJI239" s="61"/>
      <c r="GJJ239" s="59"/>
      <c r="GJK239" s="60"/>
      <c r="GJL239" s="103"/>
      <c r="GJM239" s="61"/>
      <c r="GJN239" s="62"/>
      <c r="GJO239" s="61"/>
      <c r="GJP239" s="61"/>
      <c r="GJQ239" s="63"/>
      <c r="GJR239" s="61"/>
      <c r="GJS239" s="61"/>
      <c r="GJT239" s="61"/>
      <c r="GJU239" s="63"/>
      <c r="GJV239" s="61"/>
      <c r="GJW239" s="59"/>
      <c r="GJX239" s="60"/>
      <c r="GJY239" s="103"/>
      <c r="GJZ239" s="61"/>
      <c r="GKA239" s="62"/>
      <c r="GKB239" s="61"/>
      <c r="GKC239" s="61"/>
      <c r="GKD239" s="63"/>
      <c r="GKE239" s="61"/>
      <c r="GKF239" s="61"/>
      <c r="GKG239" s="61"/>
      <c r="GKH239" s="63"/>
      <c r="GKI239" s="61"/>
      <c r="GKJ239" s="59"/>
      <c r="GKK239" s="60"/>
      <c r="GKL239" s="103"/>
      <c r="GKM239" s="61"/>
      <c r="GKN239" s="62"/>
      <c r="GKO239" s="61"/>
      <c r="GKP239" s="61"/>
      <c r="GKQ239" s="63"/>
      <c r="GKR239" s="61"/>
      <c r="GKS239" s="61"/>
      <c r="GKT239" s="61"/>
      <c r="GKU239" s="63"/>
      <c r="GKV239" s="61"/>
      <c r="GKW239" s="59"/>
      <c r="GKX239" s="60"/>
      <c r="GKY239" s="103"/>
      <c r="GKZ239" s="61"/>
      <c r="GLA239" s="62"/>
      <c r="GLB239" s="61"/>
      <c r="GLC239" s="61"/>
      <c r="GLD239" s="63"/>
      <c r="GLE239" s="61"/>
      <c r="GLF239" s="61"/>
      <c r="GLG239" s="61"/>
      <c r="GLH239" s="63"/>
      <c r="GLI239" s="61"/>
      <c r="GLJ239" s="59"/>
      <c r="GLK239" s="60"/>
      <c r="GLL239" s="103"/>
      <c r="GLM239" s="61"/>
      <c r="GLN239" s="62"/>
      <c r="GLO239" s="61"/>
      <c r="GLP239" s="61"/>
      <c r="GLQ239" s="63"/>
      <c r="GLR239" s="61"/>
      <c r="GLS239" s="61"/>
      <c r="GLT239" s="61"/>
      <c r="GLU239" s="63"/>
      <c r="GLV239" s="61"/>
      <c r="GLW239" s="59"/>
      <c r="GLX239" s="60"/>
      <c r="GLY239" s="103"/>
      <c r="GLZ239" s="61"/>
      <c r="GMA239" s="62"/>
      <c r="GMB239" s="61"/>
      <c r="GMC239" s="61"/>
      <c r="GMD239" s="63"/>
      <c r="GME239" s="61"/>
      <c r="GMF239" s="61"/>
      <c r="GMG239" s="61"/>
      <c r="GMH239" s="63"/>
      <c r="GMI239" s="61"/>
      <c r="GMJ239" s="59"/>
      <c r="GMK239" s="60"/>
      <c r="GML239" s="103"/>
      <c r="GMM239" s="61"/>
      <c r="GMN239" s="62"/>
      <c r="GMO239" s="61"/>
      <c r="GMP239" s="61"/>
      <c r="GMQ239" s="63"/>
      <c r="GMR239" s="61"/>
      <c r="GMS239" s="61"/>
      <c r="GMT239" s="61"/>
      <c r="GMU239" s="63"/>
      <c r="GMV239" s="61"/>
      <c r="GMW239" s="59"/>
      <c r="GMX239" s="60"/>
      <c r="GMY239" s="103"/>
      <c r="GMZ239" s="61"/>
      <c r="GNA239" s="62"/>
      <c r="GNB239" s="61"/>
      <c r="GNC239" s="61"/>
      <c r="GND239" s="63"/>
      <c r="GNE239" s="61"/>
      <c r="GNF239" s="61"/>
      <c r="GNG239" s="61"/>
      <c r="GNH239" s="63"/>
      <c r="GNI239" s="61"/>
      <c r="GNJ239" s="59"/>
      <c r="GNK239" s="60"/>
      <c r="GNL239" s="103"/>
      <c r="GNM239" s="61"/>
      <c r="GNN239" s="62"/>
      <c r="GNO239" s="61"/>
      <c r="GNP239" s="61"/>
      <c r="GNQ239" s="63"/>
      <c r="GNR239" s="61"/>
      <c r="GNS239" s="61"/>
      <c r="GNT239" s="61"/>
      <c r="GNU239" s="63"/>
      <c r="GNV239" s="61"/>
      <c r="GNW239" s="59"/>
      <c r="GNX239" s="60"/>
      <c r="GNY239" s="103"/>
      <c r="GNZ239" s="61"/>
      <c r="GOA239" s="62"/>
      <c r="GOB239" s="61"/>
      <c r="GOC239" s="61"/>
      <c r="GOD239" s="63"/>
      <c r="GOE239" s="61"/>
      <c r="GOF239" s="61"/>
      <c r="GOG239" s="61"/>
      <c r="GOH239" s="63"/>
      <c r="GOI239" s="61"/>
      <c r="GOJ239" s="59"/>
      <c r="GOK239" s="60"/>
      <c r="GOL239" s="103"/>
      <c r="GOM239" s="61"/>
      <c r="GON239" s="62"/>
      <c r="GOO239" s="61"/>
      <c r="GOP239" s="61"/>
      <c r="GOQ239" s="63"/>
      <c r="GOR239" s="61"/>
      <c r="GOS239" s="61"/>
      <c r="GOT239" s="61"/>
      <c r="GOU239" s="63"/>
      <c r="GOV239" s="61"/>
      <c r="GOW239" s="59"/>
      <c r="GOX239" s="60"/>
      <c r="GOY239" s="103"/>
      <c r="GOZ239" s="61"/>
      <c r="GPA239" s="62"/>
      <c r="GPB239" s="61"/>
      <c r="GPC239" s="61"/>
      <c r="GPD239" s="63"/>
      <c r="GPE239" s="61"/>
      <c r="GPF239" s="61"/>
      <c r="GPG239" s="61"/>
      <c r="GPH239" s="63"/>
      <c r="GPI239" s="61"/>
      <c r="GPJ239" s="59"/>
      <c r="GPK239" s="60"/>
      <c r="GPL239" s="103"/>
      <c r="GPM239" s="61"/>
      <c r="GPN239" s="62"/>
      <c r="GPO239" s="61"/>
      <c r="GPP239" s="61"/>
      <c r="GPQ239" s="63"/>
      <c r="GPR239" s="61"/>
      <c r="GPS239" s="61"/>
      <c r="GPT239" s="61"/>
      <c r="GPU239" s="63"/>
      <c r="GPV239" s="61"/>
      <c r="GPW239" s="59"/>
      <c r="GPX239" s="60"/>
      <c r="GPY239" s="103"/>
      <c r="GPZ239" s="61"/>
      <c r="GQA239" s="62"/>
      <c r="GQB239" s="61"/>
      <c r="GQC239" s="61"/>
      <c r="GQD239" s="63"/>
      <c r="GQE239" s="61"/>
      <c r="GQF239" s="61"/>
      <c r="GQG239" s="61"/>
      <c r="GQH239" s="63"/>
      <c r="GQI239" s="61"/>
      <c r="GQJ239" s="59"/>
      <c r="GQK239" s="60"/>
      <c r="GQL239" s="103"/>
      <c r="GQM239" s="61"/>
      <c r="GQN239" s="62"/>
      <c r="GQO239" s="61"/>
      <c r="GQP239" s="61"/>
      <c r="GQQ239" s="63"/>
      <c r="GQR239" s="61"/>
      <c r="GQS239" s="61"/>
      <c r="GQT239" s="61"/>
      <c r="GQU239" s="63"/>
      <c r="GQV239" s="61"/>
      <c r="GQW239" s="59"/>
      <c r="GQX239" s="60"/>
      <c r="GQY239" s="103"/>
      <c r="GQZ239" s="61"/>
      <c r="GRA239" s="62"/>
      <c r="GRB239" s="61"/>
      <c r="GRC239" s="61"/>
      <c r="GRD239" s="63"/>
      <c r="GRE239" s="61"/>
      <c r="GRF239" s="61"/>
      <c r="GRG239" s="61"/>
      <c r="GRH239" s="63"/>
      <c r="GRI239" s="61"/>
      <c r="GRJ239" s="59"/>
      <c r="GRK239" s="60"/>
      <c r="GRL239" s="103"/>
      <c r="GRM239" s="61"/>
      <c r="GRN239" s="62"/>
      <c r="GRO239" s="61"/>
      <c r="GRP239" s="61"/>
      <c r="GRQ239" s="63"/>
      <c r="GRR239" s="61"/>
      <c r="GRS239" s="61"/>
      <c r="GRT239" s="61"/>
      <c r="GRU239" s="63"/>
      <c r="GRV239" s="61"/>
      <c r="GRW239" s="59"/>
      <c r="GRX239" s="60"/>
      <c r="GRY239" s="103"/>
      <c r="GRZ239" s="61"/>
      <c r="GSA239" s="62"/>
      <c r="GSB239" s="61"/>
      <c r="GSC239" s="61"/>
      <c r="GSD239" s="63"/>
      <c r="GSE239" s="61"/>
      <c r="GSF239" s="61"/>
      <c r="GSG239" s="61"/>
      <c r="GSH239" s="63"/>
      <c r="GSI239" s="61"/>
      <c r="GSJ239" s="59"/>
      <c r="GSK239" s="60"/>
      <c r="GSL239" s="103"/>
      <c r="GSM239" s="61"/>
      <c r="GSN239" s="62"/>
      <c r="GSO239" s="61"/>
      <c r="GSP239" s="61"/>
      <c r="GSQ239" s="63"/>
      <c r="GSR239" s="61"/>
      <c r="GSS239" s="61"/>
      <c r="GST239" s="61"/>
      <c r="GSU239" s="63"/>
      <c r="GSV239" s="61"/>
      <c r="GSW239" s="59"/>
      <c r="GSX239" s="60"/>
      <c r="GSY239" s="103"/>
      <c r="GSZ239" s="61"/>
      <c r="GTA239" s="62"/>
      <c r="GTB239" s="61"/>
      <c r="GTC239" s="61"/>
      <c r="GTD239" s="63"/>
      <c r="GTE239" s="61"/>
      <c r="GTF239" s="61"/>
      <c r="GTG239" s="61"/>
      <c r="GTH239" s="63"/>
      <c r="GTI239" s="61"/>
      <c r="GTJ239" s="59"/>
      <c r="GTK239" s="60"/>
      <c r="GTL239" s="103"/>
      <c r="GTM239" s="61"/>
      <c r="GTN239" s="62"/>
      <c r="GTO239" s="61"/>
      <c r="GTP239" s="61"/>
      <c r="GTQ239" s="63"/>
      <c r="GTR239" s="61"/>
      <c r="GTS239" s="61"/>
      <c r="GTT239" s="61"/>
      <c r="GTU239" s="63"/>
      <c r="GTV239" s="61"/>
      <c r="GTW239" s="59"/>
      <c r="GTX239" s="60"/>
      <c r="GTY239" s="103"/>
      <c r="GTZ239" s="61"/>
      <c r="GUA239" s="62"/>
      <c r="GUB239" s="61"/>
      <c r="GUC239" s="61"/>
      <c r="GUD239" s="63"/>
      <c r="GUE239" s="61"/>
      <c r="GUF239" s="61"/>
      <c r="GUG239" s="61"/>
      <c r="GUH239" s="63"/>
      <c r="GUI239" s="61"/>
      <c r="GUJ239" s="59"/>
      <c r="GUK239" s="60"/>
      <c r="GUL239" s="103"/>
      <c r="GUM239" s="61"/>
      <c r="GUN239" s="62"/>
      <c r="GUO239" s="61"/>
      <c r="GUP239" s="61"/>
      <c r="GUQ239" s="63"/>
      <c r="GUR239" s="61"/>
      <c r="GUS239" s="61"/>
      <c r="GUT239" s="61"/>
      <c r="GUU239" s="63"/>
      <c r="GUV239" s="61"/>
      <c r="GUW239" s="59"/>
      <c r="GUX239" s="60"/>
      <c r="GUY239" s="103"/>
      <c r="GUZ239" s="61"/>
      <c r="GVA239" s="62"/>
      <c r="GVB239" s="61"/>
      <c r="GVC239" s="61"/>
      <c r="GVD239" s="63"/>
      <c r="GVE239" s="61"/>
      <c r="GVF239" s="61"/>
      <c r="GVG239" s="61"/>
      <c r="GVH239" s="63"/>
      <c r="GVI239" s="61"/>
      <c r="GVJ239" s="59"/>
      <c r="GVK239" s="60"/>
      <c r="GVL239" s="103"/>
      <c r="GVM239" s="61"/>
      <c r="GVN239" s="62"/>
      <c r="GVO239" s="61"/>
      <c r="GVP239" s="61"/>
      <c r="GVQ239" s="63"/>
      <c r="GVR239" s="61"/>
      <c r="GVS239" s="61"/>
      <c r="GVT239" s="61"/>
      <c r="GVU239" s="63"/>
      <c r="GVV239" s="61"/>
      <c r="GVW239" s="59"/>
      <c r="GVX239" s="60"/>
      <c r="GVY239" s="103"/>
      <c r="GVZ239" s="61"/>
      <c r="GWA239" s="62"/>
      <c r="GWB239" s="61"/>
      <c r="GWC239" s="61"/>
      <c r="GWD239" s="63"/>
      <c r="GWE239" s="61"/>
      <c r="GWF239" s="61"/>
      <c r="GWG239" s="61"/>
      <c r="GWH239" s="63"/>
      <c r="GWI239" s="61"/>
      <c r="GWJ239" s="59"/>
      <c r="GWK239" s="60"/>
      <c r="GWL239" s="103"/>
      <c r="GWM239" s="61"/>
      <c r="GWN239" s="62"/>
      <c r="GWO239" s="61"/>
      <c r="GWP239" s="61"/>
      <c r="GWQ239" s="63"/>
      <c r="GWR239" s="61"/>
      <c r="GWS239" s="61"/>
      <c r="GWT239" s="61"/>
      <c r="GWU239" s="63"/>
      <c r="GWV239" s="61"/>
      <c r="GWW239" s="59"/>
      <c r="GWX239" s="60"/>
      <c r="GWY239" s="103"/>
      <c r="GWZ239" s="61"/>
      <c r="GXA239" s="62"/>
      <c r="GXB239" s="61"/>
      <c r="GXC239" s="61"/>
      <c r="GXD239" s="63"/>
      <c r="GXE239" s="61"/>
      <c r="GXF239" s="61"/>
      <c r="GXG239" s="61"/>
      <c r="GXH239" s="63"/>
      <c r="GXI239" s="61"/>
      <c r="GXJ239" s="59"/>
      <c r="GXK239" s="60"/>
      <c r="GXL239" s="103"/>
      <c r="GXM239" s="61"/>
      <c r="GXN239" s="62"/>
      <c r="GXO239" s="61"/>
      <c r="GXP239" s="61"/>
      <c r="GXQ239" s="63"/>
      <c r="GXR239" s="61"/>
      <c r="GXS239" s="61"/>
      <c r="GXT239" s="61"/>
      <c r="GXU239" s="63"/>
      <c r="GXV239" s="61"/>
      <c r="GXW239" s="59"/>
      <c r="GXX239" s="60"/>
      <c r="GXY239" s="103"/>
      <c r="GXZ239" s="61"/>
      <c r="GYA239" s="62"/>
      <c r="GYB239" s="61"/>
      <c r="GYC239" s="61"/>
      <c r="GYD239" s="63"/>
      <c r="GYE239" s="61"/>
      <c r="GYF239" s="61"/>
      <c r="GYG239" s="61"/>
      <c r="GYH239" s="63"/>
      <c r="GYI239" s="61"/>
      <c r="GYJ239" s="59"/>
      <c r="GYK239" s="60"/>
      <c r="GYL239" s="103"/>
      <c r="GYM239" s="61"/>
      <c r="GYN239" s="62"/>
      <c r="GYO239" s="61"/>
      <c r="GYP239" s="61"/>
      <c r="GYQ239" s="63"/>
      <c r="GYR239" s="61"/>
      <c r="GYS239" s="61"/>
      <c r="GYT239" s="61"/>
      <c r="GYU239" s="63"/>
      <c r="GYV239" s="61"/>
      <c r="GYW239" s="59"/>
      <c r="GYX239" s="60"/>
      <c r="GYY239" s="103"/>
      <c r="GYZ239" s="61"/>
      <c r="GZA239" s="62"/>
      <c r="GZB239" s="61"/>
      <c r="GZC239" s="61"/>
      <c r="GZD239" s="63"/>
      <c r="GZE239" s="61"/>
      <c r="GZF239" s="61"/>
      <c r="GZG239" s="61"/>
      <c r="GZH239" s="63"/>
      <c r="GZI239" s="61"/>
      <c r="GZJ239" s="59"/>
      <c r="GZK239" s="60"/>
      <c r="GZL239" s="103"/>
      <c r="GZM239" s="61"/>
      <c r="GZN239" s="62"/>
      <c r="GZO239" s="61"/>
      <c r="GZP239" s="61"/>
      <c r="GZQ239" s="63"/>
      <c r="GZR239" s="61"/>
      <c r="GZS239" s="61"/>
      <c r="GZT239" s="61"/>
      <c r="GZU239" s="63"/>
      <c r="GZV239" s="61"/>
      <c r="GZW239" s="59"/>
      <c r="GZX239" s="60"/>
      <c r="GZY239" s="103"/>
      <c r="GZZ239" s="61"/>
      <c r="HAA239" s="62"/>
      <c r="HAB239" s="61"/>
      <c r="HAC239" s="61"/>
      <c r="HAD239" s="63"/>
      <c r="HAE239" s="61"/>
      <c r="HAF239" s="61"/>
      <c r="HAG239" s="61"/>
      <c r="HAH239" s="63"/>
      <c r="HAI239" s="61"/>
      <c r="HAJ239" s="59"/>
      <c r="HAK239" s="60"/>
      <c r="HAL239" s="103"/>
      <c r="HAM239" s="61"/>
      <c r="HAN239" s="62"/>
      <c r="HAO239" s="61"/>
      <c r="HAP239" s="61"/>
      <c r="HAQ239" s="63"/>
      <c r="HAR239" s="61"/>
      <c r="HAS239" s="61"/>
      <c r="HAT239" s="61"/>
      <c r="HAU239" s="63"/>
      <c r="HAV239" s="61"/>
      <c r="HAW239" s="59"/>
      <c r="HAX239" s="60"/>
      <c r="HAY239" s="103"/>
      <c r="HAZ239" s="61"/>
      <c r="HBA239" s="62"/>
      <c r="HBB239" s="61"/>
      <c r="HBC239" s="61"/>
      <c r="HBD239" s="63"/>
      <c r="HBE239" s="61"/>
      <c r="HBF239" s="61"/>
      <c r="HBG239" s="61"/>
      <c r="HBH239" s="63"/>
      <c r="HBI239" s="61"/>
      <c r="HBJ239" s="59"/>
      <c r="HBK239" s="60"/>
      <c r="HBL239" s="103"/>
      <c r="HBM239" s="61"/>
      <c r="HBN239" s="62"/>
      <c r="HBO239" s="61"/>
      <c r="HBP239" s="61"/>
      <c r="HBQ239" s="63"/>
      <c r="HBR239" s="61"/>
      <c r="HBS239" s="61"/>
      <c r="HBT239" s="61"/>
      <c r="HBU239" s="63"/>
      <c r="HBV239" s="61"/>
      <c r="HBW239" s="59"/>
      <c r="HBX239" s="60"/>
      <c r="HBY239" s="103"/>
      <c r="HBZ239" s="61"/>
      <c r="HCA239" s="62"/>
      <c r="HCB239" s="61"/>
      <c r="HCC239" s="61"/>
      <c r="HCD239" s="63"/>
      <c r="HCE239" s="61"/>
      <c r="HCF239" s="61"/>
      <c r="HCG239" s="61"/>
      <c r="HCH239" s="63"/>
      <c r="HCI239" s="61"/>
      <c r="HCJ239" s="59"/>
      <c r="HCK239" s="60"/>
      <c r="HCL239" s="103"/>
      <c r="HCM239" s="61"/>
      <c r="HCN239" s="62"/>
      <c r="HCO239" s="61"/>
      <c r="HCP239" s="61"/>
      <c r="HCQ239" s="63"/>
      <c r="HCR239" s="61"/>
      <c r="HCS239" s="61"/>
      <c r="HCT239" s="61"/>
      <c r="HCU239" s="63"/>
      <c r="HCV239" s="61"/>
      <c r="HCW239" s="59"/>
      <c r="HCX239" s="60"/>
      <c r="HCY239" s="103"/>
      <c r="HCZ239" s="61"/>
      <c r="HDA239" s="62"/>
      <c r="HDB239" s="61"/>
      <c r="HDC239" s="61"/>
      <c r="HDD239" s="63"/>
      <c r="HDE239" s="61"/>
      <c r="HDF239" s="61"/>
      <c r="HDG239" s="61"/>
      <c r="HDH239" s="63"/>
      <c r="HDI239" s="61"/>
      <c r="HDJ239" s="59"/>
      <c r="HDK239" s="60"/>
      <c r="HDL239" s="103"/>
      <c r="HDM239" s="61"/>
      <c r="HDN239" s="62"/>
      <c r="HDO239" s="61"/>
      <c r="HDP239" s="61"/>
      <c r="HDQ239" s="63"/>
      <c r="HDR239" s="61"/>
      <c r="HDS239" s="61"/>
      <c r="HDT239" s="61"/>
      <c r="HDU239" s="63"/>
      <c r="HDV239" s="61"/>
      <c r="HDW239" s="59"/>
      <c r="HDX239" s="60"/>
      <c r="HDY239" s="103"/>
      <c r="HDZ239" s="61"/>
      <c r="HEA239" s="62"/>
      <c r="HEB239" s="61"/>
      <c r="HEC239" s="61"/>
      <c r="HED239" s="63"/>
      <c r="HEE239" s="61"/>
      <c r="HEF239" s="61"/>
      <c r="HEG239" s="61"/>
      <c r="HEH239" s="63"/>
      <c r="HEI239" s="61"/>
      <c r="HEJ239" s="59"/>
      <c r="HEK239" s="60"/>
      <c r="HEL239" s="103"/>
      <c r="HEM239" s="61"/>
      <c r="HEN239" s="62"/>
      <c r="HEO239" s="61"/>
      <c r="HEP239" s="61"/>
      <c r="HEQ239" s="63"/>
      <c r="HER239" s="61"/>
      <c r="HES239" s="61"/>
      <c r="HET239" s="61"/>
      <c r="HEU239" s="63"/>
      <c r="HEV239" s="61"/>
      <c r="HEW239" s="59"/>
      <c r="HEX239" s="60"/>
      <c r="HEY239" s="103"/>
      <c r="HEZ239" s="61"/>
      <c r="HFA239" s="62"/>
      <c r="HFB239" s="61"/>
      <c r="HFC239" s="61"/>
      <c r="HFD239" s="63"/>
      <c r="HFE239" s="61"/>
      <c r="HFF239" s="61"/>
      <c r="HFG239" s="61"/>
      <c r="HFH239" s="63"/>
      <c r="HFI239" s="61"/>
      <c r="HFJ239" s="59"/>
      <c r="HFK239" s="60"/>
      <c r="HFL239" s="103"/>
      <c r="HFM239" s="61"/>
      <c r="HFN239" s="62"/>
      <c r="HFO239" s="61"/>
      <c r="HFP239" s="61"/>
      <c r="HFQ239" s="63"/>
      <c r="HFR239" s="61"/>
      <c r="HFS239" s="61"/>
      <c r="HFT239" s="61"/>
      <c r="HFU239" s="63"/>
      <c r="HFV239" s="61"/>
      <c r="HFW239" s="59"/>
      <c r="HFX239" s="60"/>
      <c r="HFY239" s="103"/>
      <c r="HFZ239" s="61"/>
      <c r="HGA239" s="62"/>
      <c r="HGB239" s="61"/>
      <c r="HGC239" s="61"/>
      <c r="HGD239" s="63"/>
      <c r="HGE239" s="61"/>
      <c r="HGF239" s="61"/>
      <c r="HGG239" s="61"/>
      <c r="HGH239" s="63"/>
      <c r="HGI239" s="61"/>
      <c r="HGJ239" s="59"/>
      <c r="HGK239" s="60"/>
      <c r="HGL239" s="103"/>
      <c r="HGM239" s="61"/>
      <c r="HGN239" s="62"/>
      <c r="HGO239" s="61"/>
      <c r="HGP239" s="61"/>
      <c r="HGQ239" s="63"/>
      <c r="HGR239" s="61"/>
      <c r="HGS239" s="61"/>
      <c r="HGT239" s="61"/>
      <c r="HGU239" s="63"/>
      <c r="HGV239" s="61"/>
      <c r="HGW239" s="59"/>
      <c r="HGX239" s="60"/>
      <c r="HGY239" s="103"/>
      <c r="HGZ239" s="61"/>
      <c r="HHA239" s="62"/>
      <c r="HHB239" s="61"/>
      <c r="HHC239" s="61"/>
      <c r="HHD239" s="63"/>
      <c r="HHE239" s="61"/>
      <c r="HHF239" s="61"/>
      <c r="HHG239" s="61"/>
      <c r="HHH239" s="63"/>
      <c r="HHI239" s="61"/>
      <c r="HHJ239" s="59"/>
      <c r="HHK239" s="60"/>
      <c r="HHL239" s="103"/>
      <c r="HHM239" s="61"/>
      <c r="HHN239" s="62"/>
      <c r="HHO239" s="61"/>
      <c r="HHP239" s="61"/>
      <c r="HHQ239" s="63"/>
      <c r="HHR239" s="61"/>
      <c r="HHS239" s="61"/>
      <c r="HHT239" s="61"/>
      <c r="HHU239" s="63"/>
      <c r="HHV239" s="61"/>
      <c r="HHW239" s="59"/>
      <c r="HHX239" s="60"/>
      <c r="HHY239" s="103"/>
      <c r="HHZ239" s="61"/>
      <c r="HIA239" s="62"/>
      <c r="HIB239" s="61"/>
      <c r="HIC239" s="61"/>
      <c r="HID239" s="63"/>
      <c r="HIE239" s="61"/>
      <c r="HIF239" s="61"/>
      <c r="HIG239" s="61"/>
      <c r="HIH239" s="63"/>
      <c r="HII239" s="61"/>
      <c r="HIJ239" s="59"/>
      <c r="HIK239" s="60"/>
      <c r="HIL239" s="103"/>
      <c r="HIM239" s="61"/>
      <c r="HIN239" s="62"/>
      <c r="HIO239" s="61"/>
      <c r="HIP239" s="61"/>
      <c r="HIQ239" s="63"/>
      <c r="HIR239" s="61"/>
      <c r="HIS239" s="61"/>
      <c r="HIT239" s="61"/>
      <c r="HIU239" s="63"/>
      <c r="HIV239" s="61"/>
      <c r="HIW239" s="59"/>
      <c r="HIX239" s="60"/>
      <c r="HIY239" s="103"/>
      <c r="HIZ239" s="61"/>
      <c r="HJA239" s="62"/>
      <c r="HJB239" s="61"/>
      <c r="HJC239" s="61"/>
      <c r="HJD239" s="63"/>
      <c r="HJE239" s="61"/>
      <c r="HJF239" s="61"/>
      <c r="HJG239" s="61"/>
      <c r="HJH239" s="63"/>
      <c r="HJI239" s="61"/>
      <c r="HJJ239" s="59"/>
      <c r="HJK239" s="60"/>
      <c r="HJL239" s="103"/>
      <c r="HJM239" s="61"/>
      <c r="HJN239" s="62"/>
      <c r="HJO239" s="61"/>
      <c r="HJP239" s="61"/>
      <c r="HJQ239" s="63"/>
      <c r="HJR239" s="61"/>
      <c r="HJS239" s="61"/>
      <c r="HJT239" s="61"/>
      <c r="HJU239" s="63"/>
      <c r="HJV239" s="61"/>
      <c r="HJW239" s="59"/>
      <c r="HJX239" s="60"/>
      <c r="HJY239" s="103"/>
      <c r="HJZ239" s="61"/>
      <c r="HKA239" s="62"/>
      <c r="HKB239" s="61"/>
      <c r="HKC239" s="61"/>
      <c r="HKD239" s="63"/>
      <c r="HKE239" s="61"/>
      <c r="HKF239" s="61"/>
      <c r="HKG239" s="61"/>
      <c r="HKH239" s="63"/>
      <c r="HKI239" s="61"/>
      <c r="HKJ239" s="59"/>
      <c r="HKK239" s="60"/>
      <c r="HKL239" s="103"/>
      <c r="HKM239" s="61"/>
      <c r="HKN239" s="62"/>
      <c r="HKO239" s="61"/>
      <c r="HKP239" s="61"/>
      <c r="HKQ239" s="63"/>
      <c r="HKR239" s="61"/>
      <c r="HKS239" s="61"/>
      <c r="HKT239" s="61"/>
      <c r="HKU239" s="63"/>
      <c r="HKV239" s="61"/>
      <c r="HKW239" s="59"/>
      <c r="HKX239" s="60"/>
      <c r="HKY239" s="103"/>
      <c r="HKZ239" s="61"/>
      <c r="HLA239" s="62"/>
      <c r="HLB239" s="61"/>
      <c r="HLC239" s="61"/>
      <c r="HLD239" s="63"/>
      <c r="HLE239" s="61"/>
      <c r="HLF239" s="61"/>
      <c r="HLG239" s="61"/>
      <c r="HLH239" s="63"/>
      <c r="HLI239" s="61"/>
      <c r="HLJ239" s="59"/>
      <c r="HLK239" s="60"/>
      <c r="HLL239" s="103"/>
      <c r="HLM239" s="61"/>
      <c r="HLN239" s="62"/>
      <c r="HLO239" s="61"/>
      <c r="HLP239" s="61"/>
      <c r="HLQ239" s="63"/>
      <c r="HLR239" s="61"/>
      <c r="HLS239" s="61"/>
      <c r="HLT239" s="61"/>
      <c r="HLU239" s="63"/>
      <c r="HLV239" s="61"/>
      <c r="HLW239" s="59"/>
      <c r="HLX239" s="60"/>
      <c r="HLY239" s="103"/>
      <c r="HLZ239" s="61"/>
      <c r="HMA239" s="62"/>
      <c r="HMB239" s="61"/>
      <c r="HMC239" s="61"/>
      <c r="HMD239" s="63"/>
      <c r="HME239" s="61"/>
      <c r="HMF239" s="61"/>
      <c r="HMG239" s="61"/>
      <c r="HMH239" s="63"/>
      <c r="HMI239" s="61"/>
      <c r="HMJ239" s="59"/>
      <c r="HMK239" s="60"/>
      <c r="HML239" s="103"/>
      <c r="HMM239" s="61"/>
      <c r="HMN239" s="62"/>
      <c r="HMO239" s="61"/>
      <c r="HMP239" s="61"/>
      <c r="HMQ239" s="63"/>
      <c r="HMR239" s="61"/>
      <c r="HMS239" s="61"/>
      <c r="HMT239" s="61"/>
      <c r="HMU239" s="63"/>
      <c r="HMV239" s="61"/>
      <c r="HMW239" s="59"/>
      <c r="HMX239" s="60"/>
      <c r="HMY239" s="103"/>
      <c r="HMZ239" s="61"/>
      <c r="HNA239" s="62"/>
      <c r="HNB239" s="61"/>
      <c r="HNC239" s="61"/>
      <c r="HND239" s="63"/>
      <c r="HNE239" s="61"/>
      <c r="HNF239" s="61"/>
      <c r="HNG239" s="61"/>
      <c r="HNH239" s="63"/>
      <c r="HNI239" s="61"/>
      <c r="HNJ239" s="59"/>
      <c r="HNK239" s="60"/>
      <c r="HNL239" s="103"/>
      <c r="HNM239" s="61"/>
      <c r="HNN239" s="62"/>
      <c r="HNO239" s="61"/>
      <c r="HNP239" s="61"/>
      <c r="HNQ239" s="63"/>
      <c r="HNR239" s="61"/>
      <c r="HNS239" s="61"/>
      <c r="HNT239" s="61"/>
      <c r="HNU239" s="63"/>
      <c r="HNV239" s="61"/>
      <c r="HNW239" s="59"/>
      <c r="HNX239" s="60"/>
      <c r="HNY239" s="103"/>
      <c r="HNZ239" s="61"/>
      <c r="HOA239" s="62"/>
      <c r="HOB239" s="61"/>
      <c r="HOC239" s="61"/>
      <c r="HOD239" s="63"/>
      <c r="HOE239" s="61"/>
      <c r="HOF239" s="61"/>
      <c r="HOG239" s="61"/>
      <c r="HOH239" s="63"/>
      <c r="HOI239" s="61"/>
      <c r="HOJ239" s="59"/>
      <c r="HOK239" s="60"/>
      <c r="HOL239" s="103"/>
      <c r="HOM239" s="61"/>
      <c r="HON239" s="62"/>
      <c r="HOO239" s="61"/>
      <c r="HOP239" s="61"/>
      <c r="HOQ239" s="63"/>
      <c r="HOR239" s="61"/>
      <c r="HOS239" s="61"/>
      <c r="HOT239" s="61"/>
      <c r="HOU239" s="63"/>
      <c r="HOV239" s="61"/>
      <c r="HOW239" s="59"/>
      <c r="HOX239" s="60"/>
      <c r="HOY239" s="103"/>
      <c r="HOZ239" s="61"/>
      <c r="HPA239" s="62"/>
      <c r="HPB239" s="61"/>
      <c r="HPC239" s="61"/>
      <c r="HPD239" s="63"/>
      <c r="HPE239" s="61"/>
      <c r="HPF239" s="61"/>
      <c r="HPG239" s="61"/>
      <c r="HPH239" s="63"/>
      <c r="HPI239" s="61"/>
      <c r="HPJ239" s="59"/>
      <c r="HPK239" s="60"/>
      <c r="HPL239" s="103"/>
      <c r="HPM239" s="61"/>
      <c r="HPN239" s="62"/>
      <c r="HPO239" s="61"/>
      <c r="HPP239" s="61"/>
      <c r="HPQ239" s="63"/>
      <c r="HPR239" s="61"/>
      <c r="HPS239" s="61"/>
      <c r="HPT239" s="61"/>
      <c r="HPU239" s="63"/>
      <c r="HPV239" s="61"/>
      <c r="HPW239" s="59"/>
      <c r="HPX239" s="60"/>
      <c r="HPY239" s="103"/>
      <c r="HPZ239" s="61"/>
      <c r="HQA239" s="62"/>
      <c r="HQB239" s="61"/>
      <c r="HQC239" s="61"/>
      <c r="HQD239" s="63"/>
      <c r="HQE239" s="61"/>
      <c r="HQF239" s="61"/>
      <c r="HQG239" s="61"/>
      <c r="HQH239" s="63"/>
      <c r="HQI239" s="61"/>
      <c r="HQJ239" s="59"/>
      <c r="HQK239" s="60"/>
      <c r="HQL239" s="103"/>
      <c r="HQM239" s="61"/>
      <c r="HQN239" s="62"/>
      <c r="HQO239" s="61"/>
      <c r="HQP239" s="61"/>
      <c r="HQQ239" s="63"/>
      <c r="HQR239" s="61"/>
      <c r="HQS239" s="61"/>
      <c r="HQT239" s="61"/>
      <c r="HQU239" s="63"/>
      <c r="HQV239" s="61"/>
      <c r="HQW239" s="59"/>
      <c r="HQX239" s="60"/>
      <c r="HQY239" s="103"/>
      <c r="HQZ239" s="61"/>
      <c r="HRA239" s="62"/>
      <c r="HRB239" s="61"/>
      <c r="HRC239" s="61"/>
      <c r="HRD239" s="63"/>
      <c r="HRE239" s="61"/>
      <c r="HRF239" s="61"/>
      <c r="HRG239" s="61"/>
      <c r="HRH239" s="63"/>
      <c r="HRI239" s="61"/>
      <c r="HRJ239" s="59"/>
      <c r="HRK239" s="60"/>
      <c r="HRL239" s="103"/>
      <c r="HRM239" s="61"/>
      <c r="HRN239" s="62"/>
      <c r="HRO239" s="61"/>
      <c r="HRP239" s="61"/>
      <c r="HRQ239" s="63"/>
      <c r="HRR239" s="61"/>
      <c r="HRS239" s="61"/>
      <c r="HRT239" s="61"/>
      <c r="HRU239" s="63"/>
      <c r="HRV239" s="61"/>
      <c r="HRW239" s="59"/>
      <c r="HRX239" s="60"/>
      <c r="HRY239" s="103"/>
      <c r="HRZ239" s="61"/>
      <c r="HSA239" s="62"/>
      <c r="HSB239" s="61"/>
      <c r="HSC239" s="61"/>
      <c r="HSD239" s="63"/>
      <c r="HSE239" s="61"/>
      <c r="HSF239" s="61"/>
      <c r="HSG239" s="61"/>
      <c r="HSH239" s="63"/>
      <c r="HSI239" s="61"/>
      <c r="HSJ239" s="59"/>
      <c r="HSK239" s="60"/>
      <c r="HSL239" s="103"/>
      <c r="HSM239" s="61"/>
      <c r="HSN239" s="62"/>
      <c r="HSO239" s="61"/>
      <c r="HSP239" s="61"/>
      <c r="HSQ239" s="63"/>
      <c r="HSR239" s="61"/>
      <c r="HSS239" s="61"/>
      <c r="HST239" s="61"/>
      <c r="HSU239" s="63"/>
      <c r="HSV239" s="61"/>
      <c r="HSW239" s="59"/>
      <c r="HSX239" s="60"/>
      <c r="HSY239" s="103"/>
      <c r="HSZ239" s="61"/>
      <c r="HTA239" s="62"/>
      <c r="HTB239" s="61"/>
      <c r="HTC239" s="61"/>
      <c r="HTD239" s="63"/>
      <c r="HTE239" s="61"/>
      <c r="HTF239" s="61"/>
      <c r="HTG239" s="61"/>
      <c r="HTH239" s="63"/>
      <c r="HTI239" s="61"/>
      <c r="HTJ239" s="59"/>
      <c r="HTK239" s="60"/>
      <c r="HTL239" s="103"/>
      <c r="HTM239" s="61"/>
      <c r="HTN239" s="62"/>
      <c r="HTO239" s="61"/>
      <c r="HTP239" s="61"/>
      <c r="HTQ239" s="63"/>
      <c r="HTR239" s="61"/>
      <c r="HTS239" s="61"/>
      <c r="HTT239" s="61"/>
      <c r="HTU239" s="63"/>
      <c r="HTV239" s="61"/>
      <c r="HTW239" s="59"/>
      <c r="HTX239" s="60"/>
      <c r="HTY239" s="103"/>
      <c r="HTZ239" s="61"/>
      <c r="HUA239" s="62"/>
      <c r="HUB239" s="61"/>
      <c r="HUC239" s="61"/>
      <c r="HUD239" s="63"/>
      <c r="HUE239" s="61"/>
      <c r="HUF239" s="61"/>
      <c r="HUG239" s="61"/>
      <c r="HUH239" s="63"/>
      <c r="HUI239" s="61"/>
      <c r="HUJ239" s="59"/>
      <c r="HUK239" s="60"/>
      <c r="HUL239" s="103"/>
      <c r="HUM239" s="61"/>
      <c r="HUN239" s="62"/>
      <c r="HUO239" s="61"/>
      <c r="HUP239" s="61"/>
      <c r="HUQ239" s="63"/>
      <c r="HUR239" s="61"/>
      <c r="HUS239" s="61"/>
      <c r="HUT239" s="61"/>
      <c r="HUU239" s="63"/>
      <c r="HUV239" s="61"/>
      <c r="HUW239" s="59"/>
      <c r="HUX239" s="60"/>
      <c r="HUY239" s="103"/>
      <c r="HUZ239" s="61"/>
      <c r="HVA239" s="62"/>
      <c r="HVB239" s="61"/>
      <c r="HVC239" s="61"/>
      <c r="HVD239" s="63"/>
      <c r="HVE239" s="61"/>
      <c r="HVF239" s="61"/>
      <c r="HVG239" s="61"/>
      <c r="HVH239" s="63"/>
      <c r="HVI239" s="61"/>
      <c r="HVJ239" s="59"/>
      <c r="HVK239" s="60"/>
      <c r="HVL239" s="103"/>
      <c r="HVM239" s="61"/>
      <c r="HVN239" s="62"/>
      <c r="HVO239" s="61"/>
      <c r="HVP239" s="61"/>
      <c r="HVQ239" s="63"/>
      <c r="HVR239" s="61"/>
      <c r="HVS239" s="61"/>
      <c r="HVT239" s="61"/>
      <c r="HVU239" s="63"/>
      <c r="HVV239" s="61"/>
      <c r="HVW239" s="59"/>
      <c r="HVX239" s="60"/>
      <c r="HVY239" s="103"/>
      <c r="HVZ239" s="61"/>
      <c r="HWA239" s="62"/>
      <c r="HWB239" s="61"/>
      <c r="HWC239" s="61"/>
      <c r="HWD239" s="63"/>
      <c r="HWE239" s="61"/>
      <c r="HWF239" s="61"/>
      <c r="HWG239" s="61"/>
      <c r="HWH239" s="63"/>
      <c r="HWI239" s="61"/>
      <c r="HWJ239" s="59"/>
      <c r="HWK239" s="60"/>
      <c r="HWL239" s="103"/>
      <c r="HWM239" s="61"/>
      <c r="HWN239" s="62"/>
      <c r="HWO239" s="61"/>
      <c r="HWP239" s="61"/>
      <c r="HWQ239" s="63"/>
      <c r="HWR239" s="61"/>
      <c r="HWS239" s="61"/>
      <c r="HWT239" s="61"/>
      <c r="HWU239" s="63"/>
      <c r="HWV239" s="61"/>
      <c r="HWW239" s="59"/>
      <c r="HWX239" s="60"/>
      <c r="HWY239" s="103"/>
      <c r="HWZ239" s="61"/>
      <c r="HXA239" s="62"/>
      <c r="HXB239" s="61"/>
      <c r="HXC239" s="61"/>
      <c r="HXD239" s="63"/>
      <c r="HXE239" s="61"/>
      <c r="HXF239" s="61"/>
      <c r="HXG239" s="61"/>
      <c r="HXH239" s="63"/>
      <c r="HXI239" s="61"/>
      <c r="HXJ239" s="59"/>
      <c r="HXK239" s="60"/>
      <c r="HXL239" s="103"/>
      <c r="HXM239" s="61"/>
      <c r="HXN239" s="62"/>
      <c r="HXO239" s="61"/>
      <c r="HXP239" s="61"/>
      <c r="HXQ239" s="63"/>
      <c r="HXR239" s="61"/>
      <c r="HXS239" s="61"/>
      <c r="HXT239" s="61"/>
      <c r="HXU239" s="63"/>
      <c r="HXV239" s="61"/>
      <c r="HXW239" s="59"/>
      <c r="HXX239" s="60"/>
      <c r="HXY239" s="103"/>
      <c r="HXZ239" s="61"/>
      <c r="HYA239" s="62"/>
      <c r="HYB239" s="61"/>
      <c r="HYC239" s="61"/>
      <c r="HYD239" s="63"/>
      <c r="HYE239" s="61"/>
      <c r="HYF239" s="61"/>
      <c r="HYG239" s="61"/>
      <c r="HYH239" s="63"/>
      <c r="HYI239" s="61"/>
      <c r="HYJ239" s="59"/>
      <c r="HYK239" s="60"/>
      <c r="HYL239" s="103"/>
      <c r="HYM239" s="61"/>
      <c r="HYN239" s="62"/>
      <c r="HYO239" s="61"/>
      <c r="HYP239" s="61"/>
      <c r="HYQ239" s="63"/>
      <c r="HYR239" s="61"/>
      <c r="HYS239" s="61"/>
      <c r="HYT239" s="61"/>
      <c r="HYU239" s="63"/>
      <c r="HYV239" s="61"/>
      <c r="HYW239" s="59"/>
      <c r="HYX239" s="60"/>
      <c r="HYY239" s="103"/>
      <c r="HYZ239" s="61"/>
      <c r="HZA239" s="62"/>
      <c r="HZB239" s="61"/>
      <c r="HZC239" s="61"/>
      <c r="HZD239" s="63"/>
      <c r="HZE239" s="61"/>
      <c r="HZF239" s="61"/>
      <c r="HZG239" s="61"/>
      <c r="HZH239" s="63"/>
      <c r="HZI239" s="61"/>
      <c r="HZJ239" s="59"/>
      <c r="HZK239" s="60"/>
      <c r="HZL239" s="103"/>
      <c r="HZM239" s="61"/>
      <c r="HZN239" s="62"/>
      <c r="HZO239" s="61"/>
      <c r="HZP239" s="61"/>
      <c r="HZQ239" s="63"/>
      <c r="HZR239" s="61"/>
      <c r="HZS239" s="61"/>
      <c r="HZT239" s="61"/>
      <c r="HZU239" s="63"/>
      <c r="HZV239" s="61"/>
      <c r="HZW239" s="59"/>
      <c r="HZX239" s="60"/>
      <c r="HZY239" s="103"/>
      <c r="HZZ239" s="61"/>
      <c r="IAA239" s="62"/>
      <c r="IAB239" s="61"/>
      <c r="IAC239" s="61"/>
      <c r="IAD239" s="63"/>
      <c r="IAE239" s="61"/>
      <c r="IAF239" s="61"/>
      <c r="IAG239" s="61"/>
      <c r="IAH239" s="63"/>
      <c r="IAI239" s="61"/>
      <c r="IAJ239" s="59"/>
      <c r="IAK239" s="60"/>
      <c r="IAL239" s="103"/>
      <c r="IAM239" s="61"/>
      <c r="IAN239" s="62"/>
      <c r="IAO239" s="61"/>
      <c r="IAP239" s="61"/>
      <c r="IAQ239" s="63"/>
      <c r="IAR239" s="61"/>
      <c r="IAS239" s="61"/>
      <c r="IAT239" s="61"/>
      <c r="IAU239" s="63"/>
      <c r="IAV239" s="61"/>
      <c r="IAW239" s="59"/>
      <c r="IAX239" s="60"/>
      <c r="IAY239" s="103"/>
      <c r="IAZ239" s="61"/>
      <c r="IBA239" s="62"/>
      <c r="IBB239" s="61"/>
      <c r="IBC239" s="61"/>
      <c r="IBD239" s="63"/>
      <c r="IBE239" s="61"/>
      <c r="IBF239" s="61"/>
      <c r="IBG239" s="61"/>
      <c r="IBH239" s="63"/>
      <c r="IBI239" s="61"/>
      <c r="IBJ239" s="59"/>
      <c r="IBK239" s="60"/>
      <c r="IBL239" s="103"/>
      <c r="IBM239" s="61"/>
      <c r="IBN239" s="62"/>
      <c r="IBO239" s="61"/>
      <c r="IBP239" s="61"/>
      <c r="IBQ239" s="63"/>
      <c r="IBR239" s="61"/>
      <c r="IBS239" s="61"/>
      <c r="IBT239" s="61"/>
      <c r="IBU239" s="63"/>
      <c r="IBV239" s="61"/>
      <c r="IBW239" s="59"/>
      <c r="IBX239" s="60"/>
      <c r="IBY239" s="103"/>
      <c r="IBZ239" s="61"/>
      <c r="ICA239" s="62"/>
      <c r="ICB239" s="61"/>
      <c r="ICC239" s="61"/>
      <c r="ICD239" s="63"/>
      <c r="ICE239" s="61"/>
      <c r="ICF239" s="61"/>
      <c r="ICG239" s="61"/>
      <c r="ICH239" s="63"/>
      <c r="ICI239" s="61"/>
      <c r="ICJ239" s="59"/>
      <c r="ICK239" s="60"/>
      <c r="ICL239" s="103"/>
      <c r="ICM239" s="61"/>
      <c r="ICN239" s="62"/>
      <c r="ICO239" s="61"/>
      <c r="ICP239" s="61"/>
      <c r="ICQ239" s="63"/>
      <c r="ICR239" s="61"/>
      <c r="ICS239" s="61"/>
      <c r="ICT239" s="61"/>
      <c r="ICU239" s="63"/>
      <c r="ICV239" s="61"/>
      <c r="ICW239" s="59"/>
      <c r="ICX239" s="60"/>
      <c r="ICY239" s="103"/>
      <c r="ICZ239" s="61"/>
      <c r="IDA239" s="62"/>
      <c r="IDB239" s="61"/>
      <c r="IDC239" s="61"/>
      <c r="IDD239" s="63"/>
      <c r="IDE239" s="61"/>
      <c r="IDF239" s="61"/>
      <c r="IDG239" s="61"/>
      <c r="IDH239" s="63"/>
      <c r="IDI239" s="61"/>
      <c r="IDJ239" s="59"/>
      <c r="IDK239" s="60"/>
      <c r="IDL239" s="103"/>
      <c r="IDM239" s="61"/>
      <c r="IDN239" s="62"/>
      <c r="IDO239" s="61"/>
      <c r="IDP239" s="61"/>
      <c r="IDQ239" s="63"/>
      <c r="IDR239" s="61"/>
      <c r="IDS239" s="61"/>
      <c r="IDT239" s="61"/>
      <c r="IDU239" s="63"/>
      <c r="IDV239" s="61"/>
      <c r="IDW239" s="59"/>
      <c r="IDX239" s="60"/>
      <c r="IDY239" s="103"/>
      <c r="IDZ239" s="61"/>
      <c r="IEA239" s="62"/>
      <c r="IEB239" s="61"/>
      <c r="IEC239" s="61"/>
      <c r="IED239" s="63"/>
      <c r="IEE239" s="61"/>
      <c r="IEF239" s="61"/>
      <c r="IEG239" s="61"/>
      <c r="IEH239" s="63"/>
      <c r="IEI239" s="61"/>
      <c r="IEJ239" s="59"/>
      <c r="IEK239" s="60"/>
      <c r="IEL239" s="103"/>
      <c r="IEM239" s="61"/>
      <c r="IEN239" s="62"/>
      <c r="IEO239" s="61"/>
      <c r="IEP239" s="61"/>
      <c r="IEQ239" s="63"/>
      <c r="IER239" s="61"/>
      <c r="IES239" s="61"/>
      <c r="IET239" s="61"/>
      <c r="IEU239" s="63"/>
      <c r="IEV239" s="61"/>
      <c r="IEW239" s="59"/>
      <c r="IEX239" s="60"/>
      <c r="IEY239" s="103"/>
      <c r="IEZ239" s="61"/>
      <c r="IFA239" s="62"/>
      <c r="IFB239" s="61"/>
      <c r="IFC239" s="61"/>
      <c r="IFD239" s="63"/>
      <c r="IFE239" s="61"/>
      <c r="IFF239" s="61"/>
      <c r="IFG239" s="61"/>
      <c r="IFH239" s="63"/>
      <c r="IFI239" s="61"/>
      <c r="IFJ239" s="59"/>
      <c r="IFK239" s="60"/>
      <c r="IFL239" s="103"/>
      <c r="IFM239" s="61"/>
      <c r="IFN239" s="62"/>
      <c r="IFO239" s="61"/>
      <c r="IFP239" s="61"/>
      <c r="IFQ239" s="63"/>
      <c r="IFR239" s="61"/>
      <c r="IFS239" s="61"/>
      <c r="IFT239" s="61"/>
      <c r="IFU239" s="63"/>
      <c r="IFV239" s="61"/>
      <c r="IFW239" s="59"/>
      <c r="IFX239" s="60"/>
      <c r="IFY239" s="103"/>
      <c r="IFZ239" s="61"/>
      <c r="IGA239" s="62"/>
      <c r="IGB239" s="61"/>
      <c r="IGC239" s="61"/>
      <c r="IGD239" s="63"/>
      <c r="IGE239" s="61"/>
      <c r="IGF239" s="61"/>
      <c r="IGG239" s="61"/>
      <c r="IGH239" s="63"/>
      <c r="IGI239" s="61"/>
      <c r="IGJ239" s="59"/>
      <c r="IGK239" s="60"/>
      <c r="IGL239" s="103"/>
      <c r="IGM239" s="61"/>
      <c r="IGN239" s="62"/>
      <c r="IGO239" s="61"/>
      <c r="IGP239" s="61"/>
      <c r="IGQ239" s="63"/>
      <c r="IGR239" s="61"/>
      <c r="IGS239" s="61"/>
      <c r="IGT239" s="61"/>
      <c r="IGU239" s="63"/>
      <c r="IGV239" s="61"/>
      <c r="IGW239" s="59"/>
      <c r="IGX239" s="60"/>
      <c r="IGY239" s="103"/>
      <c r="IGZ239" s="61"/>
      <c r="IHA239" s="62"/>
      <c r="IHB239" s="61"/>
      <c r="IHC239" s="61"/>
      <c r="IHD239" s="63"/>
      <c r="IHE239" s="61"/>
      <c r="IHF239" s="61"/>
      <c r="IHG239" s="61"/>
      <c r="IHH239" s="63"/>
      <c r="IHI239" s="61"/>
      <c r="IHJ239" s="59"/>
      <c r="IHK239" s="60"/>
      <c r="IHL239" s="103"/>
      <c r="IHM239" s="61"/>
      <c r="IHN239" s="62"/>
      <c r="IHO239" s="61"/>
      <c r="IHP239" s="61"/>
      <c r="IHQ239" s="63"/>
      <c r="IHR239" s="61"/>
      <c r="IHS239" s="61"/>
      <c r="IHT239" s="61"/>
      <c r="IHU239" s="63"/>
      <c r="IHV239" s="61"/>
      <c r="IHW239" s="59"/>
      <c r="IHX239" s="60"/>
      <c r="IHY239" s="103"/>
      <c r="IHZ239" s="61"/>
      <c r="IIA239" s="62"/>
      <c r="IIB239" s="61"/>
      <c r="IIC239" s="61"/>
      <c r="IID239" s="63"/>
      <c r="IIE239" s="61"/>
      <c r="IIF239" s="61"/>
      <c r="IIG239" s="61"/>
      <c r="IIH239" s="63"/>
      <c r="III239" s="61"/>
      <c r="IIJ239" s="59"/>
      <c r="IIK239" s="60"/>
      <c r="IIL239" s="103"/>
      <c r="IIM239" s="61"/>
      <c r="IIN239" s="62"/>
      <c r="IIO239" s="61"/>
      <c r="IIP239" s="61"/>
      <c r="IIQ239" s="63"/>
      <c r="IIR239" s="61"/>
      <c r="IIS239" s="61"/>
      <c r="IIT239" s="61"/>
      <c r="IIU239" s="63"/>
      <c r="IIV239" s="61"/>
      <c r="IIW239" s="59"/>
      <c r="IIX239" s="60"/>
      <c r="IIY239" s="103"/>
      <c r="IIZ239" s="61"/>
      <c r="IJA239" s="62"/>
      <c r="IJB239" s="61"/>
      <c r="IJC239" s="61"/>
      <c r="IJD239" s="63"/>
      <c r="IJE239" s="61"/>
      <c r="IJF239" s="61"/>
      <c r="IJG239" s="61"/>
      <c r="IJH239" s="63"/>
      <c r="IJI239" s="61"/>
      <c r="IJJ239" s="59"/>
      <c r="IJK239" s="60"/>
      <c r="IJL239" s="103"/>
      <c r="IJM239" s="61"/>
      <c r="IJN239" s="62"/>
      <c r="IJO239" s="61"/>
      <c r="IJP239" s="61"/>
      <c r="IJQ239" s="63"/>
      <c r="IJR239" s="61"/>
      <c r="IJS239" s="61"/>
      <c r="IJT239" s="61"/>
      <c r="IJU239" s="63"/>
      <c r="IJV239" s="61"/>
      <c r="IJW239" s="59"/>
      <c r="IJX239" s="60"/>
      <c r="IJY239" s="103"/>
      <c r="IJZ239" s="61"/>
      <c r="IKA239" s="62"/>
      <c r="IKB239" s="61"/>
      <c r="IKC239" s="61"/>
      <c r="IKD239" s="63"/>
      <c r="IKE239" s="61"/>
      <c r="IKF239" s="61"/>
      <c r="IKG239" s="61"/>
      <c r="IKH239" s="63"/>
      <c r="IKI239" s="61"/>
      <c r="IKJ239" s="59"/>
      <c r="IKK239" s="60"/>
      <c r="IKL239" s="103"/>
      <c r="IKM239" s="61"/>
      <c r="IKN239" s="62"/>
      <c r="IKO239" s="61"/>
      <c r="IKP239" s="61"/>
      <c r="IKQ239" s="63"/>
      <c r="IKR239" s="61"/>
      <c r="IKS239" s="61"/>
      <c r="IKT239" s="61"/>
      <c r="IKU239" s="63"/>
      <c r="IKV239" s="61"/>
      <c r="IKW239" s="59"/>
      <c r="IKX239" s="60"/>
      <c r="IKY239" s="103"/>
      <c r="IKZ239" s="61"/>
      <c r="ILA239" s="62"/>
      <c r="ILB239" s="61"/>
      <c r="ILC239" s="61"/>
      <c r="ILD239" s="63"/>
      <c r="ILE239" s="61"/>
      <c r="ILF239" s="61"/>
      <c r="ILG239" s="61"/>
      <c r="ILH239" s="63"/>
      <c r="ILI239" s="61"/>
      <c r="ILJ239" s="59"/>
      <c r="ILK239" s="60"/>
      <c r="ILL239" s="103"/>
      <c r="ILM239" s="61"/>
      <c r="ILN239" s="62"/>
      <c r="ILO239" s="61"/>
      <c r="ILP239" s="61"/>
      <c r="ILQ239" s="63"/>
      <c r="ILR239" s="61"/>
      <c r="ILS239" s="61"/>
      <c r="ILT239" s="61"/>
      <c r="ILU239" s="63"/>
      <c r="ILV239" s="61"/>
      <c r="ILW239" s="59"/>
      <c r="ILX239" s="60"/>
      <c r="ILY239" s="103"/>
      <c r="ILZ239" s="61"/>
      <c r="IMA239" s="62"/>
      <c r="IMB239" s="61"/>
      <c r="IMC239" s="61"/>
      <c r="IMD239" s="63"/>
      <c r="IME239" s="61"/>
      <c r="IMF239" s="61"/>
      <c r="IMG239" s="61"/>
      <c r="IMH239" s="63"/>
      <c r="IMI239" s="61"/>
      <c r="IMJ239" s="59"/>
      <c r="IMK239" s="60"/>
      <c r="IML239" s="103"/>
      <c r="IMM239" s="61"/>
      <c r="IMN239" s="62"/>
      <c r="IMO239" s="61"/>
      <c r="IMP239" s="61"/>
      <c r="IMQ239" s="63"/>
      <c r="IMR239" s="61"/>
      <c r="IMS239" s="61"/>
      <c r="IMT239" s="61"/>
      <c r="IMU239" s="63"/>
      <c r="IMV239" s="61"/>
      <c r="IMW239" s="59"/>
      <c r="IMX239" s="60"/>
      <c r="IMY239" s="103"/>
      <c r="IMZ239" s="61"/>
      <c r="INA239" s="62"/>
      <c r="INB239" s="61"/>
      <c r="INC239" s="61"/>
      <c r="IND239" s="63"/>
      <c r="INE239" s="61"/>
      <c r="INF239" s="61"/>
      <c r="ING239" s="61"/>
      <c r="INH239" s="63"/>
      <c r="INI239" s="61"/>
      <c r="INJ239" s="59"/>
      <c r="INK239" s="60"/>
      <c r="INL239" s="103"/>
      <c r="INM239" s="61"/>
      <c r="INN239" s="62"/>
      <c r="INO239" s="61"/>
      <c r="INP239" s="61"/>
      <c r="INQ239" s="63"/>
      <c r="INR239" s="61"/>
      <c r="INS239" s="61"/>
      <c r="INT239" s="61"/>
      <c r="INU239" s="63"/>
      <c r="INV239" s="61"/>
      <c r="INW239" s="59"/>
      <c r="INX239" s="60"/>
      <c r="INY239" s="103"/>
      <c r="INZ239" s="61"/>
      <c r="IOA239" s="62"/>
      <c r="IOB239" s="61"/>
      <c r="IOC239" s="61"/>
      <c r="IOD239" s="63"/>
      <c r="IOE239" s="61"/>
      <c r="IOF239" s="61"/>
      <c r="IOG239" s="61"/>
      <c r="IOH239" s="63"/>
      <c r="IOI239" s="61"/>
      <c r="IOJ239" s="59"/>
      <c r="IOK239" s="60"/>
      <c r="IOL239" s="103"/>
      <c r="IOM239" s="61"/>
      <c r="ION239" s="62"/>
      <c r="IOO239" s="61"/>
      <c r="IOP239" s="61"/>
      <c r="IOQ239" s="63"/>
      <c r="IOR239" s="61"/>
      <c r="IOS239" s="61"/>
      <c r="IOT239" s="61"/>
      <c r="IOU239" s="63"/>
      <c r="IOV239" s="61"/>
      <c r="IOW239" s="59"/>
      <c r="IOX239" s="60"/>
      <c r="IOY239" s="103"/>
      <c r="IOZ239" s="61"/>
      <c r="IPA239" s="62"/>
      <c r="IPB239" s="61"/>
      <c r="IPC239" s="61"/>
      <c r="IPD239" s="63"/>
      <c r="IPE239" s="61"/>
      <c r="IPF239" s="61"/>
      <c r="IPG239" s="61"/>
      <c r="IPH239" s="63"/>
      <c r="IPI239" s="61"/>
      <c r="IPJ239" s="59"/>
      <c r="IPK239" s="60"/>
      <c r="IPL239" s="103"/>
      <c r="IPM239" s="61"/>
      <c r="IPN239" s="62"/>
      <c r="IPO239" s="61"/>
      <c r="IPP239" s="61"/>
      <c r="IPQ239" s="63"/>
      <c r="IPR239" s="61"/>
      <c r="IPS239" s="61"/>
      <c r="IPT239" s="61"/>
      <c r="IPU239" s="63"/>
      <c r="IPV239" s="61"/>
      <c r="IPW239" s="59"/>
      <c r="IPX239" s="60"/>
      <c r="IPY239" s="103"/>
      <c r="IPZ239" s="61"/>
      <c r="IQA239" s="62"/>
      <c r="IQB239" s="61"/>
      <c r="IQC239" s="61"/>
      <c r="IQD239" s="63"/>
      <c r="IQE239" s="61"/>
      <c r="IQF239" s="61"/>
      <c r="IQG239" s="61"/>
      <c r="IQH239" s="63"/>
      <c r="IQI239" s="61"/>
      <c r="IQJ239" s="59"/>
      <c r="IQK239" s="60"/>
      <c r="IQL239" s="103"/>
      <c r="IQM239" s="61"/>
      <c r="IQN239" s="62"/>
      <c r="IQO239" s="61"/>
      <c r="IQP239" s="61"/>
      <c r="IQQ239" s="63"/>
      <c r="IQR239" s="61"/>
      <c r="IQS239" s="61"/>
      <c r="IQT239" s="61"/>
      <c r="IQU239" s="63"/>
      <c r="IQV239" s="61"/>
      <c r="IQW239" s="59"/>
      <c r="IQX239" s="60"/>
      <c r="IQY239" s="103"/>
      <c r="IQZ239" s="61"/>
      <c r="IRA239" s="62"/>
      <c r="IRB239" s="61"/>
      <c r="IRC239" s="61"/>
      <c r="IRD239" s="63"/>
      <c r="IRE239" s="61"/>
      <c r="IRF239" s="61"/>
      <c r="IRG239" s="61"/>
      <c r="IRH239" s="63"/>
      <c r="IRI239" s="61"/>
      <c r="IRJ239" s="59"/>
      <c r="IRK239" s="60"/>
      <c r="IRL239" s="103"/>
      <c r="IRM239" s="61"/>
      <c r="IRN239" s="62"/>
      <c r="IRO239" s="61"/>
      <c r="IRP239" s="61"/>
      <c r="IRQ239" s="63"/>
      <c r="IRR239" s="61"/>
      <c r="IRS239" s="61"/>
      <c r="IRT239" s="61"/>
      <c r="IRU239" s="63"/>
      <c r="IRV239" s="61"/>
      <c r="IRW239" s="59"/>
      <c r="IRX239" s="60"/>
      <c r="IRY239" s="103"/>
      <c r="IRZ239" s="61"/>
      <c r="ISA239" s="62"/>
      <c r="ISB239" s="61"/>
      <c r="ISC239" s="61"/>
      <c r="ISD239" s="63"/>
      <c r="ISE239" s="61"/>
      <c r="ISF239" s="61"/>
      <c r="ISG239" s="61"/>
      <c r="ISH239" s="63"/>
      <c r="ISI239" s="61"/>
      <c r="ISJ239" s="59"/>
      <c r="ISK239" s="60"/>
      <c r="ISL239" s="103"/>
      <c r="ISM239" s="61"/>
      <c r="ISN239" s="62"/>
      <c r="ISO239" s="61"/>
      <c r="ISP239" s="61"/>
      <c r="ISQ239" s="63"/>
      <c r="ISR239" s="61"/>
      <c r="ISS239" s="61"/>
      <c r="IST239" s="61"/>
      <c r="ISU239" s="63"/>
      <c r="ISV239" s="61"/>
      <c r="ISW239" s="59"/>
      <c r="ISX239" s="60"/>
      <c r="ISY239" s="103"/>
      <c r="ISZ239" s="61"/>
      <c r="ITA239" s="62"/>
      <c r="ITB239" s="61"/>
      <c r="ITC239" s="61"/>
      <c r="ITD239" s="63"/>
      <c r="ITE239" s="61"/>
      <c r="ITF239" s="61"/>
      <c r="ITG239" s="61"/>
      <c r="ITH239" s="63"/>
      <c r="ITI239" s="61"/>
      <c r="ITJ239" s="59"/>
      <c r="ITK239" s="60"/>
      <c r="ITL239" s="103"/>
      <c r="ITM239" s="61"/>
      <c r="ITN239" s="62"/>
      <c r="ITO239" s="61"/>
      <c r="ITP239" s="61"/>
      <c r="ITQ239" s="63"/>
      <c r="ITR239" s="61"/>
      <c r="ITS239" s="61"/>
      <c r="ITT239" s="61"/>
      <c r="ITU239" s="63"/>
      <c r="ITV239" s="61"/>
      <c r="ITW239" s="59"/>
      <c r="ITX239" s="60"/>
      <c r="ITY239" s="103"/>
      <c r="ITZ239" s="61"/>
      <c r="IUA239" s="62"/>
      <c r="IUB239" s="61"/>
      <c r="IUC239" s="61"/>
      <c r="IUD239" s="63"/>
      <c r="IUE239" s="61"/>
      <c r="IUF239" s="61"/>
      <c r="IUG239" s="61"/>
      <c r="IUH239" s="63"/>
      <c r="IUI239" s="61"/>
      <c r="IUJ239" s="59"/>
      <c r="IUK239" s="60"/>
      <c r="IUL239" s="103"/>
      <c r="IUM239" s="61"/>
      <c r="IUN239" s="62"/>
      <c r="IUO239" s="61"/>
      <c r="IUP239" s="61"/>
      <c r="IUQ239" s="63"/>
      <c r="IUR239" s="61"/>
      <c r="IUS239" s="61"/>
      <c r="IUT239" s="61"/>
      <c r="IUU239" s="63"/>
      <c r="IUV239" s="61"/>
      <c r="IUW239" s="59"/>
      <c r="IUX239" s="60"/>
      <c r="IUY239" s="103"/>
      <c r="IUZ239" s="61"/>
      <c r="IVA239" s="62"/>
      <c r="IVB239" s="61"/>
      <c r="IVC239" s="61"/>
      <c r="IVD239" s="63"/>
      <c r="IVE239" s="61"/>
      <c r="IVF239" s="61"/>
      <c r="IVG239" s="61"/>
      <c r="IVH239" s="63"/>
      <c r="IVI239" s="61"/>
      <c r="IVJ239" s="59"/>
      <c r="IVK239" s="60"/>
      <c r="IVL239" s="103"/>
      <c r="IVM239" s="61"/>
      <c r="IVN239" s="62"/>
      <c r="IVO239" s="61"/>
      <c r="IVP239" s="61"/>
      <c r="IVQ239" s="63"/>
      <c r="IVR239" s="61"/>
      <c r="IVS239" s="61"/>
      <c r="IVT239" s="61"/>
      <c r="IVU239" s="63"/>
      <c r="IVV239" s="61"/>
      <c r="IVW239" s="59"/>
      <c r="IVX239" s="60"/>
      <c r="IVY239" s="103"/>
      <c r="IVZ239" s="61"/>
      <c r="IWA239" s="62"/>
      <c r="IWB239" s="61"/>
      <c r="IWC239" s="61"/>
      <c r="IWD239" s="63"/>
      <c r="IWE239" s="61"/>
      <c r="IWF239" s="61"/>
      <c r="IWG239" s="61"/>
      <c r="IWH239" s="63"/>
      <c r="IWI239" s="61"/>
      <c r="IWJ239" s="59"/>
      <c r="IWK239" s="60"/>
      <c r="IWL239" s="103"/>
      <c r="IWM239" s="61"/>
      <c r="IWN239" s="62"/>
      <c r="IWO239" s="61"/>
      <c r="IWP239" s="61"/>
      <c r="IWQ239" s="63"/>
      <c r="IWR239" s="61"/>
      <c r="IWS239" s="61"/>
      <c r="IWT239" s="61"/>
      <c r="IWU239" s="63"/>
      <c r="IWV239" s="61"/>
      <c r="IWW239" s="59"/>
      <c r="IWX239" s="60"/>
      <c r="IWY239" s="103"/>
      <c r="IWZ239" s="61"/>
      <c r="IXA239" s="62"/>
      <c r="IXB239" s="61"/>
      <c r="IXC239" s="61"/>
      <c r="IXD239" s="63"/>
      <c r="IXE239" s="61"/>
      <c r="IXF239" s="61"/>
      <c r="IXG239" s="61"/>
      <c r="IXH239" s="63"/>
      <c r="IXI239" s="61"/>
      <c r="IXJ239" s="59"/>
      <c r="IXK239" s="60"/>
      <c r="IXL239" s="103"/>
      <c r="IXM239" s="61"/>
      <c r="IXN239" s="62"/>
      <c r="IXO239" s="61"/>
      <c r="IXP239" s="61"/>
      <c r="IXQ239" s="63"/>
      <c r="IXR239" s="61"/>
      <c r="IXS239" s="61"/>
      <c r="IXT239" s="61"/>
      <c r="IXU239" s="63"/>
      <c r="IXV239" s="61"/>
      <c r="IXW239" s="59"/>
      <c r="IXX239" s="60"/>
      <c r="IXY239" s="103"/>
      <c r="IXZ239" s="61"/>
      <c r="IYA239" s="62"/>
      <c r="IYB239" s="61"/>
      <c r="IYC239" s="61"/>
      <c r="IYD239" s="63"/>
      <c r="IYE239" s="61"/>
      <c r="IYF239" s="61"/>
      <c r="IYG239" s="61"/>
      <c r="IYH239" s="63"/>
      <c r="IYI239" s="61"/>
      <c r="IYJ239" s="59"/>
      <c r="IYK239" s="60"/>
      <c r="IYL239" s="103"/>
      <c r="IYM239" s="61"/>
      <c r="IYN239" s="62"/>
      <c r="IYO239" s="61"/>
      <c r="IYP239" s="61"/>
      <c r="IYQ239" s="63"/>
      <c r="IYR239" s="61"/>
      <c r="IYS239" s="61"/>
      <c r="IYT239" s="61"/>
      <c r="IYU239" s="63"/>
      <c r="IYV239" s="61"/>
      <c r="IYW239" s="59"/>
      <c r="IYX239" s="60"/>
      <c r="IYY239" s="103"/>
      <c r="IYZ239" s="61"/>
      <c r="IZA239" s="62"/>
      <c r="IZB239" s="61"/>
      <c r="IZC239" s="61"/>
      <c r="IZD239" s="63"/>
      <c r="IZE239" s="61"/>
      <c r="IZF239" s="61"/>
      <c r="IZG239" s="61"/>
      <c r="IZH239" s="63"/>
      <c r="IZI239" s="61"/>
      <c r="IZJ239" s="59"/>
      <c r="IZK239" s="60"/>
      <c r="IZL239" s="103"/>
      <c r="IZM239" s="61"/>
      <c r="IZN239" s="62"/>
      <c r="IZO239" s="61"/>
      <c r="IZP239" s="61"/>
      <c r="IZQ239" s="63"/>
      <c r="IZR239" s="61"/>
      <c r="IZS239" s="61"/>
      <c r="IZT239" s="61"/>
      <c r="IZU239" s="63"/>
      <c r="IZV239" s="61"/>
      <c r="IZW239" s="59"/>
      <c r="IZX239" s="60"/>
      <c r="IZY239" s="103"/>
      <c r="IZZ239" s="61"/>
      <c r="JAA239" s="62"/>
      <c r="JAB239" s="61"/>
      <c r="JAC239" s="61"/>
      <c r="JAD239" s="63"/>
      <c r="JAE239" s="61"/>
      <c r="JAF239" s="61"/>
      <c r="JAG239" s="61"/>
      <c r="JAH239" s="63"/>
      <c r="JAI239" s="61"/>
      <c r="JAJ239" s="59"/>
      <c r="JAK239" s="60"/>
      <c r="JAL239" s="103"/>
      <c r="JAM239" s="61"/>
      <c r="JAN239" s="62"/>
      <c r="JAO239" s="61"/>
      <c r="JAP239" s="61"/>
      <c r="JAQ239" s="63"/>
      <c r="JAR239" s="61"/>
      <c r="JAS239" s="61"/>
      <c r="JAT239" s="61"/>
      <c r="JAU239" s="63"/>
      <c r="JAV239" s="61"/>
      <c r="JAW239" s="59"/>
      <c r="JAX239" s="60"/>
      <c r="JAY239" s="103"/>
      <c r="JAZ239" s="61"/>
      <c r="JBA239" s="62"/>
      <c r="JBB239" s="61"/>
      <c r="JBC239" s="61"/>
      <c r="JBD239" s="63"/>
      <c r="JBE239" s="61"/>
      <c r="JBF239" s="61"/>
      <c r="JBG239" s="61"/>
      <c r="JBH239" s="63"/>
      <c r="JBI239" s="61"/>
      <c r="JBJ239" s="59"/>
      <c r="JBK239" s="60"/>
      <c r="JBL239" s="103"/>
      <c r="JBM239" s="61"/>
      <c r="JBN239" s="62"/>
      <c r="JBO239" s="61"/>
      <c r="JBP239" s="61"/>
      <c r="JBQ239" s="63"/>
      <c r="JBR239" s="61"/>
      <c r="JBS239" s="61"/>
      <c r="JBT239" s="61"/>
      <c r="JBU239" s="63"/>
      <c r="JBV239" s="61"/>
      <c r="JBW239" s="59"/>
      <c r="JBX239" s="60"/>
      <c r="JBY239" s="103"/>
      <c r="JBZ239" s="61"/>
      <c r="JCA239" s="62"/>
      <c r="JCB239" s="61"/>
      <c r="JCC239" s="61"/>
      <c r="JCD239" s="63"/>
      <c r="JCE239" s="61"/>
      <c r="JCF239" s="61"/>
      <c r="JCG239" s="61"/>
      <c r="JCH239" s="63"/>
      <c r="JCI239" s="61"/>
      <c r="JCJ239" s="59"/>
      <c r="JCK239" s="60"/>
      <c r="JCL239" s="103"/>
      <c r="JCM239" s="61"/>
      <c r="JCN239" s="62"/>
      <c r="JCO239" s="61"/>
      <c r="JCP239" s="61"/>
      <c r="JCQ239" s="63"/>
      <c r="JCR239" s="61"/>
      <c r="JCS239" s="61"/>
      <c r="JCT239" s="61"/>
      <c r="JCU239" s="63"/>
      <c r="JCV239" s="61"/>
      <c r="JCW239" s="59"/>
      <c r="JCX239" s="60"/>
      <c r="JCY239" s="103"/>
      <c r="JCZ239" s="61"/>
      <c r="JDA239" s="62"/>
      <c r="JDB239" s="61"/>
      <c r="JDC239" s="61"/>
      <c r="JDD239" s="63"/>
      <c r="JDE239" s="61"/>
      <c r="JDF239" s="61"/>
      <c r="JDG239" s="61"/>
      <c r="JDH239" s="63"/>
      <c r="JDI239" s="61"/>
      <c r="JDJ239" s="59"/>
      <c r="JDK239" s="60"/>
      <c r="JDL239" s="103"/>
      <c r="JDM239" s="61"/>
      <c r="JDN239" s="62"/>
      <c r="JDO239" s="61"/>
      <c r="JDP239" s="61"/>
      <c r="JDQ239" s="63"/>
      <c r="JDR239" s="61"/>
      <c r="JDS239" s="61"/>
      <c r="JDT239" s="61"/>
      <c r="JDU239" s="63"/>
      <c r="JDV239" s="61"/>
      <c r="JDW239" s="59"/>
      <c r="JDX239" s="60"/>
      <c r="JDY239" s="103"/>
      <c r="JDZ239" s="61"/>
      <c r="JEA239" s="62"/>
      <c r="JEB239" s="61"/>
      <c r="JEC239" s="61"/>
      <c r="JED239" s="63"/>
      <c r="JEE239" s="61"/>
      <c r="JEF239" s="61"/>
      <c r="JEG239" s="61"/>
      <c r="JEH239" s="63"/>
      <c r="JEI239" s="61"/>
      <c r="JEJ239" s="59"/>
      <c r="JEK239" s="60"/>
      <c r="JEL239" s="103"/>
      <c r="JEM239" s="61"/>
      <c r="JEN239" s="62"/>
      <c r="JEO239" s="61"/>
      <c r="JEP239" s="61"/>
      <c r="JEQ239" s="63"/>
      <c r="JER239" s="61"/>
      <c r="JES239" s="61"/>
      <c r="JET239" s="61"/>
      <c r="JEU239" s="63"/>
      <c r="JEV239" s="61"/>
      <c r="JEW239" s="59"/>
      <c r="JEX239" s="60"/>
      <c r="JEY239" s="103"/>
      <c r="JEZ239" s="61"/>
      <c r="JFA239" s="62"/>
      <c r="JFB239" s="61"/>
      <c r="JFC239" s="61"/>
      <c r="JFD239" s="63"/>
      <c r="JFE239" s="61"/>
      <c r="JFF239" s="61"/>
      <c r="JFG239" s="61"/>
      <c r="JFH239" s="63"/>
      <c r="JFI239" s="61"/>
      <c r="JFJ239" s="59"/>
      <c r="JFK239" s="60"/>
      <c r="JFL239" s="103"/>
      <c r="JFM239" s="61"/>
      <c r="JFN239" s="62"/>
      <c r="JFO239" s="61"/>
      <c r="JFP239" s="61"/>
      <c r="JFQ239" s="63"/>
      <c r="JFR239" s="61"/>
      <c r="JFS239" s="61"/>
      <c r="JFT239" s="61"/>
      <c r="JFU239" s="63"/>
      <c r="JFV239" s="61"/>
      <c r="JFW239" s="59"/>
      <c r="JFX239" s="60"/>
      <c r="JFY239" s="103"/>
      <c r="JFZ239" s="61"/>
      <c r="JGA239" s="62"/>
      <c r="JGB239" s="61"/>
      <c r="JGC239" s="61"/>
      <c r="JGD239" s="63"/>
      <c r="JGE239" s="61"/>
      <c r="JGF239" s="61"/>
      <c r="JGG239" s="61"/>
      <c r="JGH239" s="63"/>
      <c r="JGI239" s="61"/>
      <c r="JGJ239" s="59"/>
      <c r="JGK239" s="60"/>
      <c r="JGL239" s="103"/>
      <c r="JGM239" s="61"/>
      <c r="JGN239" s="62"/>
      <c r="JGO239" s="61"/>
      <c r="JGP239" s="61"/>
      <c r="JGQ239" s="63"/>
      <c r="JGR239" s="61"/>
      <c r="JGS239" s="61"/>
      <c r="JGT239" s="61"/>
      <c r="JGU239" s="63"/>
      <c r="JGV239" s="61"/>
      <c r="JGW239" s="59"/>
      <c r="JGX239" s="60"/>
      <c r="JGY239" s="103"/>
      <c r="JGZ239" s="61"/>
      <c r="JHA239" s="62"/>
      <c r="JHB239" s="61"/>
      <c r="JHC239" s="61"/>
      <c r="JHD239" s="63"/>
      <c r="JHE239" s="61"/>
      <c r="JHF239" s="61"/>
      <c r="JHG239" s="61"/>
      <c r="JHH239" s="63"/>
      <c r="JHI239" s="61"/>
      <c r="JHJ239" s="59"/>
      <c r="JHK239" s="60"/>
      <c r="JHL239" s="103"/>
      <c r="JHM239" s="61"/>
      <c r="JHN239" s="62"/>
      <c r="JHO239" s="61"/>
      <c r="JHP239" s="61"/>
      <c r="JHQ239" s="63"/>
      <c r="JHR239" s="61"/>
      <c r="JHS239" s="61"/>
      <c r="JHT239" s="61"/>
      <c r="JHU239" s="63"/>
      <c r="JHV239" s="61"/>
      <c r="JHW239" s="59"/>
      <c r="JHX239" s="60"/>
      <c r="JHY239" s="103"/>
      <c r="JHZ239" s="61"/>
      <c r="JIA239" s="62"/>
      <c r="JIB239" s="61"/>
      <c r="JIC239" s="61"/>
      <c r="JID239" s="63"/>
      <c r="JIE239" s="61"/>
      <c r="JIF239" s="61"/>
      <c r="JIG239" s="61"/>
      <c r="JIH239" s="63"/>
      <c r="JII239" s="61"/>
      <c r="JIJ239" s="59"/>
      <c r="JIK239" s="60"/>
      <c r="JIL239" s="103"/>
      <c r="JIM239" s="61"/>
      <c r="JIN239" s="62"/>
      <c r="JIO239" s="61"/>
      <c r="JIP239" s="61"/>
      <c r="JIQ239" s="63"/>
      <c r="JIR239" s="61"/>
      <c r="JIS239" s="61"/>
      <c r="JIT239" s="61"/>
      <c r="JIU239" s="63"/>
      <c r="JIV239" s="61"/>
      <c r="JIW239" s="59"/>
      <c r="JIX239" s="60"/>
      <c r="JIY239" s="103"/>
      <c r="JIZ239" s="61"/>
      <c r="JJA239" s="62"/>
      <c r="JJB239" s="61"/>
      <c r="JJC239" s="61"/>
      <c r="JJD239" s="63"/>
      <c r="JJE239" s="61"/>
      <c r="JJF239" s="61"/>
      <c r="JJG239" s="61"/>
      <c r="JJH239" s="63"/>
      <c r="JJI239" s="61"/>
      <c r="JJJ239" s="59"/>
      <c r="JJK239" s="60"/>
      <c r="JJL239" s="103"/>
      <c r="JJM239" s="61"/>
      <c r="JJN239" s="62"/>
      <c r="JJO239" s="61"/>
      <c r="JJP239" s="61"/>
      <c r="JJQ239" s="63"/>
      <c r="JJR239" s="61"/>
      <c r="JJS239" s="61"/>
      <c r="JJT239" s="61"/>
      <c r="JJU239" s="63"/>
      <c r="JJV239" s="61"/>
      <c r="JJW239" s="59"/>
      <c r="JJX239" s="60"/>
      <c r="JJY239" s="103"/>
      <c r="JJZ239" s="61"/>
      <c r="JKA239" s="62"/>
      <c r="JKB239" s="61"/>
      <c r="JKC239" s="61"/>
      <c r="JKD239" s="63"/>
      <c r="JKE239" s="61"/>
      <c r="JKF239" s="61"/>
      <c r="JKG239" s="61"/>
      <c r="JKH239" s="63"/>
      <c r="JKI239" s="61"/>
      <c r="JKJ239" s="59"/>
      <c r="JKK239" s="60"/>
      <c r="JKL239" s="103"/>
      <c r="JKM239" s="61"/>
      <c r="JKN239" s="62"/>
      <c r="JKO239" s="61"/>
      <c r="JKP239" s="61"/>
      <c r="JKQ239" s="63"/>
      <c r="JKR239" s="61"/>
      <c r="JKS239" s="61"/>
      <c r="JKT239" s="61"/>
      <c r="JKU239" s="63"/>
      <c r="JKV239" s="61"/>
      <c r="JKW239" s="59"/>
      <c r="JKX239" s="60"/>
      <c r="JKY239" s="103"/>
      <c r="JKZ239" s="61"/>
      <c r="JLA239" s="62"/>
      <c r="JLB239" s="61"/>
      <c r="JLC239" s="61"/>
      <c r="JLD239" s="63"/>
      <c r="JLE239" s="61"/>
      <c r="JLF239" s="61"/>
      <c r="JLG239" s="61"/>
      <c r="JLH239" s="63"/>
      <c r="JLI239" s="61"/>
      <c r="JLJ239" s="59"/>
      <c r="JLK239" s="60"/>
      <c r="JLL239" s="103"/>
      <c r="JLM239" s="61"/>
      <c r="JLN239" s="62"/>
      <c r="JLO239" s="61"/>
      <c r="JLP239" s="61"/>
      <c r="JLQ239" s="63"/>
      <c r="JLR239" s="61"/>
      <c r="JLS239" s="61"/>
      <c r="JLT239" s="61"/>
      <c r="JLU239" s="63"/>
      <c r="JLV239" s="61"/>
      <c r="JLW239" s="59"/>
      <c r="JLX239" s="60"/>
      <c r="JLY239" s="103"/>
      <c r="JLZ239" s="61"/>
      <c r="JMA239" s="62"/>
      <c r="JMB239" s="61"/>
      <c r="JMC239" s="61"/>
      <c r="JMD239" s="63"/>
      <c r="JME239" s="61"/>
      <c r="JMF239" s="61"/>
      <c r="JMG239" s="61"/>
      <c r="JMH239" s="63"/>
      <c r="JMI239" s="61"/>
      <c r="JMJ239" s="59"/>
      <c r="JMK239" s="60"/>
      <c r="JML239" s="103"/>
      <c r="JMM239" s="61"/>
      <c r="JMN239" s="62"/>
      <c r="JMO239" s="61"/>
      <c r="JMP239" s="61"/>
      <c r="JMQ239" s="63"/>
      <c r="JMR239" s="61"/>
      <c r="JMS239" s="61"/>
      <c r="JMT239" s="61"/>
      <c r="JMU239" s="63"/>
      <c r="JMV239" s="61"/>
      <c r="JMW239" s="59"/>
      <c r="JMX239" s="60"/>
      <c r="JMY239" s="103"/>
      <c r="JMZ239" s="61"/>
      <c r="JNA239" s="62"/>
      <c r="JNB239" s="61"/>
      <c r="JNC239" s="61"/>
      <c r="JND239" s="63"/>
      <c r="JNE239" s="61"/>
      <c r="JNF239" s="61"/>
      <c r="JNG239" s="61"/>
      <c r="JNH239" s="63"/>
      <c r="JNI239" s="61"/>
      <c r="JNJ239" s="59"/>
      <c r="JNK239" s="60"/>
      <c r="JNL239" s="103"/>
      <c r="JNM239" s="61"/>
      <c r="JNN239" s="62"/>
      <c r="JNO239" s="61"/>
      <c r="JNP239" s="61"/>
      <c r="JNQ239" s="63"/>
      <c r="JNR239" s="61"/>
      <c r="JNS239" s="61"/>
      <c r="JNT239" s="61"/>
      <c r="JNU239" s="63"/>
      <c r="JNV239" s="61"/>
      <c r="JNW239" s="59"/>
      <c r="JNX239" s="60"/>
      <c r="JNY239" s="103"/>
      <c r="JNZ239" s="61"/>
      <c r="JOA239" s="62"/>
      <c r="JOB239" s="61"/>
      <c r="JOC239" s="61"/>
      <c r="JOD239" s="63"/>
      <c r="JOE239" s="61"/>
      <c r="JOF239" s="61"/>
      <c r="JOG239" s="61"/>
      <c r="JOH239" s="63"/>
      <c r="JOI239" s="61"/>
      <c r="JOJ239" s="59"/>
      <c r="JOK239" s="60"/>
      <c r="JOL239" s="103"/>
      <c r="JOM239" s="61"/>
      <c r="JON239" s="62"/>
      <c r="JOO239" s="61"/>
      <c r="JOP239" s="61"/>
      <c r="JOQ239" s="63"/>
      <c r="JOR239" s="61"/>
      <c r="JOS239" s="61"/>
      <c r="JOT239" s="61"/>
      <c r="JOU239" s="63"/>
      <c r="JOV239" s="61"/>
      <c r="JOW239" s="59"/>
      <c r="JOX239" s="60"/>
      <c r="JOY239" s="103"/>
      <c r="JOZ239" s="61"/>
      <c r="JPA239" s="62"/>
      <c r="JPB239" s="61"/>
      <c r="JPC239" s="61"/>
      <c r="JPD239" s="63"/>
      <c r="JPE239" s="61"/>
      <c r="JPF239" s="61"/>
      <c r="JPG239" s="61"/>
      <c r="JPH239" s="63"/>
      <c r="JPI239" s="61"/>
      <c r="JPJ239" s="59"/>
      <c r="JPK239" s="60"/>
      <c r="JPL239" s="103"/>
      <c r="JPM239" s="61"/>
      <c r="JPN239" s="62"/>
      <c r="JPO239" s="61"/>
      <c r="JPP239" s="61"/>
      <c r="JPQ239" s="63"/>
      <c r="JPR239" s="61"/>
      <c r="JPS239" s="61"/>
      <c r="JPT239" s="61"/>
      <c r="JPU239" s="63"/>
      <c r="JPV239" s="61"/>
      <c r="JPW239" s="59"/>
      <c r="JPX239" s="60"/>
      <c r="JPY239" s="103"/>
      <c r="JPZ239" s="61"/>
      <c r="JQA239" s="62"/>
      <c r="JQB239" s="61"/>
      <c r="JQC239" s="61"/>
      <c r="JQD239" s="63"/>
      <c r="JQE239" s="61"/>
      <c r="JQF239" s="61"/>
      <c r="JQG239" s="61"/>
      <c r="JQH239" s="63"/>
      <c r="JQI239" s="61"/>
      <c r="JQJ239" s="59"/>
      <c r="JQK239" s="60"/>
      <c r="JQL239" s="103"/>
      <c r="JQM239" s="61"/>
      <c r="JQN239" s="62"/>
      <c r="JQO239" s="61"/>
      <c r="JQP239" s="61"/>
      <c r="JQQ239" s="63"/>
      <c r="JQR239" s="61"/>
      <c r="JQS239" s="61"/>
      <c r="JQT239" s="61"/>
      <c r="JQU239" s="63"/>
      <c r="JQV239" s="61"/>
      <c r="JQW239" s="59"/>
      <c r="JQX239" s="60"/>
      <c r="JQY239" s="103"/>
      <c r="JQZ239" s="61"/>
      <c r="JRA239" s="62"/>
      <c r="JRB239" s="61"/>
      <c r="JRC239" s="61"/>
      <c r="JRD239" s="63"/>
      <c r="JRE239" s="61"/>
      <c r="JRF239" s="61"/>
      <c r="JRG239" s="61"/>
      <c r="JRH239" s="63"/>
      <c r="JRI239" s="61"/>
      <c r="JRJ239" s="59"/>
      <c r="JRK239" s="60"/>
      <c r="JRL239" s="103"/>
      <c r="JRM239" s="61"/>
      <c r="JRN239" s="62"/>
      <c r="JRO239" s="61"/>
      <c r="JRP239" s="61"/>
      <c r="JRQ239" s="63"/>
      <c r="JRR239" s="61"/>
      <c r="JRS239" s="61"/>
      <c r="JRT239" s="61"/>
      <c r="JRU239" s="63"/>
      <c r="JRV239" s="61"/>
      <c r="JRW239" s="59"/>
      <c r="JRX239" s="60"/>
      <c r="JRY239" s="103"/>
      <c r="JRZ239" s="61"/>
      <c r="JSA239" s="62"/>
      <c r="JSB239" s="61"/>
      <c r="JSC239" s="61"/>
      <c r="JSD239" s="63"/>
      <c r="JSE239" s="61"/>
      <c r="JSF239" s="61"/>
      <c r="JSG239" s="61"/>
      <c r="JSH239" s="63"/>
      <c r="JSI239" s="61"/>
      <c r="JSJ239" s="59"/>
      <c r="JSK239" s="60"/>
      <c r="JSL239" s="103"/>
      <c r="JSM239" s="61"/>
      <c r="JSN239" s="62"/>
      <c r="JSO239" s="61"/>
      <c r="JSP239" s="61"/>
      <c r="JSQ239" s="63"/>
      <c r="JSR239" s="61"/>
      <c r="JSS239" s="61"/>
      <c r="JST239" s="61"/>
      <c r="JSU239" s="63"/>
      <c r="JSV239" s="61"/>
      <c r="JSW239" s="59"/>
      <c r="JSX239" s="60"/>
      <c r="JSY239" s="103"/>
      <c r="JSZ239" s="61"/>
      <c r="JTA239" s="62"/>
      <c r="JTB239" s="61"/>
      <c r="JTC239" s="61"/>
      <c r="JTD239" s="63"/>
      <c r="JTE239" s="61"/>
      <c r="JTF239" s="61"/>
      <c r="JTG239" s="61"/>
      <c r="JTH239" s="63"/>
      <c r="JTI239" s="61"/>
      <c r="JTJ239" s="59"/>
      <c r="JTK239" s="60"/>
      <c r="JTL239" s="103"/>
      <c r="JTM239" s="61"/>
      <c r="JTN239" s="62"/>
      <c r="JTO239" s="61"/>
      <c r="JTP239" s="61"/>
      <c r="JTQ239" s="63"/>
      <c r="JTR239" s="61"/>
      <c r="JTS239" s="61"/>
      <c r="JTT239" s="61"/>
      <c r="JTU239" s="63"/>
      <c r="JTV239" s="61"/>
      <c r="JTW239" s="59"/>
      <c r="JTX239" s="60"/>
      <c r="JTY239" s="103"/>
      <c r="JTZ239" s="61"/>
      <c r="JUA239" s="62"/>
      <c r="JUB239" s="61"/>
      <c r="JUC239" s="61"/>
      <c r="JUD239" s="63"/>
      <c r="JUE239" s="61"/>
      <c r="JUF239" s="61"/>
      <c r="JUG239" s="61"/>
      <c r="JUH239" s="63"/>
      <c r="JUI239" s="61"/>
      <c r="JUJ239" s="59"/>
      <c r="JUK239" s="60"/>
      <c r="JUL239" s="103"/>
      <c r="JUM239" s="61"/>
      <c r="JUN239" s="62"/>
      <c r="JUO239" s="61"/>
      <c r="JUP239" s="61"/>
      <c r="JUQ239" s="63"/>
      <c r="JUR239" s="61"/>
      <c r="JUS239" s="61"/>
      <c r="JUT239" s="61"/>
      <c r="JUU239" s="63"/>
      <c r="JUV239" s="61"/>
      <c r="JUW239" s="59"/>
      <c r="JUX239" s="60"/>
      <c r="JUY239" s="103"/>
      <c r="JUZ239" s="61"/>
      <c r="JVA239" s="62"/>
      <c r="JVB239" s="61"/>
      <c r="JVC239" s="61"/>
      <c r="JVD239" s="63"/>
      <c r="JVE239" s="61"/>
      <c r="JVF239" s="61"/>
      <c r="JVG239" s="61"/>
      <c r="JVH239" s="63"/>
      <c r="JVI239" s="61"/>
      <c r="JVJ239" s="59"/>
      <c r="JVK239" s="60"/>
      <c r="JVL239" s="103"/>
      <c r="JVM239" s="61"/>
      <c r="JVN239" s="62"/>
      <c r="JVO239" s="61"/>
      <c r="JVP239" s="61"/>
      <c r="JVQ239" s="63"/>
      <c r="JVR239" s="61"/>
      <c r="JVS239" s="61"/>
      <c r="JVT239" s="61"/>
      <c r="JVU239" s="63"/>
      <c r="JVV239" s="61"/>
      <c r="JVW239" s="59"/>
      <c r="JVX239" s="60"/>
      <c r="JVY239" s="103"/>
      <c r="JVZ239" s="61"/>
      <c r="JWA239" s="62"/>
      <c r="JWB239" s="61"/>
      <c r="JWC239" s="61"/>
      <c r="JWD239" s="63"/>
      <c r="JWE239" s="61"/>
      <c r="JWF239" s="61"/>
      <c r="JWG239" s="61"/>
      <c r="JWH239" s="63"/>
      <c r="JWI239" s="61"/>
      <c r="JWJ239" s="59"/>
      <c r="JWK239" s="60"/>
      <c r="JWL239" s="103"/>
      <c r="JWM239" s="61"/>
      <c r="JWN239" s="62"/>
      <c r="JWO239" s="61"/>
      <c r="JWP239" s="61"/>
      <c r="JWQ239" s="63"/>
      <c r="JWR239" s="61"/>
      <c r="JWS239" s="61"/>
      <c r="JWT239" s="61"/>
      <c r="JWU239" s="63"/>
      <c r="JWV239" s="61"/>
      <c r="JWW239" s="59"/>
      <c r="JWX239" s="60"/>
      <c r="JWY239" s="103"/>
      <c r="JWZ239" s="61"/>
      <c r="JXA239" s="62"/>
      <c r="JXB239" s="61"/>
      <c r="JXC239" s="61"/>
      <c r="JXD239" s="63"/>
      <c r="JXE239" s="61"/>
      <c r="JXF239" s="61"/>
      <c r="JXG239" s="61"/>
      <c r="JXH239" s="63"/>
      <c r="JXI239" s="61"/>
      <c r="JXJ239" s="59"/>
      <c r="JXK239" s="60"/>
      <c r="JXL239" s="103"/>
      <c r="JXM239" s="61"/>
      <c r="JXN239" s="62"/>
      <c r="JXO239" s="61"/>
      <c r="JXP239" s="61"/>
      <c r="JXQ239" s="63"/>
      <c r="JXR239" s="61"/>
      <c r="JXS239" s="61"/>
      <c r="JXT239" s="61"/>
      <c r="JXU239" s="63"/>
      <c r="JXV239" s="61"/>
      <c r="JXW239" s="59"/>
      <c r="JXX239" s="60"/>
      <c r="JXY239" s="103"/>
      <c r="JXZ239" s="61"/>
      <c r="JYA239" s="62"/>
      <c r="JYB239" s="61"/>
      <c r="JYC239" s="61"/>
      <c r="JYD239" s="63"/>
      <c r="JYE239" s="61"/>
      <c r="JYF239" s="61"/>
      <c r="JYG239" s="61"/>
      <c r="JYH239" s="63"/>
      <c r="JYI239" s="61"/>
      <c r="JYJ239" s="59"/>
      <c r="JYK239" s="60"/>
      <c r="JYL239" s="103"/>
      <c r="JYM239" s="61"/>
      <c r="JYN239" s="62"/>
      <c r="JYO239" s="61"/>
      <c r="JYP239" s="61"/>
      <c r="JYQ239" s="63"/>
      <c r="JYR239" s="61"/>
      <c r="JYS239" s="61"/>
      <c r="JYT239" s="61"/>
      <c r="JYU239" s="63"/>
      <c r="JYV239" s="61"/>
      <c r="JYW239" s="59"/>
      <c r="JYX239" s="60"/>
      <c r="JYY239" s="103"/>
      <c r="JYZ239" s="61"/>
      <c r="JZA239" s="62"/>
      <c r="JZB239" s="61"/>
      <c r="JZC239" s="61"/>
      <c r="JZD239" s="63"/>
      <c r="JZE239" s="61"/>
      <c r="JZF239" s="61"/>
      <c r="JZG239" s="61"/>
      <c r="JZH239" s="63"/>
      <c r="JZI239" s="61"/>
      <c r="JZJ239" s="59"/>
      <c r="JZK239" s="60"/>
      <c r="JZL239" s="103"/>
      <c r="JZM239" s="61"/>
      <c r="JZN239" s="62"/>
      <c r="JZO239" s="61"/>
      <c r="JZP239" s="61"/>
      <c r="JZQ239" s="63"/>
      <c r="JZR239" s="61"/>
      <c r="JZS239" s="61"/>
      <c r="JZT239" s="61"/>
      <c r="JZU239" s="63"/>
      <c r="JZV239" s="61"/>
      <c r="JZW239" s="59"/>
      <c r="JZX239" s="60"/>
      <c r="JZY239" s="103"/>
      <c r="JZZ239" s="61"/>
      <c r="KAA239" s="62"/>
      <c r="KAB239" s="61"/>
      <c r="KAC239" s="61"/>
      <c r="KAD239" s="63"/>
      <c r="KAE239" s="61"/>
      <c r="KAF239" s="61"/>
      <c r="KAG239" s="61"/>
      <c r="KAH239" s="63"/>
      <c r="KAI239" s="61"/>
      <c r="KAJ239" s="59"/>
      <c r="KAK239" s="60"/>
      <c r="KAL239" s="103"/>
      <c r="KAM239" s="61"/>
      <c r="KAN239" s="62"/>
      <c r="KAO239" s="61"/>
      <c r="KAP239" s="61"/>
      <c r="KAQ239" s="63"/>
      <c r="KAR239" s="61"/>
      <c r="KAS239" s="61"/>
      <c r="KAT239" s="61"/>
      <c r="KAU239" s="63"/>
      <c r="KAV239" s="61"/>
      <c r="KAW239" s="59"/>
      <c r="KAX239" s="60"/>
      <c r="KAY239" s="103"/>
      <c r="KAZ239" s="61"/>
      <c r="KBA239" s="62"/>
      <c r="KBB239" s="61"/>
      <c r="KBC239" s="61"/>
      <c r="KBD239" s="63"/>
      <c r="KBE239" s="61"/>
      <c r="KBF239" s="61"/>
      <c r="KBG239" s="61"/>
      <c r="KBH239" s="63"/>
      <c r="KBI239" s="61"/>
      <c r="KBJ239" s="59"/>
      <c r="KBK239" s="60"/>
      <c r="KBL239" s="103"/>
      <c r="KBM239" s="61"/>
      <c r="KBN239" s="62"/>
      <c r="KBO239" s="61"/>
      <c r="KBP239" s="61"/>
      <c r="KBQ239" s="63"/>
      <c r="KBR239" s="61"/>
      <c r="KBS239" s="61"/>
      <c r="KBT239" s="61"/>
      <c r="KBU239" s="63"/>
      <c r="KBV239" s="61"/>
      <c r="KBW239" s="59"/>
      <c r="KBX239" s="60"/>
      <c r="KBY239" s="103"/>
      <c r="KBZ239" s="61"/>
      <c r="KCA239" s="62"/>
      <c r="KCB239" s="61"/>
      <c r="KCC239" s="61"/>
      <c r="KCD239" s="63"/>
      <c r="KCE239" s="61"/>
      <c r="KCF239" s="61"/>
      <c r="KCG239" s="61"/>
      <c r="KCH239" s="63"/>
      <c r="KCI239" s="61"/>
      <c r="KCJ239" s="59"/>
      <c r="KCK239" s="60"/>
      <c r="KCL239" s="103"/>
      <c r="KCM239" s="61"/>
      <c r="KCN239" s="62"/>
      <c r="KCO239" s="61"/>
      <c r="KCP239" s="61"/>
      <c r="KCQ239" s="63"/>
      <c r="KCR239" s="61"/>
      <c r="KCS239" s="61"/>
      <c r="KCT239" s="61"/>
      <c r="KCU239" s="63"/>
      <c r="KCV239" s="61"/>
      <c r="KCW239" s="59"/>
      <c r="KCX239" s="60"/>
      <c r="KCY239" s="103"/>
      <c r="KCZ239" s="61"/>
      <c r="KDA239" s="62"/>
      <c r="KDB239" s="61"/>
      <c r="KDC239" s="61"/>
      <c r="KDD239" s="63"/>
      <c r="KDE239" s="61"/>
      <c r="KDF239" s="61"/>
      <c r="KDG239" s="61"/>
      <c r="KDH239" s="63"/>
      <c r="KDI239" s="61"/>
      <c r="KDJ239" s="59"/>
      <c r="KDK239" s="60"/>
      <c r="KDL239" s="103"/>
      <c r="KDM239" s="61"/>
      <c r="KDN239" s="62"/>
      <c r="KDO239" s="61"/>
      <c r="KDP239" s="61"/>
      <c r="KDQ239" s="63"/>
      <c r="KDR239" s="61"/>
      <c r="KDS239" s="61"/>
      <c r="KDT239" s="61"/>
      <c r="KDU239" s="63"/>
      <c r="KDV239" s="61"/>
      <c r="KDW239" s="59"/>
      <c r="KDX239" s="60"/>
      <c r="KDY239" s="103"/>
      <c r="KDZ239" s="61"/>
      <c r="KEA239" s="62"/>
      <c r="KEB239" s="61"/>
      <c r="KEC239" s="61"/>
      <c r="KED239" s="63"/>
      <c r="KEE239" s="61"/>
      <c r="KEF239" s="61"/>
      <c r="KEG239" s="61"/>
      <c r="KEH239" s="63"/>
      <c r="KEI239" s="61"/>
      <c r="KEJ239" s="59"/>
      <c r="KEK239" s="60"/>
      <c r="KEL239" s="103"/>
      <c r="KEM239" s="61"/>
      <c r="KEN239" s="62"/>
      <c r="KEO239" s="61"/>
      <c r="KEP239" s="61"/>
      <c r="KEQ239" s="63"/>
      <c r="KER239" s="61"/>
      <c r="KES239" s="61"/>
      <c r="KET239" s="61"/>
      <c r="KEU239" s="63"/>
      <c r="KEV239" s="61"/>
      <c r="KEW239" s="59"/>
      <c r="KEX239" s="60"/>
      <c r="KEY239" s="103"/>
      <c r="KEZ239" s="61"/>
      <c r="KFA239" s="62"/>
      <c r="KFB239" s="61"/>
      <c r="KFC239" s="61"/>
      <c r="KFD239" s="63"/>
      <c r="KFE239" s="61"/>
      <c r="KFF239" s="61"/>
      <c r="KFG239" s="61"/>
      <c r="KFH239" s="63"/>
      <c r="KFI239" s="61"/>
      <c r="KFJ239" s="59"/>
      <c r="KFK239" s="60"/>
      <c r="KFL239" s="103"/>
      <c r="KFM239" s="61"/>
      <c r="KFN239" s="62"/>
      <c r="KFO239" s="61"/>
      <c r="KFP239" s="61"/>
      <c r="KFQ239" s="63"/>
      <c r="KFR239" s="61"/>
      <c r="KFS239" s="61"/>
      <c r="KFT239" s="61"/>
      <c r="KFU239" s="63"/>
      <c r="KFV239" s="61"/>
      <c r="KFW239" s="59"/>
      <c r="KFX239" s="60"/>
      <c r="KFY239" s="103"/>
      <c r="KFZ239" s="61"/>
      <c r="KGA239" s="62"/>
      <c r="KGB239" s="61"/>
      <c r="KGC239" s="61"/>
      <c r="KGD239" s="63"/>
      <c r="KGE239" s="61"/>
      <c r="KGF239" s="61"/>
      <c r="KGG239" s="61"/>
      <c r="KGH239" s="63"/>
      <c r="KGI239" s="61"/>
      <c r="KGJ239" s="59"/>
      <c r="KGK239" s="60"/>
      <c r="KGL239" s="103"/>
      <c r="KGM239" s="61"/>
      <c r="KGN239" s="62"/>
      <c r="KGO239" s="61"/>
      <c r="KGP239" s="61"/>
      <c r="KGQ239" s="63"/>
      <c r="KGR239" s="61"/>
      <c r="KGS239" s="61"/>
      <c r="KGT239" s="61"/>
      <c r="KGU239" s="63"/>
      <c r="KGV239" s="61"/>
      <c r="KGW239" s="59"/>
      <c r="KGX239" s="60"/>
      <c r="KGY239" s="103"/>
      <c r="KGZ239" s="61"/>
      <c r="KHA239" s="62"/>
      <c r="KHB239" s="61"/>
      <c r="KHC239" s="61"/>
      <c r="KHD239" s="63"/>
      <c r="KHE239" s="61"/>
      <c r="KHF239" s="61"/>
      <c r="KHG239" s="61"/>
      <c r="KHH239" s="63"/>
      <c r="KHI239" s="61"/>
      <c r="KHJ239" s="59"/>
      <c r="KHK239" s="60"/>
      <c r="KHL239" s="103"/>
      <c r="KHM239" s="61"/>
      <c r="KHN239" s="62"/>
      <c r="KHO239" s="61"/>
      <c r="KHP239" s="61"/>
      <c r="KHQ239" s="63"/>
      <c r="KHR239" s="61"/>
      <c r="KHS239" s="61"/>
      <c r="KHT239" s="61"/>
      <c r="KHU239" s="63"/>
      <c r="KHV239" s="61"/>
      <c r="KHW239" s="59"/>
      <c r="KHX239" s="60"/>
      <c r="KHY239" s="103"/>
      <c r="KHZ239" s="61"/>
      <c r="KIA239" s="62"/>
      <c r="KIB239" s="61"/>
      <c r="KIC239" s="61"/>
      <c r="KID239" s="63"/>
      <c r="KIE239" s="61"/>
      <c r="KIF239" s="61"/>
      <c r="KIG239" s="61"/>
      <c r="KIH239" s="63"/>
      <c r="KII239" s="61"/>
      <c r="KIJ239" s="59"/>
      <c r="KIK239" s="60"/>
      <c r="KIL239" s="103"/>
      <c r="KIM239" s="61"/>
      <c r="KIN239" s="62"/>
      <c r="KIO239" s="61"/>
      <c r="KIP239" s="61"/>
      <c r="KIQ239" s="63"/>
      <c r="KIR239" s="61"/>
      <c r="KIS239" s="61"/>
      <c r="KIT239" s="61"/>
      <c r="KIU239" s="63"/>
      <c r="KIV239" s="61"/>
      <c r="KIW239" s="59"/>
      <c r="KIX239" s="60"/>
      <c r="KIY239" s="103"/>
      <c r="KIZ239" s="61"/>
      <c r="KJA239" s="62"/>
      <c r="KJB239" s="61"/>
      <c r="KJC239" s="61"/>
      <c r="KJD239" s="63"/>
      <c r="KJE239" s="61"/>
      <c r="KJF239" s="61"/>
      <c r="KJG239" s="61"/>
      <c r="KJH239" s="63"/>
      <c r="KJI239" s="61"/>
      <c r="KJJ239" s="59"/>
      <c r="KJK239" s="60"/>
      <c r="KJL239" s="103"/>
      <c r="KJM239" s="61"/>
      <c r="KJN239" s="62"/>
      <c r="KJO239" s="61"/>
      <c r="KJP239" s="61"/>
      <c r="KJQ239" s="63"/>
      <c r="KJR239" s="61"/>
      <c r="KJS239" s="61"/>
      <c r="KJT239" s="61"/>
      <c r="KJU239" s="63"/>
      <c r="KJV239" s="61"/>
      <c r="KJW239" s="59"/>
      <c r="KJX239" s="60"/>
      <c r="KJY239" s="103"/>
      <c r="KJZ239" s="61"/>
      <c r="KKA239" s="62"/>
      <c r="KKB239" s="61"/>
      <c r="KKC239" s="61"/>
      <c r="KKD239" s="63"/>
      <c r="KKE239" s="61"/>
      <c r="KKF239" s="61"/>
      <c r="KKG239" s="61"/>
      <c r="KKH239" s="63"/>
      <c r="KKI239" s="61"/>
      <c r="KKJ239" s="59"/>
      <c r="KKK239" s="60"/>
      <c r="KKL239" s="103"/>
      <c r="KKM239" s="61"/>
      <c r="KKN239" s="62"/>
      <c r="KKO239" s="61"/>
      <c r="KKP239" s="61"/>
      <c r="KKQ239" s="63"/>
      <c r="KKR239" s="61"/>
      <c r="KKS239" s="61"/>
      <c r="KKT239" s="61"/>
      <c r="KKU239" s="63"/>
      <c r="KKV239" s="61"/>
      <c r="KKW239" s="59"/>
      <c r="KKX239" s="60"/>
      <c r="KKY239" s="103"/>
      <c r="KKZ239" s="61"/>
      <c r="KLA239" s="62"/>
      <c r="KLB239" s="61"/>
      <c r="KLC239" s="61"/>
      <c r="KLD239" s="63"/>
      <c r="KLE239" s="61"/>
      <c r="KLF239" s="61"/>
      <c r="KLG239" s="61"/>
      <c r="KLH239" s="63"/>
      <c r="KLI239" s="61"/>
      <c r="KLJ239" s="59"/>
      <c r="KLK239" s="60"/>
      <c r="KLL239" s="103"/>
      <c r="KLM239" s="61"/>
      <c r="KLN239" s="62"/>
      <c r="KLO239" s="61"/>
      <c r="KLP239" s="61"/>
      <c r="KLQ239" s="63"/>
      <c r="KLR239" s="61"/>
      <c r="KLS239" s="61"/>
      <c r="KLT239" s="61"/>
      <c r="KLU239" s="63"/>
      <c r="KLV239" s="61"/>
      <c r="KLW239" s="59"/>
      <c r="KLX239" s="60"/>
      <c r="KLY239" s="103"/>
      <c r="KLZ239" s="61"/>
      <c r="KMA239" s="62"/>
      <c r="KMB239" s="61"/>
      <c r="KMC239" s="61"/>
      <c r="KMD239" s="63"/>
      <c r="KME239" s="61"/>
      <c r="KMF239" s="61"/>
      <c r="KMG239" s="61"/>
      <c r="KMH239" s="63"/>
      <c r="KMI239" s="61"/>
      <c r="KMJ239" s="59"/>
      <c r="KMK239" s="60"/>
      <c r="KML239" s="103"/>
      <c r="KMM239" s="61"/>
      <c r="KMN239" s="62"/>
      <c r="KMO239" s="61"/>
      <c r="KMP239" s="61"/>
      <c r="KMQ239" s="63"/>
      <c r="KMR239" s="61"/>
      <c r="KMS239" s="61"/>
      <c r="KMT239" s="61"/>
      <c r="KMU239" s="63"/>
      <c r="KMV239" s="61"/>
      <c r="KMW239" s="59"/>
      <c r="KMX239" s="60"/>
      <c r="KMY239" s="103"/>
      <c r="KMZ239" s="61"/>
      <c r="KNA239" s="62"/>
      <c r="KNB239" s="61"/>
      <c r="KNC239" s="61"/>
      <c r="KND239" s="63"/>
      <c r="KNE239" s="61"/>
      <c r="KNF239" s="61"/>
      <c r="KNG239" s="61"/>
      <c r="KNH239" s="63"/>
      <c r="KNI239" s="61"/>
      <c r="KNJ239" s="59"/>
      <c r="KNK239" s="60"/>
      <c r="KNL239" s="103"/>
      <c r="KNM239" s="61"/>
      <c r="KNN239" s="62"/>
      <c r="KNO239" s="61"/>
      <c r="KNP239" s="61"/>
      <c r="KNQ239" s="63"/>
      <c r="KNR239" s="61"/>
      <c r="KNS239" s="61"/>
      <c r="KNT239" s="61"/>
      <c r="KNU239" s="63"/>
      <c r="KNV239" s="61"/>
      <c r="KNW239" s="59"/>
      <c r="KNX239" s="60"/>
      <c r="KNY239" s="103"/>
      <c r="KNZ239" s="61"/>
      <c r="KOA239" s="62"/>
      <c r="KOB239" s="61"/>
      <c r="KOC239" s="61"/>
      <c r="KOD239" s="63"/>
      <c r="KOE239" s="61"/>
      <c r="KOF239" s="61"/>
      <c r="KOG239" s="61"/>
      <c r="KOH239" s="63"/>
      <c r="KOI239" s="61"/>
      <c r="KOJ239" s="59"/>
      <c r="KOK239" s="60"/>
      <c r="KOL239" s="103"/>
      <c r="KOM239" s="61"/>
      <c r="KON239" s="62"/>
      <c r="KOO239" s="61"/>
      <c r="KOP239" s="61"/>
      <c r="KOQ239" s="63"/>
      <c r="KOR239" s="61"/>
      <c r="KOS239" s="61"/>
      <c r="KOT239" s="61"/>
      <c r="KOU239" s="63"/>
      <c r="KOV239" s="61"/>
      <c r="KOW239" s="59"/>
      <c r="KOX239" s="60"/>
      <c r="KOY239" s="103"/>
      <c r="KOZ239" s="61"/>
      <c r="KPA239" s="62"/>
      <c r="KPB239" s="61"/>
      <c r="KPC239" s="61"/>
      <c r="KPD239" s="63"/>
      <c r="KPE239" s="61"/>
      <c r="KPF239" s="61"/>
      <c r="KPG239" s="61"/>
      <c r="KPH239" s="63"/>
      <c r="KPI239" s="61"/>
      <c r="KPJ239" s="59"/>
      <c r="KPK239" s="60"/>
      <c r="KPL239" s="103"/>
      <c r="KPM239" s="61"/>
      <c r="KPN239" s="62"/>
      <c r="KPO239" s="61"/>
      <c r="KPP239" s="61"/>
      <c r="KPQ239" s="63"/>
      <c r="KPR239" s="61"/>
      <c r="KPS239" s="61"/>
      <c r="KPT239" s="61"/>
      <c r="KPU239" s="63"/>
      <c r="KPV239" s="61"/>
      <c r="KPW239" s="59"/>
      <c r="KPX239" s="60"/>
      <c r="KPY239" s="103"/>
      <c r="KPZ239" s="61"/>
      <c r="KQA239" s="62"/>
      <c r="KQB239" s="61"/>
      <c r="KQC239" s="61"/>
      <c r="KQD239" s="63"/>
      <c r="KQE239" s="61"/>
      <c r="KQF239" s="61"/>
      <c r="KQG239" s="61"/>
      <c r="KQH239" s="63"/>
      <c r="KQI239" s="61"/>
      <c r="KQJ239" s="59"/>
      <c r="KQK239" s="60"/>
      <c r="KQL239" s="103"/>
      <c r="KQM239" s="61"/>
      <c r="KQN239" s="62"/>
      <c r="KQO239" s="61"/>
      <c r="KQP239" s="61"/>
      <c r="KQQ239" s="63"/>
      <c r="KQR239" s="61"/>
      <c r="KQS239" s="61"/>
      <c r="KQT239" s="61"/>
      <c r="KQU239" s="63"/>
      <c r="KQV239" s="61"/>
      <c r="KQW239" s="59"/>
      <c r="KQX239" s="60"/>
      <c r="KQY239" s="103"/>
      <c r="KQZ239" s="61"/>
      <c r="KRA239" s="62"/>
      <c r="KRB239" s="61"/>
      <c r="KRC239" s="61"/>
      <c r="KRD239" s="63"/>
      <c r="KRE239" s="61"/>
      <c r="KRF239" s="61"/>
      <c r="KRG239" s="61"/>
      <c r="KRH239" s="63"/>
      <c r="KRI239" s="61"/>
      <c r="KRJ239" s="59"/>
      <c r="KRK239" s="60"/>
      <c r="KRL239" s="103"/>
      <c r="KRM239" s="61"/>
      <c r="KRN239" s="62"/>
      <c r="KRO239" s="61"/>
      <c r="KRP239" s="61"/>
      <c r="KRQ239" s="63"/>
      <c r="KRR239" s="61"/>
      <c r="KRS239" s="61"/>
      <c r="KRT239" s="61"/>
      <c r="KRU239" s="63"/>
      <c r="KRV239" s="61"/>
      <c r="KRW239" s="59"/>
      <c r="KRX239" s="60"/>
      <c r="KRY239" s="103"/>
      <c r="KRZ239" s="61"/>
      <c r="KSA239" s="62"/>
      <c r="KSB239" s="61"/>
      <c r="KSC239" s="61"/>
      <c r="KSD239" s="63"/>
      <c r="KSE239" s="61"/>
      <c r="KSF239" s="61"/>
      <c r="KSG239" s="61"/>
      <c r="KSH239" s="63"/>
      <c r="KSI239" s="61"/>
      <c r="KSJ239" s="59"/>
      <c r="KSK239" s="60"/>
      <c r="KSL239" s="103"/>
      <c r="KSM239" s="61"/>
      <c r="KSN239" s="62"/>
      <c r="KSO239" s="61"/>
      <c r="KSP239" s="61"/>
      <c r="KSQ239" s="63"/>
      <c r="KSR239" s="61"/>
      <c r="KSS239" s="61"/>
      <c r="KST239" s="61"/>
      <c r="KSU239" s="63"/>
      <c r="KSV239" s="61"/>
      <c r="KSW239" s="59"/>
      <c r="KSX239" s="60"/>
      <c r="KSY239" s="103"/>
      <c r="KSZ239" s="61"/>
      <c r="KTA239" s="62"/>
      <c r="KTB239" s="61"/>
      <c r="KTC239" s="61"/>
      <c r="KTD239" s="63"/>
      <c r="KTE239" s="61"/>
      <c r="KTF239" s="61"/>
      <c r="KTG239" s="61"/>
      <c r="KTH239" s="63"/>
      <c r="KTI239" s="61"/>
      <c r="KTJ239" s="59"/>
      <c r="KTK239" s="60"/>
      <c r="KTL239" s="103"/>
      <c r="KTM239" s="61"/>
      <c r="KTN239" s="62"/>
      <c r="KTO239" s="61"/>
      <c r="KTP239" s="61"/>
      <c r="KTQ239" s="63"/>
      <c r="KTR239" s="61"/>
      <c r="KTS239" s="61"/>
      <c r="KTT239" s="61"/>
      <c r="KTU239" s="63"/>
      <c r="KTV239" s="61"/>
      <c r="KTW239" s="59"/>
      <c r="KTX239" s="60"/>
      <c r="KTY239" s="103"/>
      <c r="KTZ239" s="61"/>
      <c r="KUA239" s="62"/>
      <c r="KUB239" s="61"/>
      <c r="KUC239" s="61"/>
      <c r="KUD239" s="63"/>
      <c r="KUE239" s="61"/>
      <c r="KUF239" s="61"/>
      <c r="KUG239" s="61"/>
      <c r="KUH239" s="63"/>
      <c r="KUI239" s="61"/>
      <c r="KUJ239" s="59"/>
      <c r="KUK239" s="60"/>
      <c r="KUL239" s="103"/>
      <c r="KUM239" s="61"/>
      <c r="KUN239" s="62"/>
      <c r="KUO239" s="61"/>
      <c r="KUP239" s="61"/>
      <c r="KUQ239" s="63"/>
      <c r="KUR239" s="61"/>
      <c r="KUS239" s="61"/>
      <c r="KUT239" s="61"/>
      <c r="KUU239" s="63"/>
      <c r="KUV239" s="61"/>
      <c r="KUW239" s="59"/>
      <c r="KUX239" s="60"/>
      <c r="KUY239" s="103"/>
      <c r="KUZ239" s="61"/>
      <c r="KVA239" s="62"/>
      <c r="KVB239" s="61"/>
      <c r="KVC239" s="61"/>
      <c r="KVD239" s="63"/>
      <c r="KVE239" s="61"/>
      <c r="KVF239" s="61"/>
      <c r="KVG239" s="61"/>
      <c r="KVH239" s="63"/>
      <c r="KVI239" s="61"/>
      <c r="KVJ239" s="59"/>
      <c r="KVK239" s="60"/>
      <c r="KVL239" s="103"/>
      <c r="KVM239" s="61"/>
      <c r="KVN239" s="62"/>
      <c r="KVO239" s="61"/>
      <c r="KVP239" s="61"/>
      <c r="KVQ239" s="63"/>
      <c r="KVR239" s="61"/>
      <c r="KVS239" s="61"/>
      <c r="KVT239" s="61"/>
      <c r="KVU239" s="63"/>
      <c r="KVV239" s="61"/>
      <c r="KVW239" s="59"/>
      <c r="KVX239" s="60"/>
      <c r="KVY239" s="103"/>
      <c r="KVZ239" s="61"/>
      <c r="KWA239" s="62"/>
      <c r="KWB239" s="61"/>
      <c r="KWC239" s="61"/>
      <c r="KWD239" s="63"/>
      <c r="KWE239" s="61"/>
      <c r="KWF239" s="61"/>
      <c r="KWG239" s="61"/>
      <c r="KWH239" s="63"/>
      <c r="KWI239" s="61"/>
      <c r="KWJ239" s="59"/>
      <c r="KWK239" s="60"/>
      <c r="KWL239" s="103"/>
      <c r="KWM239" s="61"/>
      <c r="KWN239" s="62"/>
      <c r="KWO239" s="61"/>
      <c r="KWP239" s="61"/>
      <c r="KWQ239" s="63"/>
      <c r="KWR239" s="61"/>
      <c r="KWS239" s="61"/>
      <c r="KWT239" s="61"/>
      <c r="KWU239" s="63"/>
      <c r="KWV239" s="61"/>
      <c r="KWW239" s="59"/>
      <c r="KWX239" s="60"/>
      <c r="KWY239" s="103"/>
      <c r="KWZ239" s="61"/>
      <c r="KXA239" s="62"/>
      <c r="KXB239" s="61"/>
      <c r="KXC239" s="61"/>
      <c r="KXD239" s="63"/>
      <c r="KXE239" s="61"/>
      <c r="KXF239" s="61"/>
      <c r="KXG239" s="61"/>
      <c r="KXH239" s="63"/>
      <c r="KXI239" s="61"/>
      <c r="KXJ239" s="59"/>
      <c r="KXK239" s="60"/>
      <c r="KXL239" s="103"/>
      <c r="KXM239" s="61"/>
      <c r="KXN239" s="62"/>
      <c r="KXO239" s="61"/>
      <c r="KXP239" s="61"/>
      <c r="KXQ239" s="63"/>
      <c r="KXR239" s="61"/>
      <c r="KXS239" s="61"/>
      <c r="KXT239" s="61"/>
      <c r="KXU239" s="63"/>
      <c r="KXV239" s="61"/>
      <c r="KXW239" s="59"/>
      <c r="KXX239" s="60"/>
      <c r="KXY239" s="103"/>
      <c r="KXZ239" s="61"/>
      <c r="KYA239" s="62"/>
      <c r="KYB239" s="61"/>
      <c r="KYC239" s="61"/>
      <c r="KYD239" s="63"/>
      <c r="KYE239" s="61"/>
      <c r="KYF239" s="61"/>
      <c r="KYG239" s="61"/>
      <c r="KYH239" s="63"/>
      <c r="KYI239" s="61"/>
      <c r="KYJ239" s="59"/>
      <c r="KYK239" s="60"/>
      <c r="KYL239" s="103"/>
      <c r="KYM239" s="61"/>
      <c r="KYN239" s="62"/>
      <c r="KYO239" s="61"/>
      <c r="KYP239" s="61"/>
      <c r="KYQ239" s="63"/>
      <c r="KYR239" s="61"/>
      <c r="KYS239" s="61"/>
      <c r="KYT239" s="61"/>
      <c r="KYU239" s="63"/>
      <c r="KYV239" s="61"/>
      <c r="KYW239" s="59"/>
      <c r="KYX239" s="60"/>
      <c r="KYY239" s="103"/>
      <c r="KYZ239" s="61"/>
      <c r="KZA239" s="62"/>
      <c r="KZB239" s="61"/>
      <c r="KZC239" s="61"/>
      <c r="KZD239" s="63"/>
      <c r="KZE239" s="61"/>
      <c r="KZF239" s="61"/>
      <c r="KZG239" s="61"/>
      <c r="KZH239" s="63"/>
      <c r="KZI239" s="61"/>
      <c r="KZJ239" s="59"/>
      <c r="KZK239" s="60"/>
      <c r="KZL239" s="103"/>
      <c r="KZM239" s="61"/>
      <c r="KZN239" s="62"/>
      <c r="KZO239" s="61"/>
      <c r="KZP239" s="61"/>
      <c r="KZQ239" s="63"/>
      <c r="KZR239" s="61"/>
      <c r="KZS239" s="61"/>
      <c r="KZT239" s="61"/>
      <c r="KZU239" s="63"/>
      <c r="KZV239" s="61"/>
      <c r="KZW239" s="59"/>
      <c r="KZX239" s="60"/>
      <c r="KZY239" s="103"/>
      <c r="KZZ239" s="61"/>
      <c r="LAA239" s="62"/>
      <c r="LAB239" s="61"/>
      <c r="LAC239" s="61"/>
      <c r="LAD239" s="63"/>
      <c r="LAE239" s="61"/>
      <c r="LAF239" s="61"/>
      <c r="LAG239" s="61"/>
      <c r="LAH239" s="63"/>
      <c r="LAI239" s="61"/>
      <c r="LAJ239" s="59"/>
      <c r="LAK239" s="60"/>
      <c r="LAL239" s="103"/>
      <c r="LAM239" s="61"/>
      <c r="LAN239" s="62"/>
      <c r="LAO239" s="61"/>
      <c r="LAP239" s="61"/>
      <c r="LAQ239" s="63"/>
      <c r="LAR239" s="61"/>
      <c r="LAS239" s="61"/>
      <c r="LAT239" s="61"/>
      <c r="LAU239" s="63"/>
      <c r="LAV239" s="61"/>
      <c r="LAW239" s="59"/>
      <c r="LAX239" s="60"/>
      <c r="LAY239" s="103"/>
      <c r="LAZ239" s="61"/>
      <c r="LBA239" s="62"/>
      <c r="LBB239" s="61"/>
      <c r="LBC239" s="61"/>
      <c r="LBD239" s="63"/>
      <c r="LBE239" s="61"/>
      <c r="LBF239" s="61"/>
      <c r="LBG239" s="61"/>
      <c r="LBH239" s="63"/>
      <c r="LBI239" s="61"/>
      <c r="LBJ239" s="59"/>
      <c r="LBK239" s="60"/>
      <c r="LBL239" s="103"/>
      <c r="LBM239" s="61"/>
      <c r="LBN239" s="62"/>
      <c r="LBO239" s="61"/>
      <c r="LBP239" s="61"/>
      <c r="LBQ239" s="63"/>
      <c r="LBR239" s="61"/>
      <c r="LBS239" s="61"/>
      <c r="LBT239" s="61"/>
      <c r="LBU239" s="63"/>
      <c r="LBV239" s="61"/>
      <c r="LBW239" s="59"/>
      <c r="LBX239" s="60"/>
      <c r="LBY239" s="103"/>
      <c r="LBZ239" s="61"/>
      <c r="LCA239" s="62"/>
      <c r="LCB239" s="61"/>
      <c r="LCC239" s="61"/>
      <c r="LCD239" s="63"/>
      <c r="LCE239" s="61"/>
      <c r="LCF239" s="61"/>
      <c r="LCG239" s="61"/>
      <c r="LCH239" s="63"/>
      <c r="LCI239" s="61"/>
      <c r="LCJ239" s="59"/>
      <c r="LCK239" s="60"/>
      <c r="LCL239" s="103"/>
      <c r="LCM239" s="61"/>
      <c r="LCN239" s="62"/>
      <c r="LCO239" s="61"/>
      <c r="LCP239" s="61"/>
      <c r="LCQ239" s="63"/>
      <c r="LCR239" s="61"/>
      <c r="LCS239" s="61"/>
      <c r="LCT239" s="61"/>
      <c r="LCU239" s="63"/>
      <c r="LCV239" s="61"/>
      <c r="LCW239" s="59"/>
      <c r="LCX239" s="60"/>
      <c r="LCY239" s="103"/>
      <c r="LCZ239" s="61"/>
      <c r="LDA239" s="62"/>
      <c r="LDB239" s="61"/>
      <c r="LDC239" s="61"/>
      <c r="LDD239" s="63"/>
      <c r="LDE239" s="61"/>
      <c r="LDF239" s="61"/>
      <c r="LDG239" s="61"/>
      <c r="LDH239" s="63"/>
      <c r="LDI239" s="61"/>
      <c r="LDJ239" s="59"/>
      <c r="LDK239" s="60"/>
      <c r="LDL239" s="103"/>
      <c r="LDM239" s="61"/>
      <c r="LDN239" s="62"/>
      <c r="LDO239" s="61"/>
      <c r="LDP239" s="61"/>
      <c r="LDQ239" s="63"/>
      <c r="LDR239" s="61"/>
      <c r="LDS239" s="61"/>
      <c r="LDT239" s="61"/>
      <c r="LDU239" s="63"/>
      <c r="LDV239" s="61"/>
      <c r="LDW239" s="59"/>
      <c r="LDX239" s="60"/>
      <c r="LDY239" s="103"/>
      <c r="LDZ239" s="61"/>
      <c r="LEA239" s="62"/>
      <c r="LEB239" s="61"/>
      <c r="LEC239" s="61"/>
      <c r="LED239" s="63"/>
      <c r="LEE239" s="61"/>
      <c r="LEF239" s="61"/>
      <c r="LEG239" s="61"/>
      <c r="LEH239" s="63"/>
      <c r="LEI239" s="61"/>
      <c r="LEJ239" s="59"/>
      <c r="LEK239" s="60"/>
      <c r="LEL239" s="103"/>
      <c r="LEM239" s="61"/>
      <c r="LEN239" s="62"/>
      <c r="LEO239" s="61"/>
      <c r="LEP239" s="61"/>
      <c r="LEQ239" s="63"/>
      <c r="LER239" s="61"/>
      <c r="LES239" s="61"/>
      <c r="LET239" s="61"/>
      <c r="LEU239" s="63"/>
      <c r="LEV239" s="61"/>
      <c r="LEW239" s="59"/>
      <c r="LEX239" s="60"/>
      <c r="LEY239" s="103"/>
      <c r="LEZ239" s="61"/>
      <c r="LFA239" s="62"/>
      <c r="LFB239" s="61"/>
      <c r="LFC239" s="61"/>
      <c r="LFD239" s="63"/>
      <c r="LFE239" s="61"/>
      <c r="LFF239" s="61"/>
      <c r="LFG239" s="61"/>
      <c r="LFH239" s="63"/>
      <c r="LFI239" s="61"/>
      <c r="LFJ239" s="59"/>
      <c r="LFK239" s="60"/>
      <c r="LFL239" s="103"/>
      <c r="LFM239" s="61"/>
      <c r="LFN239" s="62"/>
      <c r="LFO239" s="61"/>
      <c r="LFP239" s="61"/>
      <c r="LFQ239" s="63"/>
      <c r="LFR239" s="61"/>
      <c r="LFS239" s="61"/>
      <c r="LFT239" s="61"/>
      <c r="LFU239" s="63"/>
      <c r="LFV239" s="61"/>
      <c r="LFW239" s="59"/>
      <c r="LFX239" s="60"/>
      <c r="LFY239" s="103"/>
      <c r="LFZ239" s="61"/>
      <c r="LGA239" s="62"/>
      <c r="LGB239" s="61"/>
      <c r="LGC239" s="61"/>
      <c r="LGD239" s="63"/>
      <c r="LGE239" s="61"/>
      <c r="LGF239" s="61"/>
      <c r="LGG239" s="61"/>
      <c r="LGH239" s="63"/>
      <c r="LGI239" s="61"/>
      <c r="LGJ239" s="59"/>
      <c r="LGK239" s="60"/>
      <c r="LGL239" s="103"/>
      <c r="LGM239" s="61"/>
      <c r="LGN239" s="62"/>
      <c r="LGO239" s="61"/>
      <c r="LGP239" s="61"/>
      <c r="LGQ239" s="63"/>
      <c r="LGR239" s="61"/>
      <c r="LGS239" s="61"/>
      <c r="LGT239" s="61"/>
      <c r="LGU239" s="63"/>
      <c r="LGV239" s="61"/>
      <c r="LGW239" s="59"/>
      <c r="LGX239" s="60"/>
      <c r="LGY239" s="103"/>
      <c r="LGZ239" s="61"/>
      <c r="LHA239" s="62"/>
      <c r="LHB239" s="61"/>
      <c r="LHC239" s="61"/>
      <c r="LHD239" s="63"/>
      <c r="LHE239" s="61"/>
      <c r="LHF239" s="61"/>
      <c r="LHG239" s="61"/>
      <c r="LHH239" s="63"/>
      <c r="LHI239" s="61"/>
      <c r="LHJ239" s="59"/>
      <c r="LHK239" s="60"/>
      <c r="LHL239" s="103"/>
      <c r="LHM239" s="61"/>
      <c r="LHN239" s="62"/>
      <c r="LHO239" s="61"/>
      <c r="LHP239" s="61"/>
      <c r="LHQ239" s="63"/>
      <c r="LHR239" s="61"/>
      <c r="LHS239" s="61"/>
      <c r="LHT239" s="61"/>
      <c r="LHU239" s="63"/>
      <c r="LHV239" s="61"/>
      <c r="LHW239" s="59"/>
      <c r="LHX239" s="60"/>
      <c r="LHY239" s="103"/>
      <c r="LHZ239" s="61"/>
      <c r="LIA239" s="62"/>
      <c r="LIB239" s="61"/>
      <c r="LIC239" s="61"/>
      <c r="LID239" s="63"/>
      <c r="LIE239" s="61"/>
      <c r="LIF239" s="61"/>
      <c r="LIG239" s="61"/>
      <c r="LIH239" s="63"/>
      <c r="LII239" s="61"/>
      <c r="LIJ239" s="59"/>
      <c r="LIK239" s="60"/>
      <c r="LIL239" s="103"/>
      <c r="LIM239" s="61"/>
      <c r="LIN239" s="62"/>
      <c r="LIO239" s="61"/>
      <c r="LIP239" s="61"/>
      <c r="LIQ239" s="63"/>
      <c r="LIR239" s="61"/>
      <c r="LIS239" s="61"/>
      <c r="LIT239" s="61"/>
      <c r="LIU239" s="63"/>
      <c r="LIV239" s="61"/>
      <c r="LIW239" s="59"/>
      <c r="LIX239" s="60"/>
      <c r="LIY239" s="103"/>
      <c r="LIZ239" s="61"/>
      <c r="LJA239" s="62"/>
      <c r="LJB239" s="61"/>
      <c r="LJC239" s="61"/>
      <c r="LJD239" s="63"/>
      <c r="LJE239" s="61"/>
      <c r="LJF239" s="61"/>
      <c r="LJG239" s="61"/>
      <c r="LJH239" s="63"/>
      <c r="LJI239" s="61"/>
      <c r="LJJ239" s="59"/>
      <c r="LJK239" s="60"/>
      <c r="LJL239" s="103"/>
      <c r="LJM239" s="61"/>
      <c r="LJN239" s="62"/>
      <c r="LJO239" s="61"/>
      <c r="LJP239" s="61"/>
      <c r="LJQ239" s="63"/>
      <c r="LJR239" s="61"/>
      <c r="LJS239" s="61"/>
      <c r="LJT239" s="61"/>
      <c r="LJU239" s="63"/>
      <c r="LJV239" s="61"/>
      <c r="LJW239" s="59"/>
      <c r="LJX239" s="60"/>
      <c r="LJY239" s="103"/>
      <c r="LJZ239" s="61"/>
      <c r="LKA239" s="62"/>
      <c r="LKB239" s="61"/>
      <c r="LKC239" s="61"/>
      <c r="LKD239" s="63"/>
      <c r="LKE239" s="61"/>
      <c r="LKF239" s="61"/>
      <c r="LKG239" s="61"/>
      <c r="LKH239" s="63"/>
      <c r="LKI239" s="61"/>
      <c r="LKJ239" s="59"/>
      <c r="LKK239" s="60"/>
      <c r="LKL239" s="103"/>
      <c r="LKM239" s="61"/>
      <c r="LKN239" s="62"/>
      <c r="LKO239" s="61"/>
      <c r="LKP239" s="61"/>
      <c r="LKQ239" s="63"/>
      <c r="LKR239" s="61"/>
      <c r="LKS239" s="61"/>
      <c r="LKT239" s="61"/>
      <c r="LKU239" s="63"/>
      <c r="LKV239" s="61"/>
      <c r="LKW239" s="59"/>
      <c r="LKX239" s="60"/>
      <c r="LKY239" s="103"/>
      <c r="LKZ239" s="61"/>
      <c r="LLA239" s="62"/>
      <c r="LLB239" s="61"/>
      <c r="LLC239" s="61"/>
      <c r="LLD239" s="63"/>
      <c r="LLE239" s="61"/>
      <c r="LLF239" s="61"/>
      <c r="LLG239" s="61"/>
      <c r="LLH239" s="63"/>
      <c r="LLI239" s="61"/>
      <c r="LLJ239" s="59"/>
      <c r="LLK239" s="60"/>
      <c r="LLL239" s="103"/>
      <c r="LLM239" s="61"/>
      <c r="LLN239" s="62"/>
      <c r="LLO239" s="61"/>
      <c r="LLP239" s="61"/>
      <c r="LLQ239" s="63"/>
      <c r="LLR239" s="61"/>
      <c r="LLS239" s="61"/>
      <c r="LLT239" s="61"/>
      <c r="LLU239" s="63"/>
      <c r="LLV239" s="61"/>
      <c r="LLW239" s="59"/>
      <c r="LLX239" s="60"/>
      <c r="LLY239" s="103"/>
      <c r="LLZ239" s="61"/>
      <c r="LMA239" s="62"/>
      <c r="LMB239" s="61"/>
      <c r="LMC239" s="61"/>
      <c r="LMD239" s="63"/>
      <c r="LME239" s="61"/>
      <c r="LMF239" s="61"/>
      <c r="LMG239" s="61"/>
      <c r="LMH239" s="63"/>
      <c r="LMI239" s="61"/>
      <c r="LMJ239" s="59"/>
      <c r="LMK239" s="60"/>
      <c r="LML239" s="103"/>
      <c r="LMM239" s="61"/>
      <c r="LMN239" s="62"/>
      <c r="LMO239" s="61"/>
      <c r="LMP239" s="61"/>
      <c r="LMQ239" s="63"/>
      <c r="LMR239" s="61"/>
      <c r="LMS239" s="61"/>
      <c r="LMT239" s="61"/>
      <c r="LMU239" s="63"/>
      <c r="LMV239" s="61"/>
      <c r="LMW239" s="59"/>
      <c r="LMX239" s="60"/>
      <c r="LMY239" s="103"/>
      <c r="LMZ239" s="61"/>
      <c r="LNA239" s="62"/>
      <c r="LNB239" s="61"/>
      <c r="LNC239" s="61"/>
      <c r="LND239" s="63"/>
      <c r="LNE239" s="61"/>
      <c r="LNF239" s="61"/>
      <c r="LNG239" s="61"/>
      <c r="LNH239" s="63"/>
      <c r="LNI239" s="61"/>
      <c r="LNJ239" s="59"/>
      <c r="LNK239" s="60"/>
      <c r="LNL239" s="103"/>
      <c r="LNM239" s="61"/>
      <c r="LNN239" s="62"/>
      <c r="LNO239" s="61"/>
      <c r="LNP239" s="61"/>
      <c r="LNQ239" s="63"/>
      <c r="LNR239" s="61"/>
      <c r="LNS239" s="61"/>
      <c r="LNT239" s="61"/>
      <c r="LNU239" s="63"/>
      <c r="LNV239" s="61"/>
      <c r="LNW239" s="59"/>
      <c r="LNX239" s="60"/>
      <c r="LNY239" s="103"/>
      <c r="LNZ239" s="61"/>
      <c r="LOA239" s="62"/>
      <c r="LOB239" s="61"/>
      <c r="LOC239" s="61"/>
      <c r="LOD239" s="63"/>
      <c r="LOE239" s="61"/>
      <c r="LOF239" s="61"/>
      <c r="LOG239" s="61"/>
      <c r="LOH239" s="63"/>
      <c r="LOI239" s="61"/>
      <c r="LOJ239" s="59"/>
      <c r="LOK239" s="60"/>
      <c r="LOL239" s="103"/>
      <c r="LOM239" s="61"/>
      <c r="LON239" s="62"/>
      <c r="LOO239" s="61"/>
      <c r="LOP239" s="61"/>
      <c r="LOQ239" s="63"/>
      <c r="LOR239" s="61"/>
      <c r="LOS239" s="61"/>
      <c r="LOT239" s="61"/>
      <c r="LOU239" s="63"/>
      <c r="LOV239" s="61"/>
      <c r="LOW239" s="59"/>
      <c r="LOX239" s="60"/>
      <c r="LOY239" s="103"/>
      <c r="LOZ239" s="61"/>
      <c r="LPA239" s="62"/>
      <c r="LPB239" s="61"/>
      <c r="LPC239" s="61"/>
      <c r="LPD239" s="63"/>
      <c r="LPE239" s="61"/>
      <c r="LPF239" s="61"/>
      <c r="LPG239" s="61"/>
      <c r="LPH239" s="63"/>
      <c r="LPI239" s="61"/>
      <c r="LPJ239" s="59"/>
      <c r="LPK239" s="60"/>
      <c r="LPL239" s="103"/>
      <c r="LPM239" s="61"/>
      <c r="LPN239" s="62"/>
      <c r="LPO239" s="61"/>
      <c r="LPP239" s="61"/>
      <c r="LPQ239" s="63"/>
      <c r="LPR239" s="61"/>
      <c r="LPS239" s="61"/>
      <c r="LPT239" s="61"/>
      <c r="LPU239" s="63"/>
      <c r="LPV239" s="61"/>
      <c r="LPW239" s="59"/>
      <c r="LPX239" s="60"/>
      <c r="LPY239" s="103"/>
      <c r="LPZ239" s="61"/>
      <c r="LQA239" s="62"/>
      <c r="LQB239" s="61"/>
      <c r="LQC239" s="61"/>
      <c r="LQD239" s="63"/>
      <c r="LQE239" s="61"/>
      <c r="LQF239" s="61"/>
      <c r="LQG239" s="61"/>
      <c r="LQH239" s="63"/>
      <c r="LQI239" s="61"/>
      <c r="LQJ239" s="59"/>
      <c r="LQK239" s="60"/>
      <c r="LQL239" s="103"/>
      <c r="LQM239" s="61"/>
      <c r="LQN239" s="62"/>
      <c r="LQO239" s="61"/>
      <c r="LQP239" s="61"/>
      <c r="LQQ239" s="63"/>
      <c r="LQR239" s="61"/>
      <c r="LQS239" s="61"/>
      <c r="LQT239" s="61"/>
      <c r="LQU239" s="63"/>
      <c r="LQV239" s="61"/>
      <c r="LQW239" s="59"/>
      <c r="LQX239" s="60"/>
      <c r="LQY239" s="103"/>
      <c r="LQZ239" s="61"/>
      <c r="LRA239" s="62"/>
      <c r="LRB239" s="61"/>
      <c r="LRC239" s="61"/>
      <c r="LRD239" s="63"/>
      <c r="LRE239" s="61"/>
      <c r="LRF239" s="61"/>
      <c r="LRG239" s="61"/>
      <c r="LRH239" s="63"/>
      <c r="LRI239" s="61"/>
      <c r="LRJ239" s="59"/>
      <c r="LRK239" s="60"/>
      <c r="LRL239" s="103"/>
      <c r="LRM239" s="61"/>
      <c r="LRN239" s="62"/>
      <c r="LRO239" s="61"/>
      <c r="LRP239" s="61"/>
      <c r="LRQ239" s="63"/>
      <c r="LRR239" s="61"/>
      <c r="LRS239" s="61"/>
      <c r="LRT239" s="61"/>
      <c r="LRU239" s="63"/>
      <c r="LRV239" s="61"/>
      <c r="LRW239" s="59"/>
      <c r="LRX239" s="60"/>
      <c r="LRY239" s="103"/>
      <c r="LRZ239" s="61"/>
      <c r="LSA239" s="62"/>
      <c r="LSB239" s="61"/>
      <c r="LSC239" s="61"/>
      <c r="LSD239" s="63"/>
      <c r="LSE239" s="61"/>
      <c r="LSF239" s="61"/>
      <c r="LSG239" s="61"/>
      <c r="LSH239" s="63"/>
      <c r="LSI239" s="61"/>
      <c r="LSJ239" s="59"/>
      <c r="LSK239" s="60"/>
      <c r="LSL239" s="103"/>
      <c r="LSM239" s="61"/>
      <c r="LSN239" s="62"/>
      <c r="LSO239" s="61"/>
      <c r="LSP239" s="61"/>
      <c r="LSQ239" s="63"/>
      <c r="LSR239" s="61"/>
      <c r="LSS239" s="61"/>
      <c r="LST239" s="61"/>
      <c r="LSU239" s="63"/>
      <c r="LSV239" s="61"/>
      <c r="LSW239" s="59"/>
      <c r="LSX239" s="60"/>
      <c r="LSY239" s="103"/>
      <c r="LSZ239" s="61"/>
      <c r="LTA239" s="62"/>
      <c r="LTB239" s="61"/>
      <c r="LTC239" s="61"/>
      <c r="LTD239" s="63"/>
      <c r="LTE239" s="61"/>
      <c r="LTF239" s="61"/>
      <c r="LTG239" s="61"/>
      <c r="LTH239" s="63"/>
      <c r="LTI239" s="61"/>
      <c r="LTJ239" s="59"/>
      <c r="LTK239" s="60"/>
      <c r="LTL239" s="103"/>
      <c r="LTM239" s="61"/>
      <c r="LTN239" s="62"/>
      <c r="LTO239" s="61"/>
      <c r="LTP239" s="61"/>
      <c r="LTQ239" s="63"/>
      <c r="LTR239" s="61"/>
      <c r="LTS239" s="61"/>
      <c r="LTT239" s="61"/>
      <c r="LTU239" s="63"/>
      <c r="LTV239" s="61"/>
      <c r="LTW239" s="59"/>
      <c r="LTX239" s="60"/>
      <c r="LTY239" s="103"/>
      <c r="LTZ239" s="61"/>
      <c r="LUA239" s="62"/>
      <c r="LUB239" s="61"/>
      <c r="LUC239" s="61"/>
      <c r="LUD239" s="63"/>
      <c r="LUE239" s="61"/>
      <c r="LUF239" s="61"/>
      <c r="LUG239" s="61"/>
      <c r="LUH239" s="63"/>
      <c r="LUI239" s="61"/>
      <c r="LUJ239" s="59"/>
      <c r="LUK239" s="60"/>
      <c r="LUL239" s="103"/>
      <c r="LUM239" s="61"/>
      <c r="LUN239" s="62"/>
      <c r="LUO239" s="61"/>
      <c r="LUP239" s="61"/>
      <c r="LUQ239" s="63"/>
      <c r="LUR239" s="61"/>
      <c r="LUS239" s="61"/>
      <c r="LUT239" s="61"/>
      <c r="LUU239" s="63"/>
      <c r="LUV239" s="61"/>
      <c r="LUW239" s="59"/>
      <c r="LUX239" s="60"/>
      <c r="LUY239" s="103"/>
      <c r="LUZ239" s="61"/>
      <c r="LVA239" s="62"/>
      <c r="LVB239" s="61"/>
      <c r="LVC239" s="61"/>
      <c r="LVD239" s="63"/>
      <c r="LVE239" s="61"/>
      <c r="LVF239" s="61"/>
      <c r="LVG239" s="61"/>
      <c r="LVH239" s="63"/>
      <c r="LVI239" s="61"/>
      <c r="LVJ239" s="59"/>
      <c r="LVK239" s="60"/>
      <c r="LVL239" s="103"/>
      <c r="LVM239" s="61"/>
      <c r="LVN239" s="62"/>
      <c r="LVO239" s="61"/>
      <c r="LVP239" s="61"/>
      <c r="LVQ239" s="63"/>
      <c r="LVR239" s="61"/>
      <c r="LVS239" s="61"/>
      <c r="LVT239" s="61"/>
      <c r="LVU239" s="63"/>
      <c r="LVV239" s="61"/>
      <c r="LVW239" s="59"/>
      <c r="LVX239" s="60"/>
      <c r="LVY239" s="103"/>
      <c r="LVZ239" s="61"/>
      <c r="LWA239" s="62"/>
      <c r="LWB239" s="61"/>
      <c r="LWC239" s="61"/>
      <c r="LWD239" s="63"/>
      <c r="LWE239" s="61"/>
      <c r="LWF239" s="61"/>
      <c r="LWG239" s="61"/>
      <c r="LWH239" s="63"/>
      <c r="LWI239" s="61"/>
      <c r="LWJ239" s="59"/>
      <c r="LWK239" s="60"/>
      <c r="LWL239" s="103"/>
      <c r="LWM239" s="61"/>
      <c r="LWN239" s="62"/>
      <c r="LWO239" s="61"/>
      <c r="LWP239" s="61"/>
      <c r="LWQ239" s="63"/>
      <c r="LWR239" s="61"/>
      <c r="LWS239" s="61"/>
      <c r="LWT239" s="61"/>
      <c r="LWU239" s="63"/>
      <c r="LWV239" s="61"/>
      <c r="LWW239" s="59"/>
      <c r="LWX239" s="60"/>
      <c r="LWY239" s="103"/>
      <c r="LWZ239" s="61"/>
      <c r="LXA239" s="62"/>
      <c r="LXB239" s="61"/>
      <c r="LXC239" s="61"/>
      <c r="LXD239" s="63"/>
      <c r="LXE239" s="61"/>
      <c r="LXF239" s="61"/>
      <c r="LXG239" s="61"/>
      <c r="LXH239" s="63"/>
      <c r="LXI239" s="61"/>
      <c r="LXJ239" s="59"/>
      <c r="LXK239" s="60"/>
      <c r="LXL239" s="103"/>
      <c r="LXM239" s="61"/>
      <c r="LXN239" s="62"/>
      <c r="LXO239" s="61"/>
      <c r="LXP239" s="61"/>
      <c r="LXQ239" s="63"/>
      <c r="LXR239" s="61"/>
      <c r="LXS239" s="61"/>
      <c r="LXT239" s="61"/>
      <c r="LXU239" s="63"/>
      <c r="LXV239" s="61"/>
      <c r="LXW239" s="59"/>
      <c r="LXX239" s="60"/>
      <c r="LXY239" s="103"/>
      <c r="LXZ239" s="61"/>
      <c r="LYA239" s="62"/>
      <c r="LYB239" s="61"/>
      <c r="LYC239" s="61"/>
      <c r="LYD239" s="63"/>
      <c r="LYE239" s="61"/>
      <c r="LYF239" s="61"/>
      <c r="LYG239" s="61"/>
      <c r="LYH239" s="63"/>
      <c r="LYI239" s="61"/>
      <c r="LYJ239" s="59"/>
      <c r="LYK239" s="60"/>
      <c r="LYL239" s="103"/>
      <c r="LYM239" s="61"/>
      <c r="LYN239" s="62"/>
      <c r="LYO239" s="61"/>
      <c r="LYP239" s="61"/>
      <c r="LYQ239" s="63"/>
      <c r="LYR239" s="61"/>
      <c r="LYS239" s="61"/>
      <c r="LYT239" s="61"/>
      <c r="LYU239" s="63"/>
      <c r="LYV239" s="61"/>
      <c r="LYW239" s="59"/>
      <c r="LYX239" s="60"/>
      <c r="LYY239" s="103"/>
      <c r="LYZ239" s="61"/>
      <c r="LZA239" s="62"/>
      <c r="LZB239" s="61"/>
      <c r="LZC239" s="61"/>
      <c r="LZD239" s="63"/>
      <c r="LZE239" s="61"/>
      <c r="LZF239" s="61"/>
      <c r="LZG239" s="61"/>
      <c r="LZH239" s="63"/>
      <c r="LZI239" s="61"/>
      <c r="LZJ239" s="59"/>
      <c r="LZK239" s="60"/>
      <c r="LZL239" s="103"/>
      <c r="LZM239" s="61"/>
      <c r="LZN239" s="62"/>
      <c r="LZO239" s="61"/>
      <c r="LZP239" s="61"/>
      <c r="LZQ239" s="63"/>
      <c r="LZR239" s="61"/>
      <c r="LZS239" s="61"/>
      <c r="LZT239" s="61"/>
      <c r="LZU239" s="63"/>
      <c r="LZV239" s="61"/>
      <c r="LZW239" s="59"/>
      <c r="LZX239" s="60"/>
      <c r="LZY239" s="103"/>
      <c r="LZZ239" s="61"/>
      <c r="MAA239" s="62"/>
      <c r="MAB239" s="61"/>
      <c r="MAC239" s="61"/>
      <c r="MAD239" s="63"/>
      <c r="MAE239" s="61"/>
      <c r="MAF239" s="61"/>
      <c r="MAG239" s="61"/>
      <c r="MAH239" s="63"/>
      <c r="MAI239" s="61"/>
      <c r="MAJ239" s="59"/>
      <c r="MAK239" s="60"/>
      <c r="MAL239" s="103"/>
      <c r="MAM239" s="61"/>
      <c r="MAN239" s="62"/>
      <c r="MAO239" s="61"/>
      <c r="MAP239" s="61"/>
      <c r="MAQ239" s="63"/>
      <c r="MAR239" s="61"/>
      <c r="MAS239" s="61"/>
      <c r="MAT239" s="61"/>
      <c r="MAU239" s="63"/>
      <c r="MAV239" s="61"/>
      <c r="MAW239" s="59"/>
      <c r="MAX239" s="60"/>
      <c r="MAY239" s="103"/>
      <c r="MAZ239" s="61"/>
      <c r="MBA239" s="62"/>
      <c r="MBB239" s="61"/>
      <c r="MBC239" s="61"/>
      <c r="MBD239" s="63"/>
      <c r="MBE239" s="61"/>
      <c r="MBF239" s="61"/>
      <c r="MBG239" s="61"/>
      <c r="MBH239" s="63"/>
      <c r="MBI239" s="61"/>
      <c r="MBJ239" s="59"/>
      <c r="MBK239" s="60"/>
      <c r="MBL239" s="103"/>
      <c r="MBM239" s="61"/>
      <c r="MBN239" s="62"/>
      <c r="MBO239" s="61"/>
      <c r="MBP239" s="61"/>
      <c r="MBQ239" s="63"/>
      <c r="MBR239" s="61"/>
      <c r="MBS239" s="61"/>
      <c r="MBT239" s="61"/>
      <c r="MBU239" s="63"/>
      <c r="MBV239" s="61"/>
      <c r="MBW239" s="59"/>
      <c r="MBX239" s="60"/>
      <c r="MBY239" s="103"/>
      <c r="MBZ239" s="61"/>
      <c r="MCA239" s="62"/>
      <c r="MCB239" s="61"/>
      <c r="MCC239" s="61"/>
      <c r="MCD239" s="63"/>
      <c r="MCE239" s="61"/>
      <c r="MCF239" s="61"/>
      <c r="MCG239" s="61"/>
      <c r="MCH239" s="63"/>
      <c r="MCI239" s="61"/>
      <c r="MCJ239" s="59"/>
      <c r="MCK239" s="60"/>
      <c r="MCL239" s="103"/>
      <c r="MCM239" s="61"/>
      <c r="MCN239" s="62"/>
      <c r="MCO239" s="61"/>
      <c r="MCP239" s="61"/>
      <c r="MCQ239" s="63"/>
      <c r="MCR239" s="61"/>
      <c r="MCS239" s="61"/>
      <c r="MCT239" s="61"/>
      <c r="MCU239" s="63"/>
      <c r="MCV239" s="61"/>
      <c r="MCW239" s="59"/>
      <c r="MCX239" s="60"/>
      <c r="MCY239" s="103"/>
      <c r="MCZ239" s="61"/>
      <c r="MDA239" s="62"/>
      <c r="MDB239" s="61"/>
      <c r="MDC239" s="61"/>
      <c r="MDD239" s="63"/>
      <c r="MDE239" s="61"/>
      <c r="MDF239" s="61"/>
      <c r="MDG239" s="61"/>
      <c r="MDH239" s="63"/>
      <c r="MDI239" s="61"/>
      <c r="MDJ239" s="59"/>
      <c r="MDK239" s="60"/>
      <c r="MDL239" s="103"/>
      <c r="MDM239" s="61"/>
      <c r="MDN239" s="62"/>
      <c r="MDO239" s="61"/>
      <c r="MDP239" s="61"/>
      <c r="MDQ239" s="63"/>
      <c r="MDR239" s="61"/>
      <c r="MDS239" s="61"/>
      <c r="MDT239" s="61"/>
      <c r="MDU239" s="63"/>
      <c r="MDV239" s="61"/>
      <c r="MDW239" s="59"/>
      <c r="MDX239" s="60"/>
      <c r="MDY239" s="103"/>
      <c r="MDZ239" s="61"/>
      <c r="MEA239" s="62"/>
      <c r="MEB239" s="61"/>
      <c r="MEC239" s="61"/>
      <c r="MED239" s="63"/>
      <c r="MEE239" s="61"/>
      <c r="MEF239" s="61"/>
      <c r="MEG239" s="61"/>
      <c r="MEH239" s="63"/>
      <c r="MEI239" s="61"/>
      <c r="MEJ239" s="59"/>
      <c r="MEK239" s="60"/>
      <c r="MEL239" s="103"/>
      <c r="MEM239" s="61"/>
      <c r="MEN239" s="62"/>
      <c r="MEO239" s="61"/>
      <c r="MEP239" s="61"/>
      <c r="MEQ239" s="63"/>
      <c r="MER239" s="61"/>
      <c r="MES239" s="61"/>
      <c r="MET239" s="61"/>
      <c r="MEU239" s="63"/>
      <c r="MEV239" s="61"/>
      <c r="MEW239" s="59"/>
      <c r="MEX239" s="60"/>
      <c r="MEY239" s="103"/>
      <c r="MEZ239" s="61"/>
      <c r="MFA239" s="62"/>
      <c r="MFB239" s="61"/>
      <c r="MFC239" s="61"/>
      <c r="MFD239" s="63"/>
      <c r="MFE239" s="61"/>
      <c r="MFF239" s="61"/>
      <c r="MFG239" s="61"/>
      <c r="MFH239" s="63"/>
      <c r="MFI239" s="61"/>
      <c r="MFJ239" s="59"/>
      <c r="MFK239" s="60"/>
      <c r="MFL239" s="103"/>
      <c r="MFM239" s="61"/>
      <c r="MFN239" s="62"/>
      <c r="MFO239" s="61"/>
      <c r="MFP239" s="61"/>
      <c r="MFQ239" s="63"/>
      <c r="MFR239" s="61"/>
      <c r="MFS239" s="61"/>
      <c r="MFT239" s="61"/>
      <c r="MFU239" s="63"/>
      <c r="MFV239" s="61"/>
      <c r="MFW239" s="59"/>
      <c r="MFX239" s="60"/>
      <c r="MFY239" s="103"/>
      <c r="MFZ239" s="61"/>
      <c r="MGA239" s="62"/>
      <c r="MGB239" s="61"/>
      <c r="MGC239" s="61"/>
      <c r="MGD239" s="63"/>
      <c r="MGE239" s="61"/>
      <c r="MGF239" s="61"/>
      <c r="MGG239" s="61"/>
      <c r="MGH239" s="63"/>
      <c r="MGI239" s="61"/>
      <c r="MGJ239" s="59"/>
      <c r="MGK239" s="60"/>
      <c r="MGL239" s="103"/>
      <c r="MGM239" s="61"/>
      <c r="MGN239" s="62"/>
      <c r="MGO239" s="61"/>
      <c r="MGP239" s="61"/>
      <c r="MGQ239" s="63"/>
      <c r="MGR239" s="61"/>
      <c r="MGS239" s="61"/>
      <c r="MGT239" s="61"/>
      <c r="MGU239" s="63"/>
      <c r="MGV239" s="61"/>
      <c r="MGW239" s="59"/>
      <c r="MGX239" s="60"/>
      <c r="MGY239" s="103"/>
      <c r="MGZ239" s="61"/>
      <c r="MHA239" s="62"/>
      <c r="MHB239" s="61"/>
      <c r="MHC239" s="61"/>
      <c r="MHD239" s="63"/>
      <c r="MHE239" s="61"/>
      <c r="MHF239" s="61"/>
      <c r="MHG239" s="61"/>
      <c r="MHH239" s="63"/>
      <c r="MHI239" s="61"/>
      <c r="MHJ239" s="59"/>
      <c r="MHK239" s="60"/>
      <c r="MHL239" s="103"/>
      <c r="MHM239" s="61"/>
      <c r="MHN239" s="62"/>
      <c r="MHO239" s="61"/>
      <c r="MHP239" s="61"/>
      <c r="MHQ239" s="63"/>
      <c r="MHR239" s="61"/>
      <c r="MHS239" s="61"/>
      <c r="MHT239" s="61"/>
      <c r="MHU239" s="63"/>
      <c r="MHV239" s="61"/>
      <c r="MHW239" s="59"/>
      <c r="MHX239" s="60"/>
      <c r="MHY239" s="103"/>
      <c r="MHZ239" s="61"/>
      <c r="MIA239" s="62"/>
      <c r="MIB239" s="61"/>
      <c r="MIC239" s="61"/>
      <c r="MID239" s="63"/>
      <c r="MIE239" s="61"/>
      <c r="MIF239" s="61"/>
      <c r="MIG239" s="61"/>
      <c r="MIH239" s="63"/>
      <c r="MII239" s="61"/>
      <c r="MIJ239" s="59"/>
      <c r="MIK239" s="60"/>
      <c r="MIL239" s="103"/>
      <c r="MIM239" s="61"/>
      <c r="MIN239" s="62"/>
      <c r="MIO239" s="61"/>
      <c r="MIP239" s="61"/>
      <c r="MIQ239" s="63"/>
      <c r="MIR239" s="61"/>
      <c r="MIS239" s="61"/>
      <c r="MIT239" s="61"/>
      <c r="MIU239" s="63"/>
      <c r="MIV239" s="61"/>
      <c r="MIW239" s="59"/>
      <c r="MIX239" s="60"/>
      <c r="MIY239" s="103"/>
      <c r="MIZ239" s="61"/>
      <c r="MJA239" s="62"/>
      <c r="MJB239" s="61"/>
      <c r="MJC239" s="61"/>
      <c r="MJD239" s="63"/>
      <c r="MJE239" s="61"/>
      <c r="MJF239" s="61"/>
      <c r="MJG239" s="61"/>
      <c r="MJH239" s="63"/>
      <c r="MJI239" s="61"/>
      <c r="MJJ239" s="59"/>
      <c r="MJK239" s="60"/>
      <c r="MJL239" s="103"/>
      <c r="MJM239" s="61"/>
      <c r="MJN239" s="62"/>
      <c r="MJO239" s="61"/>
      <c r="MJP239" s="61"/>
      <c r="MJQ239" s="63"/>
      <c r="MJR239" s="61"/>
      <c r="MJS239" s="61"/>
      <c r="MJT239" s="61"/>
      <c r="MJU239" s="63"/>
      <c r="MJV239" s="61"/>
      <c r="MJW239" s="59"/>
      <c r="MJX239" s="60"/>
      <c r="MJY239" s="103"/>
      <c r="MJZ239" s="61"/>
      <c r="MKA239" s="62"/>
      <c r="MKB239" s="61"/>
      <c r="MKC239" s="61"/>
      <c r="MKD239" s="63"/>
      <c r="MKE239" s="61"/>
      <c r="MKF239" s="61"/>
      <c r="MKG239" s="61"/>
      <c r="MKH239" s="63"/>
      <c r="MKI239" s="61"/>
      <c r="MKJ239" s="59"/>
      <c r="MKK239" s="60"/>
      <c r="MKL239" s="103"/>
      <c r="MKM239" s="61"/>
      <c r="MKN239" s="62"/>
      <c r="MKO239" s="61"/>
      <c r="MKP239" s="61"/>
      <c r="MKQ239" s="63"/>
      <c r="MKR239" s="61"/>
      <c r="MKS239" s="61"/>
      <c r="MKT239" s="61"/>
      <c r="MKU239" s="63"/>
      <c r="MKV239" s="61"/>
      <c r="MKW239" s="59"/>
      <c r="MKX239" s="60"/>
      <c r="MKY239" s="103"/>
      <c r="MKZ239" s="61"/>
      <c r="MLA239" s="62"/>
      <c r="MLB239" s="61"/>
      <c r="MLC239" s="61"/>
      <c r="MLD239" s="63"/>
      <c r="MLE239" s="61"/>
      <c r="MLF239" s="61"/>
      <c r="MLG239" s="61"/>
      <c r="MLH239" s="63"/>
      <c r="MLI239" s="61"/>
      <c r="MLJ239" s="59"/>
      <c r="MLK239" s="60"/>
      <c r="MLL239" s="103"/>
      <c r="MLM239" s="61"/>
      <c r="MLN239" s="62"/>
      <c r="MLO239" s="61"/>
      <c r="MLP239" s="61"/>
      <c r="MLQ239" s="63"/>
      <c r="MLR239" s="61"/>
      <c r="MLS239" s="61"/>
      <c r="MLT239" s="61"/>
      <c r="MLU239" s="63"/>
      <c r="MLV239" s="61"/>
      <c r="MLW239" s="59"/>
      <c r="MLX239" s="60"/>
      <c r="MLY239" s="103"/>
      <c r="MLZ239" s="61"/>
      <c r="MMA239" s="62"/>
      <c r="MMB239" s="61"/>
      <c r="MMC239" s="61"/>
      <c r="MMD239" s="63"/>
      <c r="MME239" s="61"/>
      <c r="MMF239" s="61"/>
      <c r="MMG239" s="61"/>
      <c r="MMH239" s="63"/>
      <c r="MMI239" s="61"/>
      <c r="MMJ239" s="59"/>
      <c r="MMK239" s="60"/>
      <c r="MML239" s="103"/>
      <c r="MMM239" s="61"/>
      <c r="MMN239" s="62"/>
      <c r="MMO239" s="61"/>
      <c r="MMP239" s="61"/>
      <c r="MMQ239" s="63"/>
      <c r="MMR239" s="61"/>
      <c r="MMS239" s="61"/>
      <c r="MMT239" s="61"/>
      <c r="MMU239" s="63"/>
      <c r="MMV239" s="61"/>
      <c r="MMW239" s="59"/>
      <c r="MMX239" s="60"/>
      <c r="MMY239" s="103"/>
      <c r="MMZ239" s="61"/>
      <c r="MNA239" s="62"/>
      <c r="MNB239" s="61"/>
      <c r="MNC239" s="61"/>
      <c r="MND239" s="63"/>
      <c r="MNE239" s="61"/>
      <c r="MNF239" s="61"/>
      <c r="MNG239" s="61"/>
      <c r="MNH239" s="63"/>
      <c r="MNI239" s="61"/>
      <c r="MNJ239" s="59"/>
      <c r="MNK239" s="60"/>
      <c r="MNL239" s="103"/>
      <c r="MNM239" s="61"/>
      <c r="MNN239" s="62"/>
      <c r="MNO239" s="61"/>
      <c r="MNP239" s="61"/>
      <c r="MNQ239" s="63"/>
      <c r="MNR239" s="61"/>
      <c r="MNS239" s="61"/>
      <c r="MNT239" s="61"/>
      <c r="MNU239" s="63"/>
      <c r="MNV239" s="61"/>
      <c r="MNW239" s="59"/>
      <c r="MNX239" s="60"/>
      <c r="MNY239" s="103"/>
      <c r="MNZ239" s="61"/>
      <c r="MOA239" s="62"/>
      <c r="MOB239" s="61"/>
      <c r="MOC239" s="61"/>
      <c r="MOD239" s="63"/>
      <c r="MOE239" s="61"/>
      <c r="MOF239" s="61"/>
      <c r="MOG239" s="61"/>
      <c r="MOH239" s="63"/>
      <c r="MOI239" s="61"/>
      <c r="MOJ239" s="59"/>
      <c r="MOK239" s="60"/>
      <c r="MOL239" s="103"/>
      <c r="MOM239" s="61"/>
      <c r="MON239" s="62"/>
      <c r="MOO239" s="61"/>
      <c r="MOP239" s="61"/>
      <c r="MOQ239" s="63"/>
      <c r="MOR239" s="61"/>
      <c r="MOS239" s="61"/>
      <c r="MOT239" s="61"/>
      <c r="MOU239" s="63"/>
      <c r="MOV239" s="61"/>
      <c r="MOW239" s="59"/>
      <c r="MOX239" s="60"/>
      <c r="MOY239" s="103"/>
      <c r="MOZ239" s="61"/>
      <c r="MPA239" s="62"/>
      <c r="MPB239" s="61"/>
      <c r="MPC239" s="61"/>
      <c r="MPD239" s="63"/>
      <c r="MPE239" s="61"/>
      <c r="MPF239" s="61"/>
      <c r="MPG239" s="61"/>
      <c r="MPH239" s="63"/>
      <c r="MPI239" s="61"/>
      <c r="MPJ239" s="59"/>
      <c r="MPK239" s="60"/>
      <c r="MPL239" s="103"/>
      <c r="MPM239" s="61"/>
      <c r="MPN239" s="62"/>
      <c r="MPO239" s="61"/>
      <c r="MPP239" s="61"/>
      <c r="MPQ239" s="63"/>
      <c r="MPR239" s="61"/>
      <c r="MPS239" s="61"/>
      <c r="MPT239" s="61"/>
      <c r="MPU239" s="63"/>
      <c r="MPV239" s="61"/>
      <c r="MPW239" s="59"/>
      <c r="MPX239" s="60"/>
      <c r="MPY239" s="103"/>
      <c r="MPZ239" s="61"/>
      <c r="MQA239" s="62"/>
      <c r="MQB239" s="61"/>
      <c r="MQC239" s="61"/>
      <c r="MQD239" s="63"/>
      <c r="MQE239" s="61"/>
      <c r="MQF239" s="61"/>
      <c r="MQG239" s="61"/>
      <c r="MQH239" s="63"/>
      <c r="MQI239" s="61"/>
      <c r="MQJ239" s="59"/>
      <c r="MQK239" s="60"/>
      <c r="MQL239" s="103"/>
      <c r="MQM239" s="61"/>
      <c r="MQN239" s="62"/>
      <c r="MQO239" s="61"/>
      <c r="MQP239" s="61"/>
      <c r="MQQ239" s="63"/>
      <c r="MQR239" s="61"/>
      <c r="MQS239" s="61"/>
      <c r="MQT239" s="61"/>
      <c r="MQU239" s="63"/>
      <c r="MQV239" s="61"/>
      <c r="MQW239" s="59"/>
      <c r="MQX239" s="60"/>
      <c r="MQY239" s="103"/>
      <c r="MQZ239" s="61"/>
      <c r="MRA239" s="62"/>
      <c r="MRB239" s="61"/>
      <c r="MRC239" s="61"/>
      <c r="MRD239" s="63"/>
      <c r="MRE239" s="61"/>
      <c r="MRF239" s="61"/>
      <c r="MRG239" s="61"/>
      <c r="MRH239" s="63"/>
      <c r="MRI239" s="61"/>
      <c r="MRJ239" s="59"/>
      <c r="MRK239" s="60"/>
      <c r="MRL239" s="103"/>
      <c r="MRM239" s="61"/>
      <c r="MRN239" s="62"/>
      <c r="MRO239" s="61"/>
      <c r="MRP239" s="61"/>
      <c r="MRQ239" s="63"/>
      <c r="MRR239" s="61"/>
      <c r="MRS239" s="61"/>
      <c r="MRT239" s="61"/>
      <c r="MRU239" s="63"/>
      <c r="MRV239" s="61"/>
      <c r="MRW239" s="59"/>
      <c r="MRX239" s="60"/>
      <c r="MRY239" s="103"/>
      <c r="MRZ239" s="61"/>
      <c r="MSA239" s="62"/>
      <c r="MSB239" s="61"/>
      <c r="MSC239" s="61"/>
      <c r="MSD239" s="63"/>
      <c r="MSE239" s="61"/>
      <c r="MSF239" s="61"/>
      <c r="MSG239" s="61"/>
      <c r="MSH239" s="63"/>
      <c r="MSI239" s="61"/>
      <c r="MSJ239" s="59"/>
      <c r="MSK239" s="60"/>
      <c r="MSL239" s="103"/>
      <c r="MSM239" s="61"/>
      <c r="MSN239" s="62"/>
      <c r="MSO239" s="61"/>
      <c r="MSP239" s="61"/>
      <c r="MSQ239" s="63"/>
      <c r="MSR239" s="61"/>
      <c r="MSS239" s="61"/>
      <c r="MST239" s="61"/>
      <c r="MSU239" s="63"/>
      <c r="MSV239" s="61"/>
      <c r="MSW239" s="59"/>
      <c r="MSX239" s="60"/>
      <c r="MSY239" s="103"/>
      <c r="MSZ239" s="61"/>
      <c r="MTA239" s="62"/>
      <c r="MTB239" s="61"/>
      <c r="MTC239" s="61"/>
      <c r="MTD239" s="63"/>
      <c r="MTE239" s="61"/>
      <c r="MTF239" s="61"/>
      <c r="MTG239" s="61"/>
      <c r="MTH239" s="63"/>
      <c r="MTI239" s="61"/>
      <c r="MTJ239" s="59"/>
      <c r="MTK239" s="60"/>
      <c r="MTL239" s="103"/>
      <c r="MTM239" s="61"/>
      <c r="MTN239" s="62"/>
      <c r="MTO239" s="61"/>
      <c r="MTP239" s="61"/>
      <c r="MTQ239" s="63"/>
      <c r="MTR239" s="61"/>
      <c r="MTS239" s="61"/>
      <c r="MTT239" s="61"/>
      <c r="MTU239" s="63"/>
      <c r="MTV239" s="61"/>
      <c r="MTW239" s="59"/>
      <c r="MTX239" s="60"/>
      <c r="MTY239" s="103"/>
      <c r="MTZ239" s="61"/>
      <c r="MUA239" s="62"/>
      <c r="MUB239" s="61"/>
      <c r="MUC239" s="61"/>
      <c r="MUD239" s="63"/>
      <c r="MUE239" s="61"/>
      <c r="MUF239" s="61"/>
      <c r="MUG239" s="61"/>
      <c r="MUH239" s="63"/>
      <c r="MUI239" s="61"/>
      <c r="MUJ239" s="59"/>
      <c r="MUK239" s="60"/>
      <c r="MUL239" s="103"/>
      <c r="MUM239" s="61"/>
      <c r="MUN239" s="62"/>
      <c r="MUO239" s="61"/>
      <c r="MUP239" s="61"/>
      <c r="MUQ239" s="63"/>
      <c r="MUR239" s="61"/>
      <c r="MUS239" s="61"/>
      <c r="MUT239" s="61"/>
      <c r="MUU239" s="63"/>
      <c r="MUV239" s="61"/>
      <c r="MUW239" s="59"/>
      <c r="MUX239" s="60"/>
      <c r="MUY239" s="103"/>
      <c r="MUZ239" s="61"/>
      <c r="MVA239" s="62"/>
      <c r="MVB239" s="61"/>
      <c r="MVC239" s="61"/>
      <c r="MVD239" s="63"/>
      <c r="MVE239" s="61"/>
      <c r="MVF239" s="61"/>
      <c r="MVG239" s="61"/>
      <c r="MVH239" s="63"/>
      <c r="MVI239" s="61"/>
      <c r="MVJ239" s="59"/>
      <c r="MVK239" s="60"/>
      <c r="MVL239" s="103"/>
      <c r="MVM239" s="61"/>
      <c r="MVN239" s="62"/>
      <c r="MVO239" s="61"/>
      <c r="MVP239" s="61"/>
      <c r="MVQ239" s="63"/>
      <c r="MVR239" s="61"/>
      <c r="MVS239" s="61"/>
      <c r="MVT239" s="61"/>
      <c r="MVU239" s="63"/>
      <c r="MVV239" s="61"/>
      <c r="MVW239" s="59"/>
      <c r="MVX239" s="60"/>
      <c r="MVY239" s="103"/>
      <c r="MVZ239" s="61"/>
      <c r="MWA239" s="62"/>
      <c r="MWB239" s="61"/>
      <c r="MWC239" s="61"/>
      <c r="MWD239" s="63"/>
      <c r="MWE239" s="61"/>
      <c r="MWF239" s="61"/>
      <c r="MWG239" s="61"/>
      <c r="MWH239" s="63"/>
      <c r="MWI239" s="61"/>
      <c r="MWJ239" s="59"/>
      <c r="MWK239" s="60"/>
      <c r="MWL239" s="103"/>
      <c r="MWM239" s="61"/>
      <c r="MWN239" s="62"/>
      <c r="MWO239" s="61"/>
      <c r="MWP239" s="61"/>
      <c r="MWQ239" s="63"/>
      <c r="MWR239" s="61"/>
      <c r="MWS239" s="61"/>
      <c r="MWT239" s="61"/>
      <c r="MWU239" s="63"/>
      <c r="MWV239" s="61"/>
      <c r="MWW239" s="59"/>
      <c r="MWX239" s="60"/>
      <c r="MWY239" s="103"/>
      <c r="MWZ239" s="61"/>
      <c r="MXA239" s="62"/>
      <c r="MXB239" s="61"/>
      <c r="MXC239" s="61"/>
      <c r="MXD239" s="63"/>
      <c r="MXE239" s="61"/>
      <c r="MXF239" s="61"/>
      <c r="MXG239" s="61"/>
      <c r="MXH239" s="63"/>
      <c r="MXI239" s="61"/>
      <c r="MXJ239" s="59"/>
      <c r="MXK239" s="60"/>
      <c r="MXL239" s="103"/>
      <c r="MXM239" s="61"/>
      <c r="MXN239" s="62"/>
      <c r="MXO239" s="61"/>
      <c r="MXP239" s="61"/>
      <c r="MXQ239" s="63"/>
      <c r="MXR239" s="61"/>
      <c r="MXS239" s="61"/>
      <c r="MXT239" s="61"/>
      <c r="MXU239" s="63"/>
      <c r="MXV239" s="61"/>
      <c r="MXW239" s="59"/>
      <c r="MXX239" s="60"/>
      <c r="MXY239" s="103"/>
      <c r="MXZ239" s="61"/>
      <c r="MYA239" s="62"/>
      <c r="MYB239" s="61"/>
      <c r="MYC239" s="61"/>
      <c r="MYD239" s="63"/>
      <c r="MYE239" s="61"/>
      <c r="MYF239" s="61"/>
      <c r="MYG239" s="61"/>
      <c r="MYH239" s="63"/>
      <c r="MYI239" s="61"/>
      <c r="MYJ239" s="59"/>
      <c r="MYK239" s="60"/>
      <c r="MYL239" s="103"/>
      <c r="MYM239" s="61"/>
      <c r="MYN239" s="62"/>
      <c r="MYO239" s="61"/>
      <c r="MYP239" s="61"/>
      <c r="MYQ239" s="63"/>
      <c r="MYR239" s="61"/>
      <c r="MYS239" s="61"/>
      <c r="MYT239" s="61"/>
      <c r="MYU239" s="63"/>
      <c r="MYV239" s="61"/>
      <c r="MYW239" s="59"/>
      <c r="MYX239" s="60"/>
      <c r="MYY239" s="103"/>
      <c r="MYZ239" s="61"/>
      <c r="MZA239" s="62"/>
      <c r="MZB239" s="61"/>
      <c r="MZC239" s="61"/>
      <c r="MZD239" s="63"/>
      <c r="MZE239" s="61"/>
      <c r="MZF239" s="61"/>
      <c r="MZG239" s="61"/>
      <c r="MZH239" s="63"/>
      <c r="MZI239" s="61"/>
      <c r="MZJ239" s="59"/>
      <c r="MZK239" s="60"/>
      <c r="MZL239" s="103"/>
      <c r="MZM239" s="61"/>
      <c r="MZN239" s="62"/>
      <c r="MZO239" s="61"/>
      <c r="MZP239" s="61"/>
      <c r="MZQ239" s="63"/>
      <c r="MZR239" s="61"/>
      <c r="MZS239" s="61"/>
      <c r="MZT239" s="61"/>
      <c r="MZU239" s="63"/>
      <c r="MZV239" s="61"/>
      <c r="MZW239" s="59"/>
      <c r="MZX239" s="60"/>
      <c r="MZY239" s="103"/>
      <c r="MZZ239" s="61"/>
      <c r="NAA239" s="62"/>
      <c r="NAB239" s="61"/>
      <c r="NAC239" s="61"/>
      <c r="NAD239" s="63"/>
      <c r="NAE239" s="61"/>
      <c r="NAF239" s="61"/>
      <c r="NAG239" s="61"/>
      <c r="NAH239" s="63"/>
      <c r="NAI239" s="61"/>
      <c r="NAJ239" s="59"/>
      <c r="NAK239" s="60"/>
      <c r="NAL239" s="103"/>
      <c r="NAM239" s="61"/>
      <c r="NAN239" s="62"/>
      <c r="NAO239" s="61"/>
      <c r="NAP239" s="61"/>
      <c r="NAQ239" s="63"/>
      <c r="NAR239" s="61"/>
      <c r="NAS239" s="61"/>
      <c r="NAT239" s="61"/>
      <c r="NAU239" s="63"/>
      <c r="NAV239" s="61"/>
      <c r="NAW239" s="59"/>
      <c r="NAX239" s="60"/>
      <c r="NAY239" s="103"/>
      <c r="NAZ239" s="61"/>
      <c r="NBA239" s="62"/>
      <c r="NBB239" s="61"/>
      <c r="NBC239" s="61"/>
      <c r="NBD239" s="63"/>
      <c r="NBE239" s="61"/>
      <c r="NBF239" s="61"/>
      <c r="NBG239" s="61"/>
      <c r="NBH239" s="63"/>
      <c r="NBI239" s="61"/>
      <c r="NBJ239" s="59"/>
      <c r="NBK239" s="60"/>
      <c r="NBL239" s="103"/>
      <c r="NBM239" s="61"/>
      <c r="NBN239" s="62"/>
      <c r="NBO239" s="61"/>
      <c r="NBP239" s="61"/>
      <c r="NBQ239" s="63"/>
      <c r="NBR239" s="61"/>
      <c r="NBS239" s="61"/>
      <c r="NBT239" s="61"/>
      <c r="NBU239" s="63"/>
      <c r="NBV239" s="61"/>
      <c r="NBW239" s="59"/>
      <c r="NBX239" s="60"/>
      <c r="NBY239" s="103"/>
      <c r="NBZ239" s="61"/>
      <c r="NCA239" s="62"/>
      <c r="NCB239" s="61"/>
      <c r="NCC239" s="61"/>
      <c r="NCD239" s="63"/>
      <c r="NCE239" s="61"/>
      <c r="NCF239" s="61"/>
      <c r="NCG239" s="61"/>
      <c r="NCH239" s="63"/>
      <c r="NCI239" s="61"/>
      <c r="NCJ239" s="59"/>
      <c r="NCK239" s="60"/>
      <c r="NCL239" s="103"/>
      <c r="NCM239" s="61"/>
      <c r="NCN239" s="62"/>
      <c r="NCO239" s="61"/>
      <c r="NCP239" s="61"/>
      <c r="NCQ239" s="63"/>
      <c r="NCR239" s="61"/>
      <c r="NCS239" s="61"/>
      <c r="NCT239" s="61"/>
      <c r="NCU239" s="63"/>
      <c r="NCV239" s="61"/>
      <c r="NCW239" s="59"/>
      <c r="NCX239" s="60"/>
      <c r="NCY239" s="103"/>
      <c r="NCZ239" s="61"/>
      <c r="NDA239" s="62"/>
      <c r="NDB239" s="61"/>
      <c r="NDC239" s="61"/>
      <c r="NDD239" s="63"/>
      <c r="NDE239" s="61"/>
      <c r="NDF239" s="61"/>
      <c r="NDG239" s="61"/>
      <c r="NDH239" s="63"/>
      <c r="NDI239" s="61"/>
      <c r="NDJ239" s="59"/>
      <c r="NDK239" s="60"/>
      <c r="NDL239" s="103"/>
      <c r="NDM239" s="61"/>
      <c r="NDN239" s="62"/>
      <c r="NDO239" s="61"/>
      <c r="NDP239" s="61"/>
      <c r="NDQ239" s="63"/>
      <c r="NDR239" s="61"/>
      <c r="NDS239" s="61"/>
      <c r="NDT239" s="61"/>
      <c r="NDU239" s="63"/>
      <c r="NDV239" s="61"/>
      <c r="NDW239" s="59"/>
      <c r="NDX239" s="60"/>
      <c r="NDY239" s="103"/>
      <c r="NDZ239" s="61"/>
      <c r="NEA239" s="62"/>
      <c r="NEB239" s="61"/>
      <c r="NEC239" s="61"/>
      <c r="NED239" s="63"/>
      <c r="NEE239" s="61"/>
      <c r="NEF239" s="61"/>
      <c r="NEG239" s="61"/>
      <c r="NEH239" s="63"/>
      <c r="NEI239" s="61"/>
      <c r="NEJ239" s="59"/>
      <c r="NEK239" s="60"/>
      <c r="NEL239" s="103"/>
      <c r="NEM239" s="61"/>
      <c r="NEN239" s="62"/>
      <c r="NEO239" s="61"/>
      <c r="NEP239" s="61"/>
      <c r="NEQ239" s="63"/>
      <c r="NER239" s="61"/>
      <c r="NES239" s="61"/>
      <c r="NET239" s="61"/>
      <c r="NEU239" s="63"/>
      <c r="NEV239" s="61"/>
      <c r="NEW239" s="59"/>
      <c r="NEX239" s="60"/>
      <c r="NEY239" s="103"/>
      <c r="NEZ239" s="61"/>
      <c r="NFA239" s="62"/>
      <c r="NFB239" s="61"/>
      <c r="NFC239" s="61"/>
      <c r="NFD239" s="63"/>
      <c r="NFE239" s="61"/>
      <c r="NFF239" s="61"/>
      <c r="NFG239" s="61"/>
      <c r="NFH239" s="63"/>
      <c r="NFI239" s="61"/>
      <c r="NFJ239" s="59"/>
      <c r="NFK239" s="60"/>
      <c r="NFL239" s="103"/>
      <c r="NFM239" s="61"/>
      <c r="NFN239" s="62"/>
      <c r="NFO239" s="61"/>
      <c r="NFP239" s="61"/>
      <c r="NFQ239" s="63"/>
      <c r="NFR239" s="61"/>
      <c r="NFS239" s="61"/>
      <c r="NFT239" s="61"/>
      <c r="NFU239" s="63"/>
      <c r="NFV239" s="61"/>
      <c r="NFW239" s="59"/>
      <c r="NFX239" s="60"/>
      <c r="NFY239" s="103"/>
      <c r="NFZ239" s="61"/>
      <c r="NGA239" s="62"/>
      <c r="NGB239" s="61"/>
      <c r="NGC239" s="61"/>
      <c r="NGD239" s="63"/>
      <c r="NGE239" s="61"/>
      <c r="NGF239" s="61"/>
      <c r="NGG239" s="61"/>
      <c r="NGH239" s="63"/>
      <c r="NGI239" s="61"/>
      <c r="NGJ239" s="59"/>
      <c r="NGK239" s="60"/>
      <c r="NGL239" s="103"/>
      <c r="NGM239" s="61"/>
      <c r="NGN239" s="62"/>
      <c r="NGO239" s="61"/>
      <c r="NGP239" s="61"/>
      <c r="NGQ239" s="63"/>
      <c r="NGR239" s="61"/>
      <c r="NGS239" s="61"/>
      <c r="NGT239" s="61"/>
      <c r="NGU239" s="63"/>
      <c r="NGV239" s="61"/>
      <c r="NGW239" s="59"/>
      <c r="NGX239" s="60"/>
      <c r="NGY239" s="103"/>
      <c r="NGZ239" s="61"/>
      <c r="NHA239" s="62"/>
      <c r="NHB239" s="61"/>
      <c r="NHC239" s="61"/>
      <c r="NHD239" s="63"/>
      <c r="NHE239" s="61"/>
      <c r="NHF239" s="61"/>
      <c r="NHG239" s="61"/>
      <c r="NHH239" s="63"/>
      <c r="NHI239" s="61"/>
      <c r="NHJ239" s="59"/>
      <c r="NHK239" s="60"/>
      <c r="NHL239" s="103"/>
      <c r="NHM239" s="61"/>
      <c r="NHN239" s="62"/>
      <c r="NHO239" s="61"/>
      <c r="NHP239" s="61"/>
      <c r="NHQ239" s="63"/>
      <c r="NHR239" s="61"/>
      <c r="NHS239" s="61"/>
      <c r="NHT239" s="61"/>
      <c r="NHU239" s="63"/>
      <c r="NHV239" s="61"/>
      <c r="NHW239" s="59"/>
      <c r="NHX239" s="60"/>
      <c r="NHY239" s="103"/>
      <c r="NHZ239" s="61"/>
      <c r="NIA239" s="62"/>
      <c r="NIB239" s="61"/>
      <c r="NIC239" s="61"/>
      <c r="NID239" s="63"/>
      <c r="NIE239" s="61"/>
      <c r="NIF239" s="61"/>
      <c r="NIG239" s="61"/>
      <c r="NIH239" s="63"/>
      <c r="NII239" s="61"/>
      <c r="NIJ239" s="59"/>
      <c r="NIK239" s="60"/>
      <c r="NIL239" s="103"/>
      <c r="NIM239" s="61"/>
      <c r="NIN239" s="62"/>
      <c r="NIO239" s="61"/>
      <c r="NIP239" s="61"/>
      <c r="NIQ239" s="63"/>
      <c r="NIR239" s="61"/>
      <c r="NIS239" s="61"/>
      <c r="NIT239" s="61"/>
      <c r="NIU239" s="63"/>
      <c r="NIV239" s="61"/>
      <c r="NIW239" s="59"/>
      <c r="NIX239" s="60"/>
      <c r="NIY239" s="103"/>
      <c r="NIZ239" s="61"/>
      <c r="NJA239" s="62"/>
      <c r="NJB239" s="61"/>
      <c r="NJC239" s="61"/>
      <c r="NJD239" s="63"/>
      <c r="NJE239" s="61"/>
      <c r="NJF239" s="61"/>
      <c r="NJG239" s="61"/>
      <c r="NJH239" s="63"/>
      <c r="NJI239" s="61"/>
      <c r="NJJ239" s="59"/>
      <c r="NJK239" s="60"/>
      <c r="NJL239" s="103"/>
      <c r="NJM239" s="61"/>
      <c r="NJN239" s="62"/>
      <c r="NJO239" s="61"/>
      <c r="NJP239" s="61"/>
      <c r="NJQ239" s="63"/>
      <c r="NJR239" s="61"/>
      <c r="NJS239" s="61"/>
      <c r="NJT239" s="61"/>
      <c r="NJU239" s="63"/>
      <c r="NJV239" s="61"/>
      <c r="NJW239" s="59"/>
      <c r="NJX239" s="60"/>
      <c r="NJY239" s="103"/>
      <c r="NJZ239" s="61"/>
      <c r="NKA239" s="62"/>
      <c r="NKB239" s="61"/>
      <c r="NKC239" s="61"/>
      <c r="NKD239" s="63"/>
      <c r="NKE239" s="61"/>
      <c r="NKF239" s="61"/>
      <c r="NKG239" s="61"/>
      <c r="NKH239" s="63"/>
      <c r="NKI239" s="61"/>
      <c r="NKJ239" s="59"/>
      <c r="NKK239" s="60"/>
      <c r="NKL239" s="103"/>
      <c r="NKM239" s="61"/>
      <c r="NKN239" s="62"/>
      <c r="NKO239" s="61"/>
      <c r="NKP239" s="61"/>
      <c r="NKQ239" s="63"/>
      <c r="NKR239" s="61"/>
      <c r="NKS239" s="61"/>
      <c r="NKT239" s="61"/>
      <c r="NKU239" s="63"/>
      <c r="NKV239" s="61"/>
      <c r="NKW239" s="59"/>
      <c r="NKX239" s="60"/>
      <c r="NKY239" s="103"/>
      <c r="NKZ239" s="61"/>
      <c r="NLA239" s="62"/>
      <c r="NLB239" s="61"/>
      <c r="NLC239" s="61"/>
      <c r="NLD239" s="63"/>
      <c r="NLE239" s="61"/>
      <c r="NLF239" s="61"/>
      <c r="NLG239" s="61"/>
      <c r="NLH239" s="63"/>
      <c r="NLI239" s="61"/>
      <c r="NLJ239" s="59"/>
      <c r="NLK239" s="60"/>
      <c r="NLL239" s="103"/>
      <c r="NLM239" s="61"/>
      <c r="NLN239" s="62"/>
      <c r="NLO239" s="61"/>
      <c r="NLP239" s="61"/>
      <c r="NLQ239" s="63"/>
      <c r="NLR239" s="61"/>
      <c r="NLS239" s="61"/>
      <c r="NLT239" s="61"/>
      <c r="NLU239" s="63"/>
      <c r="NLV239" s="61"/>
      <c r="NLW239" s="59"/>
      <c r="NLX239" s="60"/>
      <c r="NLY239" s="103"/>
      <c r="NLZ239" s="61"/>
      <c r="NMA239" s="62"/>
      <c r="NMB239" s="61"/>
      <c r="NMC239" s="61"/>
      <c r="NMD239" s="63"/>
      <c r="NME239" s="61"/>
      <c r="NMF239" s="61"/>
      <c r="NMG239" s="61"/>
      <c r="NMH239" s="63"/>
      <c r="NMI239" s="61"/>
      <c r="NMJ239" s="59"/>
      <c r="NMK239" s="60"/>
      <c r="NML239" s="103"/>
      <c r="NMM239" s="61"/>
      <c r="NMN239" s="62"/>
      <c r="NMO239" s="61"/>
      <c r="NMP239" s="61"/>
      <c r="NMQ239" s="63"/>
      <c r="NMR239" s="61"/>
      <c r="NMS239" s="61"/>
      <c r="NMT239" s="61"/>
      <c r="NMU239" s="63"/>
      <c r="NMV239" s="61"/>
      <c r="NMW239" s="59"/>
      <c r="NMX239" s="60"/>
      <c r="NMY239" s="103"/>
      <c r="NMZ239" s="61"/>
      <c r="NNA239" s="62"/>
      <c r="NNB239" s="61"/>
      <c r="NNC239" s="61"/>
      <c r="NND239" s="63"/>
      <c r="NNE239" s="61"/>
      <c r="NNF239" s="61"/>
      <c r="NNG239" s="61"/>
      <c r="NNH239" s="63"/>
      <c r="NNI239" s="61"/>
      <c r="NNJ239" s="59"/>
      <c r="NNK239" s="60"/>
      <c r="NNL239" s="103"/>
      <c r="NNM239" s="61"/>
      <c r="NNN239" s="62"/>
      <c r="NNO239" s="61"/>
      <c r="NNP239" s="61"/>
      <c r="NNQ239" s="63"/>
      <c r="NNR239" s="61"/>
      <c r="NNS239" s="61"/>
      <c r="NNT239" s="61"/>
      <c r="NNU239" s="63"/>
      <c r="NNV239" s="61"/>
      <c r="NNW239" s="59"/>
      <c r="NNX239" s="60"/>
      <c r="NNY239" s="103"/>
      <c r="NNZ239" s="61"/>
      <c r="NOA239" s="62"/>
      <c r="NOB239" s="61"/>
      <c r="NOC239" s="61"/>
      <c r="NOD239" s="63"/>
      <c r="NOE239" s="61"/>
      <c r="NOF239" s="61"/>
      <c r="NOG239" s="61"/>
      <c r="NOH239" s="63"/>
      <c r="NOI239" s="61"/>
      <c r="NOJ239" s="59"/>
      <c r="NOK239" s="60"/>
      <c r="NOL239" s="103"/>
      <c r="NOM239" s="61"/>
      <c r="NON239" s="62"/>
      <c r="NOO239" s="61"/>
      <c r="NOP239" s="61"/>
      <c r="NOQ239" s="63"/>
      <c r="NOR239" s="61"/>
      <c r="NOS239" s="61"/>
      <c r="NOT239" s="61"/>
      <c r="NOU239" s="63"/>
      <c r="NOV239" s="61"/>
      <c r="NOW239" s="59"/>
      <c r="NOX239" s="60"/>
      <c r="NOY239" s="103"/>
      <c r="NOZ239" s="61"/>
      <c r="NPA239" s="62"/>
      <c r="NPB239" s="61"/>
      <c r="NPC239" s="61"/>
      <c r="NPD239" s="63"/>
      <c r="NPE239" s="61"/>
      <c r="NPF239" s="61"/>
      <c r="NPG239" s="61"/>
      <c r="NPH239" s="63"/>
      <c r="NPI239" s="61"/>
      <c r="NPJ239" s="59"/>
      <c r="NPK239" s="60"/>
      <c r="NPL239" s="103"/>
      <c r="NPM239" s="61"/>
      <c r="NPN239" s="62"/>
      <c r="NPO239" s="61"/>
      <c r="NPP239" s="61"/>
      <c r="NPQ239" s="63"/>
      <c r="NPR239" s="61"/>
      <c r="NPS239" s="61"/>
      <c r="NPT239" s="61"/>
      <c r="NPU239" s="63"/>
      <c r="NPV239" s="61"/>
      <c r="NPW239" s="59"/>
      <c r="NPX239" s="60"/>
      <c r="NPY239" s="103"/>
      <c r="NPZ239" s="61"/>
      <c r="NQA239" s="62"/>
      <c r="NQB239" s="61"/>
      <c r="NQC239" s="61"/>
      <c r="NQD239" s="63"/>
      <c r="NQE239" s="61"/>
      <c r="NQF239" s="61"/>
      <c r="NQG239" s="61"/>
      <c r="NQH239" s="63"/>
      <c r="NQI239" s="61"/>
      <c r="NQJ239" s="59"/>
      <c r="NQK239" s="60"/>
      <c r="NQL239" s="103"/>
      <c r="NQM239" s="61"/>
      <c r="NQN239" s="62"/>
      <c r="NQO239" s="61"/>
      <c r="NQP239" s="61"/>
      <c r="NQQ239" s="63"/>
      <c r="NQR239" s="61"/>
      <c r="NQS239" s="61"/>
      <c r="NQT239" s="61"/>
      <c r="NQU239" s="63"/>
      <c r="NQV239" s="61"/>
      <c r="NQW239" s="59"/>
      <c r="NQX239" s="60"/>
      <c r="NQY239" s="103"/>
      <c r="NQZ239" s="61"/>
      <c r="NRA239" s="62"/>
      <c r="NRB239" s="61"/>
      <c r="NRC239" s="61"/>
      <c r="NRD239" s="63"/>
      <c r="NRE239" s="61"/>
      <c r="NRF239" s="61"/>
      <c r="NRG239" s="61"/>
      <c r="NRH239" s="63"/>
      <c r="NRI239" s="61"/>
      <c r="NRJ239" s="59"/>
      <c r="NRK239" s="60"/>
      <c r="NRL239" s="103"/>
      <c r="NRM239" s="61"/>
      <c r="NRN239" s="62"/>
      <c r="NRO239" s="61"/>
      <c r="NRP239" s="61"/>
      <c r="NRQ239" s="63"/>
      <c r="NRR239" s="61"/>
      <c r="NRS239" s="61"/>
      <c r="NRT239" s="61"/>
      <c r="NRU239" s="63"/>
      <c r="NRV239" s="61"/>
      <c r="NRW239" s="59"/>
      <c r="NRX239" s="60"/>
      <c r="NRY239" s="103"/>
      <c r="NRZ239" s="61"/>
      <c r="NSA239" s="62"/>
      <c r="NSB239" s="61"/>
      <c r="NSC239" s="61"/>
      <c r="NSD239" s="63"/>
      <c r="NSE239" s="61"/>
      <c r="NSF239" s="61"/>
      <c r="NSG239" s="61"/>
      <c r="NSH239" s="63"/>
      <c r="NSI239" s="61"/>
      <c r="NSJ239" s="59"/>
      <c r="NSK239" s="60"/>
      <c r="NSL239" s="103"/>
      <c r="NSM239" s="61"/>
      <c r="NSN239" s="62"/>
      <c r="NSO239" s="61"/>
      <c r="NSP239" s="61"/>
      <c r="NSQ239" s="63"/>
      <c r="NSR239" s="61"/>
      <c r="NSS239" s="61"/>
      <c r="NST239" s="61"/>
      <c r="NSU239" s="63"/>
      <c r="NSV239" s="61"/>
      <c r="NSW239" s="59"/>
      <c r="NSX239" s="60"/>
      <c r="NSY239" s="103"/>
      <c r="NSZ239" s="61"/>
      <c r="NTA239" s="62"/>
      <c r="NTB239" s="61"/>
      <c r="NTC239" s="61"/>
      <c r="NTD239" s="63"/>
      <c r="NTE239" s="61"/>
      <c r="NTF239" s="61"/>
      <c r="NTG239" s="61"/>
      <c r="NTH239" s="63"/>
      <c r="NTI239" s="61"/>
      <c r="NTJ239" s="59"/>
      <c r="NTK239" s="60"/>
      <c r="NTL239" s="103"/>
      <c r="NTM239" s="61"/>
      <c r="NTN239" s="62"/>
      <c r="NTO239" s="61"/>
      <c r="NTP239" s="61"/>
      <c r="NTQ239" s="63"/>
      <c r="NTR239" s="61"/>
      <c r="NTS239" s="61"/>
      <c r="NTT239" s="61"/>
      <c r="NTU239" s="63"/>
      <c r="NTV239" s="61"/>
      <c r="NTW239" s="59"/>
      <c r="NTX239" s="60"/>
      <c r="NTY239" s="103"/>
      <c r="NTZ239" s="61"/>
      <c r="NUA239" s="62"/>
      <c r="NUB239" s="61"/>
      <c r="NUC239" s="61"/>
      <c r="NUD239" s="63"/>
      <c r="NUE239" s="61"/>
      <c r="NUF239" s="61"/>
      <c r="NUG239" s="61"/>
      <c r="NUH239" s="63"/>
      <c r="NUI239" s="61"/>
      <c r="NUJ239" s="59"/>
      <c r="NUK239" s="60"/>
      <c r="NUL239" s="103"/>
      <c r="NUM239" s="61"/>
      <c r="NUN239" s="62"/>
      <c r="NUO239" s="61"/>
      <c r="NUP239" s="61"/>
      <c r="NUQ239" s="63"/>
      <c r="NUR239" s="61"/>
      <c r="NUS239" s="61"/>
      <c r="NUT239" s="61"/>
      <c r="NUU239" s="63"/>
      <c r="NUV239" s="61"/>
      <c r="NUW239" s="59"/>
      <c r="NUX239" s="60"/>
      <c r="NUY239" s="103"/>
      <c r="NUZ239" s="61"/>
      <c r="NVA239" s="62"/>
      <c r="NVB239" s="61"/>
      <c r="NVC239" s="61"/>
      <c r="NVD239" s="63"/>
      <c r="NVE239" s="61"/>
      <c r="NVF239" s="61"/>
      <c r="NVG239" s="61"/>
      <c r="NVH239" s="63"/>
      <c r="NVI239" s="61"/>
      <c r="NVJ239" s="59"/>
      <c r="NVK239" s="60"/>
      <c r="NVL239" s="103"/>
      <c r="NVM239" s="61"/>
      <c r="NVN239" s="62"/>
      <c r="NVO239" s="61"/>
      <c r="NVP239" s="61"/>
      <c r="NVQ239" s="63"/>
      <c r="NVR239" s="61"/>
      <c r="NVS239" s="61"/>
      <c r="NVT239" s="61"/>
      <c r="NVU239" s="63"/>
      <c r="NVV239" s="61"/>
      <c r="NVW239" s="59"/>
      <c r="NVX239" s="60"/>
      <c r="NVY239" s="103"/>
      <c r="NVZ239" s="61"/>
      <c r="NWA239" s="62"/>
      <c r="NWB239" s="61"/>
      <c r="NWC239" s="61"/>
      <c r="NWD239" s="63"/>
      <c r="NWE239" s="61"/>
      <c r="NWF239" s="61"/>
      <c r="NWG239" s="61"/>
      <c r="NWH239" s="63"/>
      <c r="NWI239" s="61"/>
      <c r="NWJ239" s="59"/>
      <c r="NWK239" s="60"/>
      <c r="NWL239" s="103"/>
      <c r="NWM239" s="61"/>
      <c r="NWN239" s="62"/>
      <c r="NWO239" s="61"/>
      <c r="NWP239" s="61"/>
      <c r="NWQ239" s="63"/>
      <c r="NWR239" s="61"/>
      <c r="NWS239" s="61"/>
      <c r="NWT239" s="61"/>
      <c r="NWU239" s="63"/>
      <c r="NWV239" s="61"/>
      <c r="NWW239" s="59"/>
      <c r="NWX239" s="60"/>
      <c r="NWY239" s="103"/>
      <c r="NWZ239" s="61"/>
      <c r="NXA239" s="62"/>
      <c r="NXB239" s="61"/>
      <c r="NXC239" s="61"/>
      <c r="NXD239" s="63"/>
      <c r="NXE239" s="61"/>
      <c r="NXF239" s="61"/>
      <c r="NXG239" s="61"/>
      <c r="NXH239" s="63"/>
      <c r="NXI239" s="61"/>
      <c r="NXJ239" s="59"/>
      <c r="NXK239" s="60"/>
      <c r="NXL239" s="103"/>
      <c r="NXM239" s="61"/>
      <c r="NXN239" s="62"/>
      <c r="NXO239" s="61"/>
      <c r="NXP239" s="61"/>
      <c r="NXQ239" s="63"/>
      <c r="NXR239" s="61"/>
      <c r="NXS239" s="61"/>
      <c r="NXT239" s="61"/>
      <c r="NXU239" s="63"/>
      <c r="NXV239" s="61"/>
      <c r="NXW239" s="59"/>
      <c r="NXX239" s="60"/>
      <c r="NXY239" s="103"/>
      <c r="NXZ239" s="61"/>
      <c r="NYA239" s="62"/>
      <c r="NYB239" s="61"/>
      <c r="NYC239" s="61"/>
      <c r="NYD239" s="63"/>
      <c r="NYE239" s="61"/>
      <c r="NYF239" s="61"/>
      <c r="NYG239" s="61"/>
      <c r="NYH239" s="63"/>
      <c r="NYI239" s="61"/>
      <c r="NYJ239" s="59"/>
      <c r="NYK239" s="60"/>
      <c r="NYL239" s="103"/>
      <c r="NYM239" s="61"/>
      <c r="NYN239" s="62"/>
      <c r="NYO239" s="61"/>
      <c r="NYP239" s="61"/>
      <c r="NYQ239" s="63"/>
      <c r="NYR239" s="61"/>
      <c r="NYS239" s="61"/>
      <c r="NYT239" s="61"/>
      <c r="NYU239" s="63"/>
      <c r="NYV239" s="61"/>
      <c r="NYW239" s="59"/>
      <c r="NYX239" s="60"/>
      <c r="NYY239" s="103"/>
      <c r="NYZ239" s="61"/>
      <c r="NZA239" s="62"/>
      <c r="NZB239" s="61"/>
      <c r="NZC239" s="61"/>
      <c r="NZD239" s="63"/>
      <c r="NZE239" s="61"/>
      <c r="NZF239" s="61"/>
      <c r="NZG239" s="61"/>
      <c r="NZH239" s="63"/>
      <c r="NZI239" s="61"/>
      <c r="NZJ239" s="59"/>
      <c r="NZK239" s="60"/>
      <c r="NZL239" s="103"/>
      <c r="NZM239" s="61"/>
      <c r="NZN239" s="62"/>
      <c r="NZO239" s="61"/>
      <c r="NZP239" s="61"/>
      <c r="NZQ239" s="63"/>
      <c r="NZR239" s="61"/>
      <c r="NZS239" s="61"/>
      <c r="NZT239" s="61"/>
      <c r="NZU239" s="63"/>
      <c r="NZV239" s="61"/>
      <c r="NZW239" s="59"/>
      <c r="NZX239" s="60"/>
      <c r="NZY239" s="103"/>
      <c r="NZZ239" s="61"/>
      <c r="OAA239" s="62"/>
      <c r="OAB239" s="61"/>
      <c r="OAC239" s="61"/>
      <c r="OAD239" s="63"/>
      <c r="OAE239" s="61"/>
      <c r="OAF239" s="61"/>
      <c r="OAG239" s="61"/>
      <c r="OAH239" s="63"/>
      <c r="OAI239" s="61"/>
      <c r="OAJ239" s="59"/>
      <c r="OAK239" s="60"/>
      <c r="OAL239" s="103"/>
      <c r="OAM239" s="61"/>
      <c r="OAN239" s="62"/>
      <c r="OAO239" s="61"/>
      <c r="OAP239" s="61"/>
      <c r="OAQ239" s="63"/>
      <c r="OAR239" s="61"/>
      <c r="OAS239" s="61"/>
      <c r="OAT239" s="61"/>
      <c r="OAU239" s="63"/>
      <c r="OAV239" s="61"/>
      <c r="OAW239" s="59"/>
      <c r="OAX239" s="60"/>
      <c r="OAY239" s="103"/>
      <c r="OAZ239" s="61"/>
      <c r="OBA239" s="62"/>
      <c r="OBB239" s="61"/>
      <c r="OBC239" s="61"/>
      <c r="OBD239" s="63"/>
      <c r="OBE239" s="61"/>
      <c r="OBF239" s="61"/>
      <c r="OBG239" s="61"/>
      <c r="OBH239" s="63"/>
      <c r="OBI239" s="61"/>
      <c r="OBJ239" s="59"/>
      <c r="OBK239" s="60"/>
      <c r="OBL239" s="103"/>
      <c r="OBM239" s="61"/>
      <c r="OBN239" s="62"/>
      <c r="OBO239" s="61"/>
      <c r="OBP239" s="61"/>
      <c r="OBQ239" s="63"/>
      <c r="OBR239" s="61"/>
      <c r="OBS239" s="61"/>
      <c r="OBT239" s="61"/>
      <c r="OBU239" s="63"/>
      <c r="OBV239" s="61"/>
      <c r="OBW239" s="59"/>
      <c r="OBX239" s="60"/>
      <c r="OBY239" s="103"/>
      <c r="OBZ239" s="61"/>
      <c r="OCA239" s="62"/>
      <c r="OCB239" s="61"/>
      <c r="OCC239" s="61"/>
      <c r="OCD239" s="63"/>
      <c r="OCE239" s="61"/>
      <c r="OCF239" s="61"/>
      <c r="OCG239" s="61"/>
      <c r="OCH239" s="63"/>
      <c r="OCI239" s="61"/>
      <c r="OCJ239" s="59"/>
      <c r="OCK239" s="60"/>
      <c r="OCL239" s="103"/>
      <c r="OCM239" s="61"/>
      <c r="OCN239" s="62"/>
      <c r="OCO239" s="61"/>
      <c r="OCP239" s="61"/>
      <c r="OCQ239" s="63"/>
      <c r="OCR239" s="61"/>
      <c r="OCS239" s="61"/>
      <c r="OCT239" s="61"/>
      <c r="OCU239" s="63"/>
      <c r="OCV239" s="61"/>
      <c r="OCW239" s="59"/>
      <c r="OCX239" s="60"/>
      <c r="OCY239" s="103"/>
      <c r="OCZ239" s="61"/>
      <c r="ODA239" s="62"/>
      <c r="ODB239" s="61"/>
      <c r="ODC239" s="61"/>
      <c r="ODD239" s="63"/>
      <c r="ODE239" s="61"/>
      <c r="ODF239" s="61"/>
      <c r="ODG239" s="61"/>
      <c r="ODH239" s="63"/>
      <c r="ODI239" s="61"/>
      <c r="ODJ239" s="59"/>
      <c r="ODK239" s="60"/>
      <c r="ODL239" s="103"/>
      <c r="ODM239" s="61"/>
      <c r="ODN239" s="62"/>
      <c r="ODO239" s="61"/>
      <c r="ODP239" s="61"/>
      <c r="ODQ239" s="63"/>
      <c r="ODR239" s="61"/>
      <c r="ODS239" s="61"/>
      <c r="ODT239" s="61"/>
      <c r="ODU239" s="63"/>
      <c r="ODV239" s="61"/>
      <c r="ODW239" s="59"/>
      <c r="ODX239" s="60"/>
      <c r="ODY239" s="103"/>
      <c r="ODZ239" s="61"/>
      <c r="OEA239" s="62"/>
      <c r="OEB239" s="61"/>
      <c r="OEC239" s="61"/>
      <c r="OED239" s="63"/>
      <c r="OEE239" s="61"/>
      <c r="OEF239" s="61"/>
      <c r="OEG239" s="61"/>
      <c r="OEH239" s="63"/>
      <c r="OEI239" s="61"/>
      <c r="OEJ239" s="59"/>
      <c r="OEK239" s="60"/>
      <c r="OEL239" s="103"/>
      <c r="OEM239" s="61"/>
      <c r="OEN239" s="62"/>
      <c r="OEO239" s="61"/>
      <c r="OEP239" s="61"/>
      <c r="OEQ239" s="63"/>
      <c r="OER239" s="61"/>
      <c r="OES239" s="61"/>
      <c r="OET239" s="61"/>
      <c r="OEU239" s="63"/>
      <c r="OEV239" s="61"/>
      <c r="OEW239" s="59"/>
      <c r="OEX239" s="60"/>
      <c r="OEY239" s="103"/>
      <c r="OEZ239" s="61"/>
      <c r="OFA239" s="62"/>
      <c r="OFB239" s="61"/>
      <c r="OFC239" s="61"/>
      <c r="OFD239" s="63"/>
      <c r="OFE239" s="61"/>
      <c r="OFF239" s="61"/>
      <c r="OFG239" s="61"/>
      <c r="OFH239" s="63"/>
      <c r="OFI239" s="61"/>
      <c r="OFJ239" s="59"/>
      <c r="OFK239" s="60"/>
      <c r="OFL239" s="103"/>
      <c r="OFM239" s="61"/>
      <c r="OFN239" s="62"/>
      <c r="OFO239" s="61"/>
      <c r="OFP239" s="61"/>
      <c r="OFQ239" s="63"/>
      <c r="OFR239" s="61"/>
      <c r="OFS239" s="61"/>
      <c r="OFT239" s="61"/>
      <c r="OFU239" s="63"/>
      <c r="OFV239" s="61"/>
      <c r="OFW239" s="59"/>
      <c r="OFX239" s="60"/>
      <c r="OFY239" s="103"/>
      <c r="OFZ239" s="61"/>
      <c r="OGA239" s="62"/>
      <c r="OGB239" s="61"/>
      <c r="OGC239" s="61"/>
      <c r="OGD239" s="63"/>
      <c r="OGE239" s="61"/>
      <c r="OGF239" s="61"/>
      <c r="OGG239" s="61"/>
      <c r="OGH239" s="63"/>
      <c r="OGI239" s="61"/>
      <c r="OGJ239" s="59"/>
      <c r="OGK239" s="60"/>
      <c r="OGL239" s="103"/>
      <c r="OGM239" s="61"/>
      <c r="OGN239" s="62"/>
      <c r="OGO239" s="61"/>
      <c r="OGP239" s="61"/>
      <c r="OGQ239" s="63"/>
      <c r="OGR239" s="61"/>
      <c r="OGS239" s="61"/>
      <c r="OGT239" s="61"/>
      <c r="OGU239" s="63"/>
      <c r="OGV239" s="61"/>
      <c r="OGW239" s="59"/>
      <c r="OGX239" s="60"/>
      <c r="OGY239" s="103"/>
      <c r="OGZ239" s="61"/>
      <c r="OHA239" s="62"/>
      <c r="OHB239" s="61"/>
      <c r="OHC239" s="61"/>
      <c r="OHD239" s="63"/>
      <c r="OHE239" s="61"/>
      <c r="OHF239" s="61"/>
      <c r="OHG239" s="61"/>
      <c r="OHH239" s="63"/>
      <c r="OHI239" s="61"/>
      <c r="OHJ239" s="59"/>
      <c r="OHK239" s="60"/>
      <c r="OHL239" s="103"/>
      <c r="OHM239" s="61"/>
      <c r="OHN239" s="62"/>
      <c r="OHO239" s="61"/>
      <c r="OHP239" s="61"/>
      <c r="OHQ239" s="63"/>
      <c r="OHR239" s="61"/>
      <c r="OHS239" s="61"/>
      <c r="OHT239" s="61"/>
      <c r="OHU239" s="63"/>
      <c r="OHV239" s="61"/>
      <c r="OHW239" s="59"/>
      <c r="OHX239" s="60"/>
      <c r="OHY239" s="103"/>
      <c r="OHZ239" s="61"/>
      <c r="OIA239" s="62"/>
      <c r="OIB239" s="61"/>
      <c r="OIC239" s="61"/>
      <c r="OID239" s="63"/>
      <c r="OIE239" s="61"/>
      <c r="OIF239" s="61"/>
      <c r="OIG239" s="61"/>
      <c r="OIH239" s="63"/>
      <c r="OII239" s="61"/>
      <c r="OIJ239" s="59"/>
      <c r="OIK239" s="60"/>
      <c r="OIL239" s="103"/>
      <c r="OIM239" s="61"/>
      <c r="OIN239" s="62"/>
      <c r="OIO239" s="61"/>
      <c r="OIP239" s="61"/>
      <c r="OIQ239" s="63"/>
      <c r="OIR239" s="61"/>
      <c r="OIS239" s="61"/>
      <c r="OIT239" s="61"/>
      <c r="OIU239" s="63"/>
      <c r="OIV239" s="61"/>
      <c r="OIW239" s="59"/>
      <c r="OIX239" s="60"/>
      <c r="OIY239" s="103"/>
      <c r="OIZ239" s="61"/>
      <c r="OJA239" s="62"/>
      <c r="OJB239" s="61"/>
      <c r="OJC239" s="61"/>
      <c r="OJD239" s="63"/>
      <c r="OJE239" s="61"/>
      <c r="OJF239" s="61"/>
      <c r="OJG239" s="61"/>
      <c r="OJH239" s="63"/>
      <c r="OJI239" s="61"/>
      <c r="OJJ239" s="59"/>
      <c r="OJK239" s="60"/>
      <c r="OJL239" s="103"/>
      <c r="OJM239" s="61"/>
      <c r="OJN239" s="62"/>
      <c r="OJO239" s="61"/>
      <c r="OJP239" s="61"/>
      <c r="OJQ239" s="63"/>
      <c r="OJR239" s="61"/>
      <c r="OJS239" s="61"/>
      <c r="OJT239" s="61"/>
      <c r="OJU239" s="63"/>
      <c r="OJV239" s="61"/>
      <c r="OJW239" s="59"/>
      <c r="OJX239" s="60"/>
      <c r="OJY239" s="103"/>
      <c r="OJZ239" s="61"/>
      <c r="OKA239" s="62"/>
      <c r="OKB239" s="61"/>
      <c r="OKC239" s="61"/>
      <c r="OKD239" s="63"/>
      <c r="OKE239" s="61"/>
      <c r="OKF239" s="61"/>
      <c r="OKG239" s="61"/>
      <c r="OKH239" s="63"/>
      <c r="OKI239" s="61"/>
      <c r="OKJ239" s="59"/>
      <c r="OKK239" s="60"/>
      <c r="OKL239" s="103"/>
      <c r="OKM239" s="61"/>
      <c r="OKN239" s="62"/>
      <c r="OKO239" s="61"/>
      <c r="OKP239" s="61"/>
      <c r="OKQ239" s="63"/>
      <c r="OKR239" s="61"/>
      <c r="OKS239" s="61"/>
      <c r="OKT239" s="61"/>
      <c r="OKU239" s="63"/>
      <c r="OKV239" s="61"/>
      <c r="OKW239" s="59"/>
      <c r="OKX239" s="60"/>
      <c r="OKY239" s="103"/>
      <c r="OKZ239" s="61"/>
      <c r="OLA239" s="62"/>
      <c r="OLB239" s="61"/>
      <c r="OLC239" s="61"/>
      <c r="OLD239" s="63"/>
      <c r="OLE239" s="61"/>
      <c r="OLF239" s="61"/>
      <c r="OLG239" s="61"/>
      <c r="OLH239" s="63"/>
      <c r="OLI239" s="61"/>
      <c r="OLJ239" s="59"/>
      <c r="OLK239" s="60"/>
      <c r="OLL239" s="103"/>
      <c r="OLM239" s="61"/>
      <c r="OLN239" s="62"/>
      <c r="OLO239" s="61"/>
      <c r="OLP239" s="61"/>
      <c r="OLQ239" s="63"/>
      <c r="OLR239" s="61"/>
      <c r="OLS239" s="61"/>
      <c r="OLT239" s="61"/>
      <c r="OLU239" s="63"/>
      <c r="OLV239" s="61"/>
      <c r="OLW239" s="59"/>
      <c r="OLX239" s="60"/>
      <c r="OLY239" s="103"/>
      <c r="OLZ239" s="61"/>
      <c r="OMA239" s="62"/>
      <c r="OMB239" s="61"/>
      <c r="OMC239" s="61"/>
      <c r="OMD239" s="63"/>
      <c r="OME239" s="61"/>
      <c r="OMF239" s="61"/>
      <c r="OMG239" s="61"/>
      <c r="OMH239" s="63"/>
      <c r="OMI239" s="61"/>
      <c r="OMJ239" s="59"/>
      <c r="OMK239" s="60"/>
      <c r="OML239" s="103"/>
      <c r="OMM239" s="61"/>
      <c r="OMN239" s="62"/>
      <c r="OMO239" s="61"/>
      <c r="OMP239" s="61"/>
      <c r="OMQ239" s="63"/>
      <c r="OMR239" s="61"/>
      <c r="OMS239" s="61"/>
      <c r="OMT239" s="61"/>
      <c r="OMU239" s="63"/>
      <c r="OMV239" s="61"/>
      <c r="OMW239" s="59"/>
      <c r="OMX239" s="60"/>
      <c r="OMY239" s="103"/>
      <c r="OMZ239" s="61"/>
      <c r="ONA239" s="62"/>
      <c r="ONB239" s="61"/>
      <c r="ONC239" s="61"/>
      <c r="OND239" s="63"/>
      <c r="ONE239" s="61"/>
      <c r="ONF239" s="61"/>
      <c r="ONG239" s="61"/>
      <c r="ONH239" s="63"/>
      <c r="ONI239" s="61"/>
      <c r="ONJ239" s="59"/>
      <c r="ONK239" s="60"/>
      <c r="ONL239" s="103"/>
      <c r="ONM239" s="61"/>
      <c r="ONN239" s="62"/>
      <c r="ONO239" s="61"/>
      <c r="ONP239" s="61"/>
      <c r="ONQ239" s="63"/>
      <c r="ONR239" s="61"/>
      <c r="ONS239" s="61"/>
      <c r="ONT239" s="61"/>
      <c r="ONU239" s="63"/>
      <c r="ONV239" s="61"/>
      <c r="ONW239" s="59"/>
      <c r="ONX239" s="60"/>
      <c r="ONY239" s="103"/>
      <c r="ONZ239" s="61"/>
      <c r="OOA239" s="62"/>
      <c r="OOB239" s="61"/>
      <c r="OOC239" s="61"/>
      <c r="OOD239" s="63"/>
      <c r="OOE239" s="61"/>
      <c r="OOF239" s="61"/>
      <c r="OOG239" s="61"/>
      <c r="OOH239" s="63"/>
      <c r="OOI239" s="61"/>
      <c r="OOJ239" s="59"/>
      <c r="OOK239" s="60"/>
      <c r="OOL239" s="103"/>
      <c r="OOM239" s="61"/>
      <c r="OON239" s="62"/>
      <c r="OOO239" s="61"/>
      <c r="OOP239" s="61"/>
      <c r="OOQ239" s="63"/>
      <c r="OOR239" s="61"/>
      <c r="OOS239" s="61"/>
      <c r="OOT239" s="61"/>
      <c r="OOU239" s="63"/>
      <c r="OOV239" s="61"/>
      <c r="OOW239" s="59"/>
      <c r="OOX239" s="60"/>
      <c r="OOY239" s="103"/>
      <c r="OOZ239" s="61"/>
      <c r="OPA239" s="62"/>
      <c r="OPB239" s="61"/>
      <c r="OPC239" s="61"/>
      <c r="OPD239" s="63"/>
      <c r="OPE239" s="61"/>
      <c r="OPF239" s="61"/>
      <c r="OPG239" s="61"/>
      <c r="OPH239" s="63"/>
      <c r="OPI239" s="61"/>
      <c r="OPJ239" s="59"/>
      <c r="OPK239" s="60"/>
      <c r="OPL239" s="103"/>
      <c r="OPM239" s="61"/>
      <c r="OPN239" s="62"/>
      <c r="OPO239" s="61"/>
      <c r="OPP239" s="61"/>
      <c r="OPQ239" s="63"/>
      <c r="OPR239" s="61"/>
      <c r="OPS239" s="61"/>
      <c r="OPT239" s="61"/>
      <c r="OPU239" s="63"/>
      <c r="OPV239" s="61"/>
      <c r="OPW239" s="59"/>
      <c r="OPX239" s="60"/>
      <c r="OPY239" s="103"/>
      <c r="OPZ239" s="61"/>
      <c r="OQA239" s="62"/>
      <c r="OQB239" s="61"/>
      <c r="OQC239" s="61"/>
      <c r="OQD239" s="63"/>
      <c r="OQE239" s="61"/>
      <c r="OQF239" s="61"/>
      <c r="OQG239" s="61"/>
      <c r="OQH239" s="63"/>
      <c r="OQI239" s="61"/>
      <c r="OQJ239" s="59"/>
      <c r="OQK239" s="60"/>
      <c r="OQL239" s="103"/>
      <c r="OQM239" s="61"/>
      <c r="OQN239" s="62"/>
      <c r="OQO239" s="61"/>
      <c r="OQP239" s="61"/>
      <c r="OQQ239" s="63"/>
      <c r="OQR239" s="61"/>
      <c r="OQS239" s="61"/>
      <c r="OQT239" s="61"/>
      <c r="OQU239" s="63"/>
      <c r="OQV239" s="61"/>
      <c r="OQW239" s="59"/>
      <c r="OQX239" s="60"/>
      <c r="OQY239" s="103"/>
      <c r="OQZ239" s="61"/>
      <c r="ORA239" s="62"/>
      <c r="ORB239" s="61"/>
      <c r="ORC239" s="61"/>
      <c r="ORD239" s="63"/>
      <c r="ORE239" s="61"/>
      <c r="ORF239" s="61"/>
      <c r="ORG239" s="61"/>
      <c r="ORH239" s="63"/>
      <c r="ORI239" s="61"/>
      <c r="ORJ239" s="59"/>
      <c r="ORK239" s="60"/>
      <c r="ORL239" s="103"/>
      <c r="ORM239" s="61"/>
      <c r="ORN239" s="62"/>
      <c r="ORO239" s="61"/>
      <c r="ORP239" s="61"/>
      <c r="ORQ239" s="63"/>
      <c r="ORR239" s="61"/>
      <c r="ORS239" s="61"/>
      <c r="ORT239" s="61"/>
      <c r="ORU239" s="63"/>
      <c r="ORV239" s="61"/>
      <c r="ORW239" s="59"/>
      <c r="ORX239" s="60"/>
      <c r="ORY239" s="103"/>
      <c r="ORZ239" s="61"/>
      <c r="OSA239" s="62"/>
      <c r="OSB239" s="61"/>
      <c r="OSC239" s="61"/>
      <c r="OSD239" s="63"/>
      <c r="OSE239" s="61"/>
      <c r="OSF239" s="61"/>
      <c r="OSG239" s="61"/>
      <c r="OSH239" s="63"/>
      <c r="OSI239" s="61"/>
      <c r="OSJ239" s="59"/>
      <c r="OSK239" s="60"/>
      <c r="OSL239" s="103"/>
      <c r="OSM239" s="61"/>
      <c r="OSN239" s="62"/>
      <c r="OSO239" s="61"/>
      <c r="OSP239" s="61"/>
      <c r="OSQ239" s="63"/>
      <c r="OSR239" s="61"/>
      <c r="OSS239" s="61"/>
      <c r="OST239" s="61"/>
      <c r="OSU239" s="63"/>
      <c r="OSV239" s="61"/>
      <c r="OSW239" s="59"/>
      <c r="OSX239" s="60"/>
      <c r="OSY239" s="103"/>
      <c r="OSZ239" s="61"/>
      <c r="OTA239" s="62"/>
      <c r="OTB239" s="61"/>
      <c r="OTC239" s="61"/>
      <c r="OTD239" s="63"/>
      <c r="OTE239" s="61"/>
      <c r="OTF239" s="61"/>
      <c r="OTG239" s="61"/>
      <c r="OTH239" s="63"/>
      <c r="OTI239" s="61"/>
      <c r="OTJ239" s="59"/>
      <c r="OTK239" s="60"/>
      <c r="OTL239" s="103"/>
      <c r="OTM239" s="61"/>
      <c r="OTN239" s="62"/>
      <c r="OTO239" s="61"/>
      <c r="OTP239" s="61"/>
      <c r="OTQ239" s="63"/>
      <c r="OTR239" s="61"/>
      <c r="OTS239" s="61"/>
      <c r="OTT239" s="61"/>
      <c r="OTU239" s="63"/>
      <c r="OTV239" s="61"/>
      <c r="OTW239" s="59"/>
      <c r="OTX239" s="60"/>
      <c r="OTY239" s="103"/>
      <c r="OTZ239" s="61"/>
      <c r="OUA239" s="62"/>
      <c r="OUB239" s="61"/>
      <c r="OUC239" s="61"/>
      <c r="OUD239" s="63"/>
      <c r="OUE239" s="61"/>
      <c r="OUF239" s="61"/>
      <c r="OUG239" s="61"/>
      <c r="OUH239" s="63"/>
      <c r="OUI239" s="61"/>
      <c r="OUJ239" s="59"/>
      <c r="OUK239" s="60"/>
      <c r="OUL239" s="103"/>
      <c r="OUM239" s="61"/>
      <c r="OUN239" s="62"/>
      <c r="OUO239" s="61"/>
      <c r="OUP239" s="61"/>
      <c r="OUQ239" s="63"/>
      <c r="OUR239" s="61"/>
      <c r="OUS239" s="61"/>
      <c r="OUT239" s="61"/>
      <c r="OUU239" s="63"/>
      <c r="OUV239" s="61"/>
      <c r="OUW239" s="59"/>
      <c r="OUX239" s="60"/>
      <c r="OUY239" s="103"/>
      <c r="OUZ239" s="61"/>
      <c r="OVA239" s="62"/>
      <c r="OVB239" s="61"/>
      <c r="OVC239" s="61"/>
      <c r="OVD239" s="63"/>
      <c r="OVE239" s="61"/>
      <c r="OVF239" s="61"/>
      <c r="OVG239" s="61"/>
      <c r="OVH239" s="63"/>
      <c r="OVI239" s="61"/>
      <c r="OVJ239" s="59"/>
      <c r="OVK239" s="60"/>
      <c r="OVL239" s="103"/>
      <c r="OVM239" s="61"/>
      <c r="OVN239" s="62"/>
      <c r="OVO239" s="61"/>
      <c r="OVP239" s="61"/>
      <c r="OVQ239" s="63"/>
      <c r="OVR239" s="61"/>
      <c r="OVS239" s="61"/>
      <c r="OVT239" s="61"/>
      <c r="OVU239" s="63"/>
      <c r="OVV239" s="61"/>
      <c r="OVW239" s="59"/>
      <c r="OVX239" s="60"/>
      <c r="OVY239" s="103"/>
      <c r="OVZ239" s="61"/>
      <c r="OWA239" s="62"/>
      <c r="OWB239" s="61"/>
      <c r="OWC239" s="61"/>
      <c r="OWD239" s="63"/>
      <c r="OWE239" s="61"/>
      <c r="OWF239" s="61"/>
      <c r="OWG239" s="61"/>
      <c r="OWH239" s="63"/>
      <c r="OWI239" s="61"/>
      <c r="OWJ239" s="59"/>
      <c r="OWK239" s="60"/>
      <c r="OWL239" s="103"/>
      <c r="OWM239" s="61"/>
      <c r="OWN239" s="62"/>
      <c r="OWO239" s="61"/>
      <c r="OWP239" s="61"/>
      <c r="OWQ239" s="63"/>
      <c r="OWR239" s="61"/>
      <c r="OWS239" s="61"/>
      <c r="OWT239" s="61"/>
      <c r="OWU239" s="63"/>
      <c r="OWV239" s="61"/>
      <c r="OWW239" s="59"/>
      <c r="OWX239" s="60"/>
      <c r="OWY239" s="103"/>
      <c r="OWZ239" s="61"/>
      <c r="OXA239" s="62"/>
      <c r="OXB239" s="61"/>
      <c r="OXC239" s="61"/>
      <c r="OXD239" s="63"/>
      <c r="OXE239" s="61"/>
      <c r="OXF239" s="61"/>
      <c r="OXG239" s="61"/>
      <c r="OXH239" s="63"/>
      <c r="OXI239" s="61"/>
      <c r="OXJ239" s="59"/>
      <c r="OXK239" s="60"/>
      <c r="OXL239" s="103"/>
      <c r="OXM239" s="61"/>
      <c r="OXN239" s="62"/>
      <c r="OXO239" s="61"/>
      <c r="OXP239" s="61"/>
      <c r="OXQ239" s="63"/>
      <c r="OXR239" s="61"/>
      <c r="OXS239" s="61"/>
      <c r="OXT239" s="61"/>
      <c r="OXU239" s="63"/>
      <c r="OXV239" s="61"/>
      <c r="OXW239" s="59"/>
      <c r="OXX239" s="60"/>
      <c r="OXY239" s="103"/>
      <c r="OXZ239" s="61"/>
      <c r="OYA239" s="62"/>
      <c r="OYB239" s="61"/>
      <c r="OYC239" s="61"/>
      <c r="OYD239" s="63"/>
      <c r="OYE239" s="61"/>
      <c r="OYF239" s="61"/>
      <c r="OYG239" s="61"/>
      <c r="OYH239" s="63"/>
      <c r="OYI239" s="61"/>
      <c r="OYJ239" s="59"/>
      <c r="OYK239" s="60"/>
      <c r="OYL239" s="103"/>
      <c r="OYM239" s="61"/>
      <c r="OYN239" s="62"/>
      <c r="OYO239" s="61"/>
      <c r="OYP239" s="61"/>
      <c r="OYQ239" s="63"/>
      <c r="OYR239" s="61"/>
      <c r="OYS239" s="61"/>
      <c r="OYT239" s="61"/>
      <c r="OYU239" s="63"/>
      <c r="OYV239" s="61"/>
      <c r="OYW239" s="59"/>
      <c r="OYX239" s="60"/>
      <c r="OYY239" s="103"/>
      <c r="OYZ239" s="61"/>
      <c r="OZA239" s="62"/>
      <c r="OZB239" s="61"/>
      <c r="OZC239" s="61"/>
      <c r="OZD239" s="63"/>
      <c r="OZE239" s="61"/>
      <c r="OZF239" s="61"/>
      <c r="OZG239" s="61"/>
      <c r="OZH239" s="63"/>
      <c r="OZI239" s="61"/>
      <c r="OZJ239" s="59"/>
      <c r="OZK239" s="60"/>
      <c r="OZL239" s="103"/>
      <c r="OZM239" s="61"/>
      <c r="OZN239" s="62"/>
      <c r="OZO239" s="61"/>
      <c r="OZP239" s="61"/>
      <c r="OZQ239" s="63"/>
      <c r="OZR239" s="61"/>
      <c r="OZS239" s="61"/>
      <c r="OZT239" s="61"/>
      <c r="OZU239" s="63"/>
      <c r="OZV239" s="61"/>
      <c r="OZW239" s="59"/>
      <c r="OZX239" s="60"/>
      <c r="OZY239" s="103"/>
      <c r="OZZ239" s="61"/>
      <c r="PAA239" s="62"/>
      <c r="PAB239" s="61"/>
      <c r="PAC239" s="61"/>
      <c r="PAD239" s="63"/>
      <c r="PAE239" s="61"/>
      <c r="PAF239" s="61"/>
      <c r="PAG239" s="61"/>
      <c r="PAH239" s="63"/>
      <c r="PAI239" s="61"/>
      <c r="PAJ239" s="59"/>
      <c r="PAK239" s="60"/>
      <c r="PAL239" s="103"/>
      <c r="PAM239" s="61"/>
      <c r="PAN239" s="62"/>
      <c r="PAO239" s="61"/>
      <c r="PAP239" s="61"/>
      <c r="PAQ239" s="63"/>
      <c r="PAR239" s="61"/>
      <c r="PAS239" s="61"/>
      <c r="PAT239" s="61"/>
      <c r="PAU239" s="63"/>
      <c r="PAV239" s="61"/>
      <c r="PAW239" s="59"/>
      <c r="PAX239" s="60"/>
      <c r="PAY239" s="103"/>
      <c r="PAZ239" s="61"/>
      <c r="PBA239" s="62"/>
      <c r="PBB239" s="61"/>
      <c r="PBC239" s="61"/>
      <c r="PBD239" s="63"/>
      <c r="PBE239" s="61"/>
      <c r="PBF239" s="61"/>
      <c r="PBG239" s="61"/>
      <c r="PBH239" s="63"/>
      <c r="PBI239" s="61"/>
      <c r="PBJ239" s="59"/>
      <c r="PBK239" s="60"/>
      <c r="PBL239" s="103"/>
      <c r="PBM239" s="61"/>
      <c r="PBN239" s="62"/>
      <c r="PBO239" s="61"/>
      <c r="PBP239" s="61"/>
      <c r="PBQ239" s="63"/>
      <c r="PBR239" s="61"/>
      <c r="PBS239" s="61"/>
      <c r="PBT239" s="61"/>
      <c r="PBU239" s="63"/>
      <c r="PBV239" s="61"/>
      <c r="PBW239" s="59"/>
      <c r="PBX239" s="60"/>
      <c r="PBY239" s="103"/>
      <c r="PBZ239" s="61"/>
      <c r="PCA239" s="62"/>
      <c r="PCB239" s="61"/>
      <c r="PCC239" s="61"/>
      <c r="PCD239" s="63"/>
      <c r="PCE239" s="61"/>
      <c r="PCF239" s="61"/>
      <c r="PCG239" s="61"/>
      <c r="PCH239" s="63"/>
      <c r="PCI239" s="61"/>
      <c r="PCJ239" s="59"/>
      <c r="PCK239" s="60"/>
      <c r="PCL239" s="103"/>
      <c r="PCM239" s="61"/>
      <c r="PCN239" s="62"/>
      <c r="PCO239" s="61"/>
      <c r="PCP239" s="61"/>
      <c r="PCQ239" s="63"/>
      <c r="PCR239" s="61"/>
      <c r="PCS239" s="61"/>
      <c r="PCT239" s="61"/>
      <c r="PCU239" s="63"/>
      <c r="PCV239" s="61"/>
      <c r="PCW239" s="59"/>
      <c r="PCX239" s="60"/>
      <c r="PCY239" s="103"/>
      <c r="PCZ239" s="61"/>
      <c r="PDA239" s="62"/>
      <c r="PDB239" s="61"/>
      <c r="PDC239" s="61"/>
      <c r="PDD239" s="63"/>
      <c r="PDE239" s="61"/>
      <c r="PDF239" s="61"/>
      <c r="PDG239" s="61"/>
      <c r="PDH239" s="63"/>
      <c r="PDI239" s="61"/>
      <c r="PDJ239" s="59"/>
      <c r="PDK239" s="60"/>
      <c r="PDL239" s="103"/>
      <c r="PDM239" s="61"/>
      <c r="PDN239" s="62"/>
      <c r="PDO239" s="61"/>
      <c r="PDP239" s="61"/>
      <c r="PDQ239" s="63"/>
      <c r="PDR239" s="61"/>
      <c r="PDS239" s="61"/>
      <c r="PDT239" s="61"/>
      <c r="PDU239" s="63"/>
      <c r="PDV239" s="61"/>
      <c r="PDW239" s="59"/>
      <c r="PDX239" s="60"/>
      <c r="PDY239" s="103"/>
      <c r="PDZ239" s="61"/>
      <c r="PEA239" s="62"/>
      <c r="PEB239" s="61"/>
      <c r="PEC239" s="61"/>
      <c r="PED239" s="63"/>
      <c r="PEE239" s="61"/>
      <c r="PEF239" s="61"/>
      <c r="PEG239" s="61"/>
      <c r="PEH239" s="63"/>
      <c r="PEI239" s="61"/>
      <c r="PEJ239" s="59"/>
      <c r="PEK239" s="60"/>
      <c r="PEL239" s="103"/>
      <c r="PEM239" s="61"/>
      <c r="PEN239" s="62"/>
      <c r="PEO239" s="61"/>
      <c r="PEP239" s="61"/>
      <c r="PEQ239" s="63"/>
      <c r="PER239" s="61"/>
      <c r="PES239" s="61"/>
      <c r="PET239" s="61"/>
      <c r="PEU239" s="63"/>
      <c r="PEV239" s="61"/>
      <c r="PEW239" s="59"/>
      <c r="PEX239" s="60"/>
      <c r="PEY239" s="103"/>
      <c r="PEZ239" s="61"/>
      <c r="PFA239" s="62"/>
      <c r="PFB239" s="61"/>
      <c r="PFC239" s="61"/>
      <c r="PFD239" s="63"/>
      <c r="PFE239" s="61"/>
      <c r="PFF239" s="61"/>
      <c r="PFG239" s="61"/>
      <c r="PFH239" s="63"/>
      <c r="PFI239" s="61"/>
      <c r="PFJ239" s="59"/>
      <c r="PFK239" s="60"/>
      <c r="PFL239" s="103"/>
      <c r="PFM239" s="61"/>
      <c r="PFN239" s="62"/>
      <c r="PFO239" s="61"/>
      <c r="PFP239" s="61"/>
      <c r="PFQ239" s="63"/>
      <c r="PFR239" s="61"/>
      <c r="PFS239" s="61"/>
      <c r="PFT239" s="61"/>
      <c r="PFU239" s="63"/>
      <c r="PFV239" s="61"/>
      <c r="PFW239" s="59"/>
      <c r="PFX239" s="60"/>
      <c r="PFY239" s="103"/>
      <c r="PFZ239" s="61"/>
      <c r="PGA239" s="62"/>
      <c r="PGB239" s="61"/>
      <c r="PGC239" s="61"/>
      <c r="PGD239" s="63"/>
      <c r="PGE239" s="61"/>
      <c r="PGF239" s="61"/>
      <c r="PGG239" s="61"/>
      <c r="PGH239" s="63"/>
      <c r="PGI239" s="61"/>
      <c r="PGJ239" s="59"/>
      <c r="PGK239" s="60"/>
      <c r="PGL239" s="103"/>
      <c r="PGM239" s="61"/>
      <c r="PGN239" s="62"/>
      <c r="PGO239" s="61"/>
      <c r="PGP239" s="61"/>
      <c r="PGQ239" s="63"/>
      <c r="PGR239" s="61"/>
      <c r="PGS239" s="61"/>
      <c r="PGT239" s="61"/>
      <c r="PGU239" s="63"/>
      <c r="PGV239" s="61"/>
      <c r="PGW239" s="59"/>
      <c r="PGX239" s="60"/>
      <c r="PGY239" s="103"/>
      <c r="PGZ239" s="61"/>
      <c r="PHA239" s="62"/>
      <c r="PHB239" s="61"/>
      <c r="PHC239" s="61"/>
      <c r="PHD239" s="63"/>
      <c r="PHE239" s="61"/>
      <c r="PHF239" s="61"/>
      <c r="PHG239" s="61"/>
      <c r="PHH239" s="63"/>
      <c r="PHI239" s="61"/>
      <c r="PHJ239" s="59"/>
      <c r="PHK239" s="60"/>
      <c r="PHL239" s="103"/>
      <c r="PHM239" s="61"/>
      <c r="PHN239" s="62"/>
      <c r="PHO239" s="61"/>
      <c r="PHP239" s="61"/>
      <c r="PHQ239" s="63"/>
      <c r="PHR239" s="61"/>
      <c r="PHS239" s="61"/>
      <c r="PHT239" s="61"/>
      <c r="PHU239" s="63"/>
      <c r="PHV239" s="61"/>
      <c r="PHW239" s="59"/>
      <c r="PHX239" s="60"/>
      <c r="PHY239" s="103"/>
      <c r="PHZ239" s="61"/>
      <c r="PIA239" s="62"/>
      <c r="PIB239" s="61"/>
      <c r="PIC239" s="61"/>
      <c r="PID239" s="63"/>
      <c r="PIE239" s="61"/>
      <c r="PIF239" s="61"/>
      <c r="PIG239" s="61"/>
      <c r="PIH239" s="63"/>
      <c r="PII239" s="61"/>
      <c r="PIJ239" s="59"/>
      <c r="PIK239" s="60"/>
      <c r="PIL239" s="103"/>
      <c r="PIM239" s="61"/>
      <c r="PIN239" s="62"/>
      <c r="PIO239" s="61"/>
      <c r="PIP239" s="61"/>
      <c r="PIQ239" s="63"/>
      <c r="PIR239" s="61"/>
      <c r="PIS239" s="61"/>
      <c r="PIT239" s="61"/>
      <c r="PIU239" s="63"/>
      <c r="PIV239" s="61"/>
      <c r="PIW239" s="59"/>
      <c r="PIX239" s="60"/>
      <c r="PIY239" s="103"/>
      <c r="PIZ239" s="61"/>
      <c r="PJA239" s="62"/>
      <c r="PJB239" s="61"/>
      <c r="PJC239" s="61"/>
      <c r="PJD239" s="63"/>
      <c r="PJE239" s="61"/>
      <c r="PJF239" s="61"/>
      <c r="PJG239" s="61"/>
      <c r="PJH239" s="63"/>
      <c r="PJI239" s="61"/>
      <c r="PJJ239" s="59"/>
      <c r="PJK239" s="60"/>
      <c r="PJL239" s="103"/>
      <c r="PJM239" s="61"/>
      <c r="PJN239" s="62"/>
      <c r="PJO239" s="61"/>
      <c r="PJP239" s="61"/>
      <c r="PJQ239" s="63"/>
      <c r="PJR239" s="61"/>
      <c r="PJS239" s="61"/>
      <c r="PJT239" s="61"/>
      <c r="PJU239" s="63"/>
      <c r="PJV239" s="61"/>
      <c r="PJW239" s="59"/>
      <c r="PJX239" s="60"/>
      <c r="PJY239" s="103"/>
      <c r="PJZ239" s="61"/>
      <c r="PKA239" s="62"/>
      <c r="PKB239" s="61"/>
      <c r="PKC239" s="61"/>
      <c r="PKD239" s="63"/>
      <c r="PKE239" s="61"/>
      <c r="PKF239" s="61"/>
      <c r="PKG239" s="61"/>
      <c r="PKH239" s="63"/>
      <c r="PKI239" s="61"/>
      <c r="PKJ239" s="59"/>
      <c r="PKK239" s="60"/>
      <c r="PKL239" s="103"/>
      <c r="PKM239" s="61"/>
      <c r="PKN239" s="62"/>
      <c r="PKO239" s="61"/>
      <c r="PKP239" s="61"/>
      <c r="PKQ239" s="63"/>
      <c r="PKR239" s="61"/>
      <c r="PKS239" s="61"/>
      <c r="PKT239" s="61"/>
      <c r="PKU239" s="63"/>
      <c r="PKV239" s="61"/>
      <c r="PKW239" s="59"/>
      <c r="PKX239" s="60"/>
      <c r="PKY239" s="103"/>
      <c r="PKZ239" s="61"/>
      <c r="PLA239" s="62"/>
      <c r="PLB239" s="61"/>
      <c r="PLC239" s="61"/>
      <c r="PLD239" s="63"/>
      <c r="PLE239" s="61"/>
      <c r="PLF239" s="61"/>
      <c r="PLG239" s="61"/>
      <c r="PLH239" s="63"/>
      <c r="PLI239" s="61"/>
      <c r="PLJ239" s="59"/>
      <c r="PLK239" s="60"/>
      <c r="PLL239" s="103"/>
      <c r="PLM239" s="61"/>
      <c r="PLN239" s="62"/>
      <c r="PLO239" s="61"/>
      <c r="PLP239" s="61"/>
      <c r="PLQ239" s="63"/>
      <c r="PLR239" s="61"/>
      <c r="PLS239" s="61"/>
      <c r="PLT239" s="61"/>
      <c r="PLU239" s="63"/>
      <c r="PLV239" s="61"/>
      <c r="PLW239" s="59"/>
      <c r="PLX239" s="60"/>
      <c r="PLY239" s="103"/>
      <c r="PLZ239" s="61"/>
      <c r="PMA239" s="62"/>
      <c r="PMB239" s="61"/>
      <c r="PMC239" s="61"/>
      <c r="PMD239" s="63"/>
      <c r="PME239" s="61"/>
      <c r="PMF239" s="61"/>
      <c r="PMG239" s="61"/>
      <c r="PMH239" s="63"/>
      <c r="PMI239" s="61"/>
      <c r="PMJ239" s="59"/>
      <c r="PMK239" s="60"/>
      <c r="PML239" s="103"/>
      <c r="PMM239" s="61"/>
      <c r="PMN239" s="62"/>
      <c r="PMO239" s="61"/>
      <c r="PMP239" s="61"/>
      <c r="PMQ239" s="63"/>
      <c r="PMR239" s="61"/>
      <c r="PMS239" s="61"/>
      <c r="PMT239" s="61"/>
      <c r="PMU239" s="63"/>
      <c r="PMV239" s="61"/>
      <c r="PMW239" s="59"/>
      <c r="PMX239" s="60"/>
      <c r="PMY239" s="103"/>
      <c r="PMZ239" s="61"/>
      <c r="PNA239" s="62"/>
      <c r="PNB239" s="61"/>
      <c r="PNC239" s="61"/>
      <c r="PND239" s="63"/>
      <c r="PNE239" s="61"/>
      <c r="PNF239" s="61"/>
      <c r="PNG239" s="61"/>
      <c r="PNH239" s="63"/>
      <c r="PNI239" s="61"/>
      <c r="PNJ239" s="59"/>
      <c r="PNK239" s="60"/>
      <c r="PNL239" s="103"/>
      <c r="PNM239" s="61"/>
      <c r="PNN239" s="62"/>
      <c r="PNO239" s="61"/>
      <c r="PNP239" s="61"/>
      <c r="PNQ239" s="63"/>
      <c r="PNR239" s="61"/>
      <c r="PNS239" s="61"/>
      <c r="PNT239" s="61"/>
      <c r="PNU239" s="63"/>
      <c r="PNV239" s="61"/>
      <c r="PNW239" s="59"/>
      <c r="PNX239" s="60"/>
      <c r="PNY239" s="103"/>
      <c r="PNZ239" s="61"/>
      <c r="POA239" s="62"/>
      <c r="POB239" s="61"/>
      <c r="POC239" s="61"/>
      <c r="POD239" s="63"/>
      <c r="POE239" s="61"/>
      <c r="POF239" s="61"/>
      <c r="POG239" s="61"/>
      <c r="POH239" s="63"/>
      <c r="POI239" s="61"/>
      <c r="POJ239" s="59"/>
      <c r="POK239" s="60"/>
      <c r="POL239" s="103"/>
      <c r="POM239" s="61"/>
      <c r="PON239" s="62"/>
      <c r="POO239" s="61"/>
      <c r="POP239" s="61"/>
      <c r="POQ239" s="63"/>
      <c r="POR239" s="61"/>
      <c r="POS239" s="61"/>
      <c r="POT239" s="61"/>
      <c r="POU239" s="63"/>
      <c r="POV239" s="61"/>
      <c r="POW239" s="59"/>
      <c r="POX239" s="60"/>
      <c r="POY239" s="103"/>
      <c r="POZ239" s="61"/>
      <c r="PPA239" s="62"/>
      <c r="PPB239" s="61"/>
      <c r="PPC239" s="61"/>
      <c r="PPD239" s="63"/>
      <c r="PPE239" s="61"/>
      <c r="PPF239" s="61"/>
      <c r="PPG239" s="61"/>
      <c r="PPH239" s="63"/>
      <c r="PPI239" s="61"/>
      <c r="PPJ239" s="59"/>
      <c r="PPK239" s="60"/>
      <c r="PPL239" s="103"/>
      <c r="PPM239" s="61"/>
      <c r="PPN239" s="62"/>
      <c r="PPO239" s="61"/>
      <c r="PPP239" s="61"/>
      <c r="PPQ239" s="63"/>
      <c r="PPR239" s="61"/>
      <c r="PPS239" s="61"/>
      <c r="PPT239" s="61"/>
      <c r="PPU239" s="63"/>
      <c r="PPV239" s="61"/>
      <c r="PPW239" s="59"/>
      <c r="PPX239" s="60"/>
      <c r="PPY239" s="103"/>
      <c r="PPZ239" s="61"/>
      <c r="PQA239" s="62"/>
      <c r="PQB239" s="61"/>
      <c r="PQC239" s="61"/>
      <c r="PQD239" s="63"/>
      <c r="PQE239" s="61"/>
      <c r="PQF239" s="61"/>
      <c r="PQG239" s="61"/>
      <c r="PQH239" s="63"/>
      <c r="PQI239" s="61"/>
      <c r="PQJ239" s="59"/>
      <c r="PQK239" s="60"/>
      <c r="PQL239" s="103"/>
      <c r="PQM239" s="61"/>
      <c r="PQN239" s="62"/>
      <c r="PQO239" s="61"/>
      <c r="PQP239" s="61"/>
      <c r="PQQ239" s="63"/>
      <c r="PQR239" s="61"/>
      <c r="PQS239" s="61"/>
      <c r="PQT239" s="61"/>
      <c r="PQU239" s="63"/>
      <c r="PQV239" s="61"/>
      <c r="PQW239" s="59"/>
      <c r="PQX239" s="60"/>
      <c r="PQY239" s="103"/>
      <c r="PQZ239" s="61"/>
      <c r="PRA239" s="62"/>
      <c r="PRB239" s="61"/>
      <c r="PRC239" s="61"/>
      <c r="PRD239" s="63"/>
      <c r="PRE239" s="61"/>
      <c r="PRF239" s="61"/>
      <c r="PRG239" s="61"/>
      <c r="PRH239" s="63"/>
      <c r="PRI239" s="61"/>
      <c r="PRJ239" s="59"/>
      <c r="PRK239" s="60"/>
      <c r="PRL239" s="103"/>
      <c r="PRM239" s="61"/>
      <c r="PRN239" s="62"/>
      <c r="PRO239" s="61"/>
      <c r="PRP239" s="61"/>
      <c r="PRQ239" s="63"/>
      <c r="PRR239" s="61"/>
      <c r="PRS239" s="61"/>
      <c r="PRT239" s="61"/>
      <c r="PRU239" s="63"/>
      <c r="PRV239" s="61"/>
      <c r="PRW239" s="59"/>
      <c r="PRX239" s="60"/>
      <c r="PRY239" s="103"/>
      <c r="PRZ239" s="61"/>
      <c r="PSA239" s="62"/>
      <c r="PSB239" s="61"/>
      <c r="PSC239" s="61"/>
      <c r="PSD239" s="63"/>
      <c r="PSE239" s="61"/>
      <c r="PSF239" s="61"/>
      <c r="PSG239" s="61"/>
      <c r="PSH239" s="63"/>
      <c r="PSI239" s="61"/>
      <c r="PSJ239" s="59"/>
      <c r="PSK239" s="60"/>
      <c r="PSL239" s="103"/>
      <c r="PSM239" s="61"/>
      <c r="PSN239" s="62"/>
      <c r="PSO239" s="61"/>
      <c r="PSP239" s="61"/>
      <c r="PSQ239" s="63"/>
      <c r="PSR239" s="61"/>
      <c r="PSS239" s="61"/>
      <c r="PST239" s="61"/>
      <c r="PSU239" s="63"/>
      <c r="PSV239" s="61"/>
      <c r="PSW239" s="59"/>
      <c r="PSX239" s="60"/>
      <c r="PSY239" s="103"/>
      <c r="PSZ239" s="61"/>
      <c r="PTA239" s="62"/>
      <c r="PTB239" s="61"/>
      <c r="PTC239" s="61"/>
      <c r="PTD239" s="63"/>
      <c r="PTE239" s="61"/>
      <c r="PTF239" s="61"/>
      <c r="PTG239" s="61"/>
      <c r="PTH239" s="63"/>
      <c r="PTI239" s="61"/>
      <c r="PTJ239" s="59"/>
      <c r="PTK239" s="60"/>
      <c r="PTL239" s="103"/>
      <c r="PTM239" s="61"/>
      <c r="PTN239" s="62"/>
      <c r="PTO239" s="61"/>
      <c r="PTP239" s="61"/>
      <c r="PTQ239" s="63"/>
      <c r="PTR239" s="61"/>
      <c r="PTS239" s="61"/>
      <c r="PTT239" s="61"/>
      <c r="PTU239" s="63"/>
      <c r="PTV239" s="61"/>
      <c r="PTW239" s="59"/>
      <c r="PTX239" s="60"/>
      <c r="PTY239" s="103"/>
      <c r="PTZ239" s="61"/>
      <c r="PUA239" s="62"/>
      <c r="PUB239" s="61"/>
      <c r="PUC239" s="61"/>
      <c r="PUD239" s="63"/>
      <c r="PUE239" s="61"/>
      <c r="PUF239" s="61"/>
      <c r="PUG239" s="61"/>
      <c r="PUH239" s="63"/>
      <c r="PUI239" s="61"/>
      <c r="PUJ239" s="59"/>
      <c r="PUK239" s="60"/>
      <c r="PUL239" s="103"/>
      <c r="PUM239" s="61"/>
      <c r="PUN239" s="62"/>
      <c r="PUO239" s="61"/>
      <c r="PUP239" s="61"/>
      <c r="PUQ239" s="63"/>
      <c r="PUR239" s="61"/>
      <c r="PUS239" s="61"/>
      <c r="PUT239" s="61"/>
      <c r="PUU239" s="63"/>
      <c r="PUV239" s="61"/>
      <c r="PUW239" s="59"/>
      <c r="PUX239" s="60"/>
      <c r="PUY239" s="103"/>
      <c r="PUZ239" s="61"/>
      <c r="PVA239" s="62"/>
      <c r="PVB239" s="61"/>
      <c r="PVC239" s="61"/>
      <c r="PVD239" s="63"/>
      <c r="PVE239" s="61"/>
      <c r="PVF239" s="61"/>
      <c r="PVG239" s="61"/>
      <c r="PVH239" s="63"/>
      <c r="PVI239" s="61"/>
      <c r="PVJ239" s="59"/>
      <c r="PVK239" s="60"/>
      <c r="PVL239" s="103"/>
      <c r="PVM239" s="61"/>
      <c r="PVN239" s="62"/>
      <c r="PVO239" s="61"/>
      <c r="PVP239" s="61"/>
      <c r="PVQ239" s="63"/>
      <c r="PVR239" s="61"/>
      <c r="PVS239" s="61"/>
      <c r="PVT239" s="61"/>
      <c r="PVU239" s="63"/>
      <c r="PVV239" s="61"/>
      <c r="PVW239" s="59"/>
      <c r="PVX239" s="60"/>
      <c r="PVY239" s="103"/>
      <c r="PVZ239" s="61"/>
      <c r="PWA239" s="62"/>
      <c r="PWB239" s="61"/>
      <c r="PWC239" s="61"/>
      <c r="PWD239" s="63"/>
      <c r="PWE239" s="61"/>
      <c r="PWF239" s="61"/>
      <c r="PWG239" s="61"/>
      <c r="PWH239" s="63"/>
      <c r="PWI239" s="61"/>
      <c r="PWJ239" s="59"/>
      <c r="PWK239" s="60"/>
      <c r="PWL239" s="103"/>
      <c r="PWM239" s="61"/>
      <c r="PWN239" s="62"/>
      <c r="PWO239" s="61"/>
      <c r="PWP239" s="61"/>
      <c r="PWQ239" s="63"/>
      <c r="PWR239" s="61"/>
      <c r="PWS239" s="61"/>
      <c r="PWT239" s="61"/>
      <c r="PWU239" s="63"/>
      <c r="PWV239" s="61"/>
      <c r="PWW239" s="59"/>
      <c r="PWX239" s="60"/>
      <c r="PWY239" s="103"/>
      <c r="PWZ239" s="61"/>
      <c r="PXA239" s="62"/>
      <c r="PXB239" s="61"/>
      <c r="PXC239" s="61"/>
      <c r="PXD239" s="63"/>
      <c r="PXE239" s="61"/>
      <c r="PXF239" s="61"/>
      <c r="PXG239" s="61"/>
      <c r="PXH239" s="63"/>
      <c r="PXI239" s="61"/>
      <c r="PXJ239" s="59"/>
      <c r="PXK239" s="60"/>
      <c r="PXL239" s="103"/>
      <c r="PXM239" s="61"/>
      <c r="PXN239" s="62"/>
      <c r="PXO239" s="61"/>
      <c r="PXP239" s="61"/>
      <c r="PXQ239" s="63"/>
      <c r="PXR239" s="61"/>
      <c r="PXS239" s="61"/>
      <c r="PXT239" s="61"/>
      <c r="PXU239" s="63"/>
      <c r="PXV239" s="61"/>
      <c r="PXW239" s="59"/>
      <c r="PXX239" s="60"/>
      <c r="PXY239" s="103"/>
      <c r="PXZ239" s="61"/>
      <c r="PYA239" s="62"/>
      <c r="PYB239" s="61"/>
      <c r="PYC239" s="61"/>
      <c r="PYD239" s="63"/>
      <c r="PYE239" s="61"/>
      <c r="PYF239" s="61"/>
      <c r="PYG239" s="61"/>
      <c r="PYH239" s="63"/>
      <c r="PYI239" s="61"/>
      <c r="PYJ239" s="59"/>
      <c r="PYK239" s="60"/>
      <c r="PYL239" s="103"/>
      <c r="PYM239" s="61"/>
      <c r="PYN239" s="62"/>
      <c r="PYO239" s="61"/>
      <c r="PYP239" s="61"/>
      <c r="PYQ239" s="63"/>
      <c r="PYR239" s="61"/>
      <c r="PYS239" s="61"/>
      <c r="PYT239" s="61"/>
      <c r="PYU239" s="63"/>
      <c r="PYV239" s="61"/>
      <c r="PYW239" s="59"/>
      <c r="PYX239" s="60"/>
      <c r="PYY239" s="103"/>
      <c r="PYZ239" s="61"/>
      <c r="PZA239" s="62"/>
      <c r="PZB239" s="61"/>
      <c r="PZC239" s="61"/>
      <c r="PZD239" s="63"/>
      <c r="PZE239" s="61"/>
      <c r="PZF239" s="61"/>
      <c r="PZG239" s="61"/>
      <c r="PZH239" s="63"/>
      <c r="PZI239" s="61"/>
      <c r="PZJ239" s="59"/>
      <c r="PZK239" s="60"/>
      <c r="PZL239" s="103"/>
      <c r="PZM239" s="61"/>
      <c r="PZN239" s="62"/>
      <c r="PZO239" s="61"/>
      <c r="PZP239" s="61"/>
      <c r="PZQ239" s="63"/>
      <c r="PZR239" s="61"/>
      <c r="PZS239" s="61"/>
      <c r="PZT239" s="61"/>
      <c r="PZU239" s="63"/>
      <c r="PZV239" s="61"/>
      <c r="PZW239" s="59"/>
      <c r="PZX239" s="60"/>
      <c r="PZY239" s="103"/>
      <c r="PZZ239" s="61"/>
      <c r="QAA239" s="62"/>
      <c r="QAB239" s="61"/>
      <c r="QAC239" s="61"/>
      <c r="QAD239" s="63"/>
      <c r="QAE239" s="61"/>
      <c r="QAF239" s="61"/>
      <c r="QAG239" s="61"/>
      <c r="QAH239" s="63"/>
      <c r="QAI239" s="61"/>
      <c r="QAJ239" s="59"/>
      <c r="QAK239" s="60"/>
      <c r="QAL239" s="103"/>
      <c r="QAM239" s="61"/>
      <c r="QAN239" s="62"/>
      <c r="QAO239" s="61"/>
      <c r="QAP239" s="61"/>
      <c r="QAQ239" s="63"/>
      <c r="QAR239" s="61"/>
      <c r="QAS239" s="61"/>
      <c r="QAT239" s="61"/>
      <c r="QAU239" s="63"/>
      <c r="QAV239" s="61"/>
      <c r="QAW239" s="59"/>
      <c r="QAX239" s="60"/>
      <c r="QAY239" s="103"/>
      <c r="QAZ239" s="61"/>
      <c r="QBA239" s="62"/>
      <c r="QBB239" s="61"/>
      <c r="QBC239" s="61"/>
      <c r="QBD239" s="63"/>
      <c r="QBE239" s="61"/>
      <c r="QBF239" s="61"/>
      <c r="QBG239" s="61"/>
      <c r="QBH239" s="63"/>
      <c r="QBI239" s="61"/>
      <c r="QBJ239" s="59"/>
      <c r="QBK239" s="60"/>
      <c r="QBL239" s="103"/>
      <c r="QBM239" s="61"/>
      <c r="QBN239" s="62"/>
      <c r="QBO239" s="61"/>
      <c r="QBP239" s="61"/>
      <c r="QBQ239" s="63"/>
      <c r="QBR239" s="61"/>
      <c r="QBS239" s="61"/>
      <c r="QBT239" s="61"/>
      <c r="QBU239" s="63"/>
      <c r="QBV239" s="61"/>
      <c r="QBW239" s="59"/>
      <c r="QBX239" s="60"/>
      <c r="QBY239" s="103"/>
      <c r="QBZ239" s="61"/>
      <c r="QCA239" s="62"/>
      <c r="QCB239" s="61"/>
      <c r="QCC239" s="61"/>
      <c r="QCD239" s="63"/>
      <c r="QCE239" s="61"/>
      <c r="QCF239" s="61"/>
      <c r="QCG239" s="61"/>
      <c r="QCH239" s="63"/>
      <c r="QCI239" s="61"/>
      <c r="QCJ239" s="59"/>
      <c r="QCK239" s="60"/>
      <c r="QCL239" s="103"/>
      <c r="QCM239" s="61"/>
      <c r="QCN239" s="62"/>
      <c r="QCO239" s="61"/>
      <c r="QCP239" s="61"/>
      <c r="QCQ239" s="63"/>
      <c r="QCR239" s="61"/>
      <c r="QCS239" s="61"/>
      <c r="QCT239" s="61"/>
      <c r="QCU239" s="63"/>
      <c r="QCV239" s="61"/>
      <c r="QCW239" s="59"/>
      <c r="QCX239" s="60"/>
      <c r="QCY239" s="103"/>
      <c r="QCZ239" s="61"/>
      <c r="QDA239" s="62"/>
      <c r="QDB239" s="61"/>
      <c r="QDC239" s="61"/>
      <c r="QDD239" s="63"/>
      <c r="QDE239" s="61"/>
      <c r="QDF239" s="61"/>
      <c r="QDG239" s="61"/>
      <c r="QDH239" s="63"/>
      <c r="QDI239" s="61"/>
      <c r="QDJ239" s="59"/>
      <c r="QDK239" s="60"/>
      <c r="QDL239" s="103"/>
      <c r="QDM239" s="61"/>
      <c r="QDN239" s="62"/>
      <c r="QDO239" s="61"/>
      <c r="QDP239" s="61"/>
      <c r="QDQ239" s="63"/>
      <c r="QDR239" s="61"/>
      <c r="QDS239" s="61"/>
      <c r="QDT239" s="61"/>
      <c r="QDU239" s="63"/>
      <c r="QDV239" s="61"/>
      <c r="QDW239" s="59"/>
      <c r="QDX239" s="60"/>
      <c r="QDY239" s="103"/>
      <c r="QDZ239" s="61"/>
      <c r="QEA239" s="62"/>
      <c r="QEB239" s="61"/>
      <c r="QEC239" s="61"/>
      <c r="QED239" s="63"/>
      <c r="QEE239" s="61"/>
      <c r="QEF239" s="61"/>
      <c r="QEG239" s="61"/>
      <c r="QEH239" s="63"/>
      <c r="QEI239" s="61"/>
      <c r="QEJ239" s="59"/>
      <c r="QEK239" s="60"/>
      <c r="QEL239" s="103"/>
      <c r="QEM239" s="61"/>
      <c r="QEN239" s="62"/>
      <c r="QEO239" s="61"/>
      <c r="QEP239" s="61"/>
      <c r="QEQ239" s="63"/>
      <c r="QER239" s="61"/>
      <c r="QES239" s="61"/>
      <c r="QET239" s="61"/>
      <c r="QEU239" s="63"/>
      <c r="QEV239" s="61"/>
      <c r="QEW239" s="59"/>
      <c r="QEX239" s="60"/>
      <c r="QEY239" s="103"/>
      <c r="QEZ239" s="61"/>
      <c r="QFA239" s="62"/>
      <c r="QFB239" s="61"/>
      <c r="QFC239" s="61"/>
      <c r="QFD239" s="63"/>
      <c r="QFE239" s="61"/>
      <c r="QFF239" s="61"/>
      <c r="QFG239" s="61"/>
      <c r="QFH239" s="63"/>
      <c r="QFI239" s="61"/>
      <c r="QFJ239" s="59"/>
      <c r="QFK239" s="60"/>
      <c r="QFL239" s="103"/>
      <c r="QFM239" s="61"/>
      <c r="QFN239" s="62"/>
      <c r="QFO239" s="61"/>
      <c r="QFP239" s="61"/>
      <c r="QFQ239" s="63"/>
      <c r="QFR239" s="61"/>
      <c r="QFS239" s="61"/>
      <c r="QFT239" s="61"/>
      <c r="QFU239" s="63"/>
      <c r="QFV239" s="61"/>
      <c r="QFW239" s="59"/>
      <c r="QFX239" s="60"/>
      <c r="QFY239" s="103"/>
      <c r="QFZ239" s="61"/>
      <c r="QGA239" s="62"/>
      <c r="QGB239" s="61"/>
      <c r="QGC239" s="61"/>
      <c r="QGD239" s="63"/>
      <c r="QGE239" s="61"/>
      <c r="QGF239" s="61"/>
      <c r="QGG239" s="61"/>
      <c r="QGH239" s="63"/>
      <c r="QGI239" s="61"/>
      <c r="QGJ239" s="59"/>
      <c r="QGK239" s="60"/>
      <c r="QGL239" s="103"/>
      <c r="QGM239" s="61"/>
      <c r="QGN239" s="62"/>
      <c r="QGO239" s="61"/>
      <c r="QGP239" s="61"/>
      <c r="QGQ239" s="63"/>
      <c r="QGR239" s="61"/>
      <c r="QGS239" s="61"/>
      <c r="QGT239" s="61"/>
      <c r="QGU239" s="63"/>
      <c r="QGV239" s="61"/>
      <c r="QGW239" s="59"/>
      <c r="QGX239" s="60"/>
      <c r="QGY239" s="103"/>
      <c r="QGZ239" s="61"/>
      <c r="QHA239" s="62"/>
      <c r="QHB239" s="61"/>
      <c r="QHC239" s="61"/>
      <c r="QHD239" s="63"/>
      <c r="QHE239" s="61"/>
      <c r="QHF239" s="61"/>
      <c r="QHG239" s="61"/>
      <c r="QHH239" s="63"/>
      <c r="QHI239" s="61"/>
      <c r="QHJ239" s="59"/>
      <c r="QHK239" s="60"/>
      <c r="QHL239" s="103"/>
      <c r="QHM239" s="61"/>
      <c r="QHN239" s="62"/>
      <c r="QHO239" s="61"/>
      <c r="QHP239" s="61"/>
      <c r="QHQ239" s="63"/>
      <c r="QHR239" s="61"/>
      <c r="QHS239" s="61"/>
      <c r="QHT239" s="61"/>
      <c r="QHU239" s="63"/>
      <c r="QHV239" s="61"/>
      <c r="QHW239" s="59"/>
      <c r="QHX239" s="60"/>
      <c r="QHY239" s="103"/>
      <c r="QHZ239" s="61"/>
      <c r="QIA239" s="62"/>
      <c r="QIB239" s="61"/>
      <c r="QIC239" s="61"/>
      <c r="QID239" s="63"/>
      <c r="QIE239" s="61"/>
      <c r="QIF239" s="61"/>
      <c r="QIG239" s="61"/>
      <c r="QIH239" s="63"/>
      <c r="QII239" s="61"/>
      <c r="QIJ239" s="59"/>
      <c r="QIK239" s="60"/>
      <c r="QIL239" s="103"/>
      <c r="QIM239" s="61"/>
      <c r="QIN239" s="62"/>
      <c r="QIO239" s="61"/>
      <c r="QIP239" s="61"/>
      <c r="QIQ239" s="63"/>
      <c r="QIR239" s="61"/>
      <c r="QIS239" s="61"/>
      <c r="QIT239" s="61"/>
      <c r="QIU239" s="63"/>
      <c r="QIV239" s="61"/>
      <c r="QIW239" s="59"/>
      <c r="QIX239" s="60"/>
      <c r="QIY239" s="103"/>
      <c r="QIZ239" s="61"/>
      <c r="QJA239" s="62"/>
      <c r="QJB239" s="61"/>
      <c r="QJC239" s="61"/>
      <c r="QJD239" s="63"/>
      <c r="QJE239" s="61"/>
      <c r="QJF239" s="61"/>
      <c r="QJG239" s="61"/>
      <c r="QJH239" s="63"/>
      <c r="QJI239" s="61"/>
      <c r="QJJ239" s="59"/>
      <c r="QJK239" s="60"/>
      <c r="QJL239" s="103"/>
      <c r="QJM239" s="61"/>
      <c r="QJN239" s="62"/>
      <c r="QJO239" s="61"/>
      <c r="QJP239" s="61"/>
      <c r="QJQ239" s="63"/>
      <c r="QJR239" s="61"/>
      <c r="QJS239" s="61"/>
      <c r="QJT239" s="61"/>
      <c r="QJU239" s="63"/>
      <c r="QJV239" s="61"/>
      <c r="QJW239" s="59"/>
      <c r="QJX239" s="60"/>
      <c r="QJY239" s="103"/>
      <c r="QJZ239" s="61"/>
      <c r="QKA239" s="62"/>
      <c r="QKB239" s="61"/>
      <c r="QKC239" s="61"/>
      <c r="QKD239" s="63"/>
      <c r="QKE239" s="61"/>
      <c r="QKF239" s="61"/>
      <c r="QKG239" s="61"/>
      <c r="QKH239" s="63"/>
      <c r="QKI239" s="61"/>
      <c r="QKJ239" s="59"/>
      <c r="QKK239" s="60"/>
      <c r="QKL239" s="103"/>
      <c r="QKM239" s="61"/>
      <c r="QKN239" s="62"/>
      <c r="QKO239" s="61"/>
      <c r="QKP239" s="61"/>
      <c r="QKQ239" s="63"/>
      <c r="QKR239" s="61"/>
      <c r="QKS239" s="61"/>
      <c r="QKT239" s="61"/>
      <c r="QKU239" s="63"/>
      <c r="QKV239" s="61"/>
      <c r="QKW239" s="59"/>
      <c r="QKX239" s="60"/>
      <c r="QKY239" s="103"/>
      <c r="QKZ239" s="61"/>
      <c r="QLA239" s="62"/>
      <c r="QLB239" s="61"/>
      <c r="QLC239" s="61"/>
      <c r="QLD239" s="63"/>
      <c r="QLE239" s="61"/>
      <c r="QLF239" s="61"/>
      <c r="QLG239" s="61"/>
      <c r="QLH239" s="63"/>
      <c r="QLI239" s="61"/>
      <c r="QLJ239" s="59"/>
      <c r="QLK239" s="60"/>
      <c r="QLL239" s="103"/>
      <c r="QLM239" s="61"/>
      <c r="QLN239" s="62"/>
      <c r="QLO239" s="61"/>
      <c r="QLP239" s="61"/>
      <c r="QLQ239" s="63"/>
      <c r="QLR239" s="61"/>
      <c r="QLS239" s="61"/>
      <c r="QLT239" s="61"/>
      <c r="QLU239" s="63"/>
      <c r="QLV239" s="61"/>
      <c r="QLW239" s="59"/>
      <c r="QLX239" s="60"/>
      <c r="QLY239" s="103"/>
      <c r="QLZ239" s="61"/>
      <c r="QMA239" s="62"/>
      <c r="QMB239" s="61"/>
      <c r="QMC239" s="61"/>
      <c r="QMD239" s="63"/>
      <c r="QME239" s="61"/>
      <c r="QMF239" s="61"/>
      <c r="QMG239" s="61"/>
      <c r="QMH239" s="63"/>
      <c r="QMI239" s="61"/>
      <c r="QMJ239" s="59"/>
      <c r="QMK239" s="60"/>
      <c r="QML239" s="103"/>
      <c r="QMM239" s="61"/>
      <c r="QMN239" s="62"/>
      <c r="QMO239" s="61"/>
      <c r="QMP239" s="61"/>
      <c r="QMQ239" s="63"/>
      <c r="QMR239" s="61"/>
      <c r="QMS239" s="61"/>
      <c r="QMT239" s="61"/>
      <c r="QMU239" s="63"/>
      <c r="QMV239" s="61"/>
      <c r="QMW239" s="59"/>
      <c r="QMX239" s="60"/>
      <c r="QMY239" s="103"/>
      <c r="QMZ239" s="61"/>
      <c r="QNA239" s="62"/>
      <c r="QNB239" s="61"/>
      <c r="QNC239" s="61"/>
      <c r="QND239" s="63"/>
      <c r="QNE239" s="61"/>
      <c r="QNF239" s="61"/>
      <c r="QNG239" s="61"/>
      <c r="QNH239" s="63"/>
      <c r="QNI239" s="61"/>
      <c r="QNJ239" s="59"/>
      <c r="QNK239" s="60"/>
      <c r="QNL239" s="103"/>
      <c r="QNM239" s="61"/>
      <c r="QNN239" s="62"/>
      <c r="QNO239" s="61"/>
      <c r="QNP239" s="61"/>
      <c r="QNQ239" s="63"/>
      <c r="QNR239" s="61"/>
      <c r="QNS239" s="61"/>
      <c r="QNT239" s="61"/>
      <c r="QNU239" s="63"/>
      <c r="QNV239" s="61"/>
      <c r="QNW239" s="59"/>
      <c r="QNX239" s="60"/>
      <c r="QNY239" s="103"/>
      <c r="QNZ239" s="61"/>
      <c r="QOA239" s="62"/>
      <c r="QOB239" s="61"/>
      <c r="QOC239" s="61"/>
      <c r="QOD239" s="63"/>
      <c r="QOE239" s="61"/>
      <c r="QOF239" s="61"/>
      <c r="QOG239" s="61"/>
      <c r="QOH239" s="63"/>
      <c r="QOI239" s="61"/>
      <c r="QOJ239" s="59"/>
      <c r="QOK239" s="60"/>
      <c r="QOL239" s="103"/>
      <c r="QOM239" s="61"/>
      <c r="QON239" s="62"/>
      <c r="QOO239" s="61"/>
      <c r="QOP239" s="61"/>
      <c r="QOQ239" s="63"/>
      <c r="QOR239" s="61"/>
      <c r="QOS239" s="61"/>
      <c r="QOT239" s="61"/>
      <c r="QOU239" s="63"/>
      <c r="QOV239" s="61"/>
      <c r="QOW239" s="59"/>
      <c r="QOX239" s="60"/>
      <c r="QOY239" s="103"/>
      <c r="QOZ239" s="61"/>
      <c r="QPA239" s="62"/>
      <c r="QPB239" s="61"/>
      <c r="QPC239" s="61"/>
      <c r="QPD239" s="63"/>
      <c r="QPE239" s="61"/>
      <c r="QPF239" s="61"/>
      <c r="QPG239" s="61"/>
      <c r="QPH239" s="63"/>
      <c r="QPI239" s="61"/>
      <c r="QPJ239" s="59"/>
      <c r="QPK239" s="60"/>
      <c r="QPL239" s="103"/>
      <c r="QPM239" s="61"/>
      <c r="QPN239" s="62"/>
      <c r="QPO239" s="61"/>
      <c r="QPP239" s="61"/>
      <c r="QPQ239" s="63"/>
      <c r="QPR239" s="61"/>
      <c r="QPS239" s="61"/>
      <c r="QPT239" s="61"/>
      <c r="QPU239" s="63"/>
      <c r="QPV239" s="61"/>
      <c r="QPW239" s="59"/>
      <c r="QPX239" s="60"/>
      <c r="QPY239" s="103"/>
      <c r="QPZ239" s="61"/>
      <c r="QQA239" s="62"/>
      <c r="QQB239" s="61"/>
      <c r="QQC239" s="61"/>
      <c r="QQD239" s="63"/>
      <c r="QQE239" s="61"/>
      <c r="QQF239" s="61"/>
      <c r="QQG239" s="61"/>
      <c r="QQH239" s="63"/>
      <c r="QQI239" s="61"/>
      <c r="QQJ239" s="59"/>
      <c r="QQK239" s="60"/>
      <c r="QQL239" s="103"/>
      <c r="QQM239" s="61"/>
      <c r="QQN239" s="62"/>
      <c r="QQO239" s="61"/>
      <c r="QQP239" s="61"/>
      <c r="QQQ239" s="63"/>
      <c r="QQR239" s="61"/>
      <c r="QQS239" s="61"/>
      <c r="QQT239" s="61"/>
      <c r="QQU239" s="63"/>
      <c r="QQV239" s="61"/>
      <c r="QQW239" s="59"/>
      <c r="QQX239" s="60"/>
      <c r="QQY239" s="103"/>
      <c r="QQZ239" s="61"/>
      <c r="QRA239" s="62"/>
      <c r="QRB239" s="61"/>
      <c r="QRC239" s="61"/>
      <c r="QRD239" s="63"/>
      <c r="QRE239" s="61"/>
      <c r="QRF239" s="61"/>
      <c r="QRG239" s="61"/>
      <c r="QRH239" s="63"/>
      <c r="QRI239" s="61"/>
      <c r="QRJ239" s="59"/>
      <c r="QRK239" s="60"/>
      <c r="QRL239" s="103"/>
      <c r="QRM239" s="61"/>
      <c r="QRN239" s="62"/>
      <c r="QRO239" s="61"/>
      <c r="QRP239" s="61"/>
      <c r="QRQ239" s="63"/>
      <c r="QRR239" s="61"/>
      <c r="QRS239" s="61"/>
      <c r="QRT239" s="61"/>
      <c r="QRU239" s="63"/>
      <c r="QRV239" s="61"/>
      <c r="QRW239" s="59"/>
      <c r="QRX239" s="60"/>
      <c r="QRY239" s="103"/>
      <c r="QRZ239" s="61"/>
      <c r="QSA239" s="62"/>
      <c r="QSB239" s="61"/>
      <c r="QSC239" s="61"/>
      <c r="QSD239" s="63"/>
      <c r="QSE239" s="61"/>
      <c r="QSF239" s="61"/>
      <c r="QSG239" s="61"/>
      <c r="QSH239" s="63"/>
      <c r="QSI239" s="61"/>
      <c r="QSJ239" s="59"/>
      <c r="QSK239" s="60"/>
      <c r="QSL239" s="103"/>
      <c r="QSM239" s="61"/>
      <c r="QSN239" s="62"/>
      <c r="QSO239" s="61"/>
      <c r="QSP239" s="61"/>
      <c r="QSQ239" s="63"/>
      <c r="QSR239" s="61"/>
      <c r="QSS239" s="61"/>
      <c r="QST239" s="61"/>
      <c r="QSU239" s="63"/>
      <c r="QSV239" s="61"/>
      <c r="QSW239" s="59"/>
      <c r="QSX239" s="60"/>
      <c r="QSY239" s="103"/>
      <c r="QSZ239" s="61"/>
      <c r="QTA239" s="62"/>
      <c r="QTB239" s="61"/>
      <c r="QTC239" s="61"/>
      <c r="QTD239" s="63"/>
      <c r="QTE239" s="61"/>
      <c r="QTF239" s="61"/>
      <c r="QTG239" s="61"/>
      <c r="QTH239" s="63"/>
      <c r="QTI239" s="61"/>
      <c r="QTJ239" s="59"/>
      <c r="QTK239" s="60"/>
      <c r="QTL239" s="103"/>
      <c r="QTM239" s="61"/>
      <c r="QTN239" s="62"/>
      <c r="QTO239" s="61"/>
      <c r="QTP239" s="61"/>
      <c r="QTQ239" s="63"/>
      <c r="QTR239" s="61"/>
      <c r="QTS239" s="61"/>
      <c r="QTT239" s="61"/>
      <c r="QTU239" s="63"/>
      <c r="QTV239" s="61"/>
      <c r="QTW239" s="59"/>
      <c r="QTX239" s="60"/>
      <c r="QTY239" s="103"/>
      <c r="QTZ239" s="61"/>
      <c r="QUA239" s="62"/>
      <c r="QUB239" s="61"/>
      <c r="QUC239" s="61"/>
      <c r="QUD239" s="63"/>
      <c r="QUE239" s="61"/>
      <c r="QUF239" s="61"/>
      <c r="QUG239" s="61"/>
      <c r="QUH239" s="63"/>
      <c r="QUI239" s="61"/>
      <c r="QUJ239" s="59"/>
      <c r="QUK239" s="60"/>
      <c r="QUL239" s="103"/>
      <c r="QUM239" s="61"/>
      <c r="QUN239" s="62"/>
      <c r="QUO239" s="61"/>
      <c r="QUP239" s="61"/>
      <c r="QUQ239" s="63"/>
      <c r="QUR239" s="61"/>
      <c r="QUS239" s="61"/>
      <c r="QUT239" s="61"/>
      <c r="QUU239" s="63"/>
      <c r="QUV239" s="61"/>
      <c r="QUW239" s="59"/>
      <c r="QUX239" s="60"/>
      <c r="QUY239" s="103"/>
      <c r="QUZ239" s="61"/>
      <c r="QVA239" s="62"/>
      <c r="QVB239" s="61"/>
      <c r="QVC239" s="61"/>
      <c r="QVD239" s="63"/>
      <c r="QVE239" s="61"/>
      <c r="QVF239" s="61"/>
      <c r="QVG239" s="61"/>
      <c r="QVH239" s="63"/>
      <c r="QVI239" s="61"/>
      <c r="QVJ239" s="59"/>
      <c r="QVK239" s="60"/>
      <c r="QVL239" s="103"/>
      <c r="QVM239" s="61"/>
      <c r="QVN239" s="62"/>
      <c r="QVO239" s="61"/>
      <c r="QVP239" s="61"/>
      <c r="QVQ239" s="63"/>
      <c r="QVR239" s="61"/>
      <c r="QVS239" s="61"/>
      <c r="QVT239" s="61"/>
      <c r="QVU239" s="63"/>
      <c r="QVV239" s="61"/>
      <c r="QVW239" s="59"/>
      <c r="QVX239" s="60"/>
      <c r="QVY239" s="103"/>
      <c r="QVZ239" s="61"/>
      <c r="QWA239" s="62"/>
      <c r="QWB239" s="61"/>
      <c r="QWC239" s="61"/>
      <c r="QWD239" s="63"/>
      <c r="QWE239" s="61"/>
      <c r="QWF239" s="61"/>
      <c r="QWG239" s="61"/>
      <c r="QWH239" s="63"/>
      <c r="QWI239" s="61"/>
      <c r="QWJ239" s="59"/>
      <c r="QWK239" s="60"/>
      <c r="QWL239" s="103"/>
      <c r="QWM239" s="61"/>
      <c r="QWN239" s="62"/>
      <c r="QWO239" s="61"/>
      <c r="QWP239" s="61"/>
      <c r="QWQ239" s="63"/>
      <c r="QWR239" s="61"/>
      <c r="QWS239" s="61"/>
      <c r="QWT239" s="61"/>
      <c r="QWU239" s="63"/>
      <c r="QWV239" s="61"/>
      <c r="QWW239" s="59"/>
      <c r="QWX239" s="60"/>
      <c r="QWY239" s="103"/>
      <c r="QWZ239" s="61"/>
      <c r="QXA239" s="62"/>
      <c r="QXB239" s="61"/>
      <c r="QXC239" s="61"/>
      <c r="QXD239" s="63"/>
      <c r="QXE239" s="61"/>
      <c r="QXF239" s="61"/>
      <c r="QXG239" s="61"/>
      <c r="QXH239" s="63"/>
      <c r="QXI239" s="61"/>
      <c r="QXJ239" s="59"/>
      <c r="QXK239" s="60"/>
      <c r="QXL239" s="103"/>
      <c r="QXM239" s="61"/>
      <c r="QXN239" s="62"/>
      <c r="QXO239" s="61"/>
      <c r="QXP239" s="61"/>
      <c r="QXQ239" s="63"/>
      <c r="QXR239" s="61"/>
      <c r="QXS239" s="61"/>
      <c r="QXT239" s="61"/>
      <c r="QXU239" s="63"/>
      <c r="QXV239" s="61"/>
      <c r="QXW239" s="59"/>
      <c r="QXX239" s="60"/>
      <c r="QXY239" s="103"/>
      <c r="QXZ239" s="61"/>
      <c r="QYA239" s="62"/>
      <c r="QYB239" s="61"/>
      <c r="QYC239" s="61"/>
      <c r="QYD239" s="63"/>
      <c r="QYE239" s="61"/>
      <c r="QYF239" s="61"/>
      <c r="QYG239" s="61"/>
      <c r="QYH239" s="63"/>
      <c r="QYI239" s="61"/>
      <c r="QYJ239" s="59"/>
      <c r="QYK239" s="60"/>
      <c r="QYL239" s="103"/>
      <c r="QYM239" s="61"/>
      <c r="QYN239" s="62"/>
      <c r="QYO239" s="61"/>
      <c r="QYP239" s="61"/>
      <c r="QYQ239" s="63"/>
      <c r="QYR239" s="61"/>
      <c r="QYS239" s="61"/>
      <c r="QYT239" s="61"/>
      <c r="QYU239" s="63"/>
      <c r="QYV239" s="61"/>
      <c r="QYW239" s="59"/>
      <c r="QYX239" s="60"/>
      <c r="QYY239" s="103"/>
      <c r="QYZ239" s="61"/>
      <c r="QZA239" s="62"/>
      <c r="QZB239" s="61"/>
      <c r="QZC239" s="61"/>
      <c r="QZD239" s="63"/>
      <c r="QZE239" s="61"/>
      <c r="QZF239" s="61"/>
      <c r="QZG239" s="61"/>
      <c r="QZH239" s="63"/>
      <c r="QZI239" s="61"/>
      <c r="QZJ239" s="59"/>
      <c r="QZK239" s="60"/>
      <c r="QZL239" s="103"/>
      <c r="QZM239" s="61"/>
      <c r="QZN239" s="62"/>
      <c r="QZO239" s="61"/>
      <c r="QZP239" s="61"/>
      <c r="QZQ239" s="63"/>
      <c r="QZR239" s="61"/>
      <c r="QZS239" s="61"/>
      <c r="QZT239" s="61"/>
      <c r="QZU239" s="63"/>
      <c r="QZV239" s="61"/>
      <c r="QZW239" s="59"/>
      <c r="QZX239" s="60"/>
      <c r="QZY239" s="103"/>
      <c r="QZZ239" s="61"/>
      <c r="RAA239" s="62"/>
      <c r="RAB239" s="61"/>
      <c r="RAC239" s="61"/>
      <c r="RAD239" s="63"/>
      <c r="RAE239" s="61"/>
      <c r="RAF239" s="61"/>
      <c r="RAG239" s="61"/>
      <c r="RAH239" s="63"/>
      <c r="RAI239" s="61"/>
      <c r="RAJ239" s="59"/>
      <c r="RAK239" s="60"/>
      <c r="RAL239" s="103"/>
      <c r="RAM239" s="61"/>
      <c r="RAN239" s="62"/>
      <c r="RAO239" s="61"/>
      <c r="RAP239" s="61"/>
      <c r="RAQ239" s="63"/>
      <c r="RAR239" s="61"/>
      <c r="RAS239" s="61"/>
      <c r="RAT239" s="61"/>
      <c r="RAU239" s="63"/>
      <c r="RAV239" s="61"/>
      <c r="RAW239" s="59"/>
      <c r="RAX239" s="60"/>
      <c r="RAY239" s="103"/>
      <c r="RAZ239" s="61"/>
      <c r="RBA239" s="62"/>
      <c r="RBB239" s="61"/>
      <c r="RBC239" s="61"/>
      <c r="RBD239" s="63"/>
      <c r="RBE239" s="61"/>
      <c r="RBF239" s="61"/>
      <c r="RBG239" s="61"/>
      <c r="RBH239" s="63"/>
      <c r="RBI239" s="61"/>
      <c r="RBJ239" s="59"/>
      <c r="RBK239" s="60"/>
      <c r="RBL239" s="103"/>
      <c r="RBM239" s="61"/>
      <c r="RBN239" s="62"/>
      <c r="RBO239" s="61"/>
      <c r="RBP239" s="61"/>
      <c r="RBQ239" s="63"/>
      <c r="RBR239" s="61"/>
      <c r="RBS239" s="61"/>
      <c r="RBT239" s="61"/>
      <c r="RBU239" s="63"/>
      <c r="RBV239" s="61"/>
      <c r="RBW239" s="59"/>
      <c r="RBX239" s="60"/>
      <c r="RBY239" s="103"/>
      <c r="RBZ239" s="61"/>
      <c r="RCA239" s="62"/>
      <c r="RCB239" s="61"/>
      <c r="RCC239" s="61"/>
      <c r="RCD239" s="63"/>
      <c r="RCE239" s="61"/>
      <c r="RCF239" s="61"/>
      <c r="RCG239" s="61"/>
      <c r="RCH239" s="63"/>
      <c r="RCI239" s="61"/>
      <c r="RCJ239" s="59"/>
      <c r="RCK239" s="60"/>
      <c r="RCL239" s="103"/>
      <c r="RCM239" s="61"/>
      <c r="RCN239" s="62"/>
      <c r="RCO239" s="61"/>
      <c r="RCP239" s="61"/>
      <c r="RCQ239" s="63"/>
      <c r="RCR239" s="61"/>
      <c r="RCS239" s="61"/>
      <c r="RCT239" s="61"/>
      <c r="RCU239" s="63"/>
      <c r="RCV239" s="61"/>
      <c r="RCW239" s="59"/>
      <c r="RCX239" s="60"/>
      <c r="RCY239" s="103"/>
      <c r="RCZ239" s="61"/>
      <c r="RDA239" s="62"/>
      <c r="RDB239" s="61"/>
      <c r="RDC239" s="61"/>
      <c r="RDD239" s="63"/>
      <c r="RDE239" s="61"/>
      <c r="RDF239" s="61"/>
      <c r="RDG239" s="61"/>
      <c r="RDH239" s="63"/>
      <c r="RDI239" s="61"/>
      <c r="RDJ239" s="59"/>
      <c r="RDK239" s="60"/>
      <c r="RDL239" s="103"/>
      <c r="RDM239" s="61"/>
      <c r="RDN239" s="62"/>
      <c r="RDO239" s="61"/>
      <c r="RDP239" s="61"/>
      <c r="RDQ239" s="63"/>
      <c r="RDR239" s="61"/>
      <c r="RDS239" s="61"/>
      <c r="RDT239" s="61"/>
      <c r="RDU239" s="63"/>
      <c r="RDV239" s="61"/>
      <c r="RDW239" s="59"/>
      <c r="RDX239" s="60"/>
      <c r="RDY239" s="103"/>
      <c r="RDZ239" s="61"/>
      <c r="REA239" s="62"/>
      <c r="REB239" s="61"/>
      <c r="REC239" s="61"/>
      <c r="RED239" s="63"/>
      <c r="REE239" s="61"/>
      <c r="REF239" s="61"/>
      <c r="REG239" s="61"/>
      <c r="REH239" s="63"/>
      <c r="REI239" s="61"/>
      <c r="REJ239" s="59"/>
      <c r="REK239" s="60"/>
      <c r="REL239" s="103"/>
      <c r="REM239" s="61"/>
      <c r="REN239" s="62"/>
      <c r="REO239" s="61"/>
      <c r="REP239" s="61"/>
      <c r="REQ239" s="63"/>
      <c r="RER239" s="61"/>
      <c r="RES239" s="61"/>
      <c r="RET239" s="61"/>
      <c r="REU239" s="63"/>
      <c r="REV239" s="61"/>
      <c r="REW239" s="59"/>
      <c r="REX239" s="60"/>
      <c r="REY239" s="103"/>
      <c r="REZ239" s="61"/>
      <c r="RFA239" s="62"/>
      <c r="RFB239" s="61"/>
      <c r="RFC239" s="61"/>
      <c r="RFD239" s="63"/>
      <c r="RFE239" s="61"/>
      <c r="RFF239" s="61"/>
      <c r="RFG239" s="61"/>
      <c r="RFH239" s="63"/>
      <c r="RFI239" s="61"/>
      <c r="RFJ239" s="59"/>
      <c r="RFK239" s="60"/>
      <c r="RFL239" s="103"/>
      <c r="RFM239" s="61"/>
      <c r="RFN239" s="62"/>
      <c r="RFO239" s="61"/>
      <c r="RFP239" s="61"/>
      <c r="RFQ239" s="63"/>
      <c r="RFR239" s="61"/>
      <c r="RFS239" s="61"/>
      <c r="RFT239" s="61"/>
      <c r="RFU239" s="63"/>
      <c r="RFV239" s="61"/>
      <c r="RFW239" s="59"/>
      <c r="RFX239" s="60"/>
      <c r="RFY239" s="103"/>
      <c r="RFZ239" s="61"/>
      <c r="RGA239" s="62"/>
      <c r="RGB239" s="61"/>
      <c r="RGC239" s="61"/>
      <c r="RGD239" s="63"/>
      <c r="RGE239" s="61"/>
      <c r="RGF239" s="61"/>
      <c r="RGG239" s="61"/>
      <c r="RGH239" s="63"/>
      <c r="RGI239" s="61"/>
      <c r="RGJ239" s="59"/>
      <c r="RGK239" s="60"/>
      <c r="RGL239" s="103"/>
      <c r="RGM239" s="61"/>
      <c r="RGN239" s="62"/>
      <c r="RGO239" s="61"/>
      <c r="RGP239" s="61"/>
      <c r="RGQ239" s="63"/>
      <c r="RGR239" s="61"/>
      <c r="RGS239" s="61"/>
      <c r="RGT239" s="61"/>
      <c r="RGU239" s="63"/>
      <c r="RGV239" s="61"/>
      <c r="RGW239" s="59"/>
      <c r="RGX239" s="60"/>
      <c r="RGY239" s="103"/>
      <c r="RGZ239" s="61"/>
      <c r="RHA239" s="62"/>
      <c r="RHB239" s="61"/>
      <c r="RHC239" s="61"/>
      <c r="RHD239" s="63"/>
      <c r="RHE239" s="61"/>
      <c r="RHF239" s="61"/>
      <c r="RHG239" s="61"/>
      <c r="RHH239" s="63"/>
      <c r="RHI239" s="61"/>
      <c r="RHJ239" s="59"/>
      <c r="RHK239" s="60"/>
      <c r="RHL239" s="103"/>
      <c r="RHM239" s="61"/>
      <c r="RHN239" s="62"/>
      <c r="RHO239" s="61"/>
      <c r="RHP239" s="61"/>
      <c r="RHQ239" s="63"/>
      <c r="RHR239" s="61"/>
      <c r="RHS239" s="61"/>
      <c r="RHT239" s="61"/>
      <c r="RHU239" s="63"/>
      <c r="RHV239" s="61"/>
      <c r="RHW239" s="59"/>
      <c r="RHX239" s="60"/>
      <c r="RHY239" s="103"/>
      <c r="RHZ239" s="61"/>
      <c r="RIA239" s="62"/>
      <c r="RIB239" s="61"/>
      <c r="RIC239" s="61"/>
      <c r="RID239" s="63"/>
      <c r="RIE239" s="61"/>
      <c r="RIF239" s="61"/>
      <c r="RIG239" s="61"/>
      <c r="RIH239" s="63"/>
      <c r="RII239" s="61"/>
      <c r="RIJ239" s="59"/>
      <c r="RIK239" s="60"/>
      <c r="RIL239" s="103"/>
      <c r="RIM239" s="61"/>
      <c r="RIN239" s="62"/>
      <c r="RIO239" s="61"/>
      <c r="RIP239" s="61"/>
      <c r="RIQ239" s="63"/>
      <c r="RIR239" s="61"/>
      <c r="RIS239" s="61"/>
      <c r="RIT239" s="61"/>
      <c r="RIU239" s="63"/>
      <c r="RIV239" s="61"/>
      <c r="RIW239" s="59"/>
      <c r="RIX239" s="60"/>
      <c r="RIY239" s="103"/>
      <c r="RIZ239" s="61"/>
      <c r="RJA239" s="62"/>
      <c r="RJB239" s="61"/>
      <c r="RJC239" s="61"/>
      <c r="RJD239" s="63"/>
      <c r="RJE239" s="61"/>
      <c r="RJF239" s="61"/>
      <c r="RJG239" s="61"/>
      <c r="RJH239" s="63"/>
      <c r="RJI239" s="61"/>
      <c r="RJJ239" s="59"/>
      <c r="RJK239" s="60"/>
      <c r="RJL239" s="103"/>
      <c r="RJM239" s="61"/>
      <c r="RJN239" s="62"/>
      <c r="RJO239" s="61"/>
      <c r="RJP239" s="61"/>
      <c r="RJQ239" s="63"/>
      <c r="RJR239" s="61"/>
      <c r="RJS239" s="61"/>
      <c r="RJT239" s="61"/>
      <c r="RJU239" s="63"/>
      <c r="RJV239" s="61"/>
      <c r="RJW239" s="59"/>
      <c r="RJX239" s="60"/>
      <c r="RJY239" s="103"/>
      <c r="RJZ239" s="61"/>
      <c r="RKA239" s="62"/>
      <c r="RKB239" s="61"/>
      <c r="RKC239" s="61"/>
      <c r="RKD239" s="63"/>
      <c r="RKE239" s="61"/>
      <c r="RKF239" s="61"/>
      <c r="RKG239" s="61"/>
      <c r="RKH239" s="63"/>
      <c r="RKI239" s="61"/>
      <c r="RKJ239" s="59"/>
      <c r="RKK239" s="60"/>
      <c r="RKL239" s="103"/>
      <c r="RKM239" s="61"/>
      <c r="RKN239" s="62"/>
      <c r="RKO239" s="61"/>
      <c r="RKP239" s="61"/>
      <c r="RKQ239" s="63"/>
      <c r="RKR239" s="61"/>
      <c r="RKS239" s="61"/>
      <c r="RKT239" s="61"/>
      <c r="RKU239" s="63"/>
      <c r="RKV239" s="61"/>
      <c r="RKW239" s="59"/>
      <c r="RKX239" s="60"/>
      <c r="RKY239" s="103"/>
      <c r="RKZ239" s="61"/>
      <c r="RLA239" s="62"/>
      <c r="RLB239" s="61"/>
      <c r="RLC239" s="61"/>
      <c r="RLD239" s="63"/>
      <c r="RLE239" s="61"/>
      <c r="RLF239" s="61"/>
      <c r="RLG239" s="61"/>
      <c r="RLH239" s="63"/>
      <c r="RLI239" s="61"/>
      <c r="RLJ239" s="59"/>
      <c r="RLK239" s="60"/>
      <c r="RLL239" s="103"/>
      <c r="RLM239" s="61"/>
      <c r="RLN239" s="62"/>
      <c r="RLO239" s="61"/>
      <c r="RLP239" s="61"/>
      <c r="RLQ239" s="63"/>
      <c r="RLR239" s="61"/>
      <c r="RLS239" s="61"/>
      <c r="RLT239" s="61"/>
      <c r="RLU239" s="63"/>
      <c r="RLV239" s="61"/>
      <c r="RLW239" s="59"/>
      <c r="RLX239" s="60"/>
      <c r="RLY239" s="103"/>
      <c r="RLZ239" s="61"/>
      <c r="RMA239" s="62"/>
      <c r="RMB239" s="61"/>
      <c r="RMC239" s="61"/>
      <c r="RMD239" s="63"/>
      <c r="RME239" s="61"/>
      <c r="RMF239" s="61"/>
      <c r="RMG239" s="61"/>
      <c r="RMH239" s="63"/>
      <c r="RMI239" s="61"/>
      <c r="RMJ239" s="59"/>
      <c r="RMK239" s="60"/>
      <c r="RML239" s="103"/>
      <c r="RMM239" s="61"/>
      <c r="RMN239" s="62"/>
      <c r="RMO239" s="61"/>
      <c r="RMP239" s="61"/>
      <c r="RMQ239" s="63"/>
      <c r="RMR239" s="61"/>
      <c r="RMS239" s="61"/>
      <c r="RMT239" s="61"/>
      <c r="RMU239" s="63"/>
      <c r="RMV239" s="61"/>
      <c r="RMW239" s="59"/>
      <c r="RMX239" s="60"/>
      <c r="RMY239" s="103"/>
      <c r="RMZ239" s="61"/>
      <c r="RNA239" s="62"/>
      <c r="RNB239" s="61"/>
      <c r="RNC239" s="61"/>
      <c r="RND239" s="63"/>
      <c r="RNE239" s="61"/>
      <c r="RNF239" s="61"/>
      <c r="RNG239" s="61"/>
      <c r="RNH239" s="63"/>
      <c r="RNI239" s="61"/>
      <c r="RNJ239" s="59"/>
      <c r="RNK239" s="60"/>
      <c r="RNL239" s="103"/>
      <c r="RNM239" s="61"/>
      <c r="RNN239" s="62"/>
      <c r="RNO239" s="61"/>
      <c r="RNP239" s="61"/>
      <c r="RNQ239" s="63"/>
      <c r="RNR239" s="61"/>
      <c r="RNS239" s="61"/>
      <c r="RNT239" s="61"/>
      <c r="RNU239" s="63"/>
      <c r="RNV239" s="61"/>
      <c r="RNW239" s="59"/>
      <c r="RNX239" s="60"/>
      <c r="RNY239" s="103"/>
      <c r="RNZ239" s="61"/>
      <c r="ROA239" s="62"/>
      <c r="ROB239" s="61"/>
      <c r="ROC239" s="61"/>
      <c r="ROD239" s="63"/>
      <c r="ROE239" s="61"/>
      <c r="ROF239" s="61"/>
      <c r="ROG239" s="61"/>
      <c r="ROH239" s="63"/>
      <c r="ROI239" s="61"/>
      <c r="ROJ239" s="59"/>
      <c r="ROK239" s="60"/>
      <c r="ROL239" s="103"/>
      <c r="ROM239" s="61"/>
      <c r="RON239" s="62"/>
      <c r="ROO239" s="61"/>
      <c r="ROP239" s="61"/>
      <c r="ROQ239" s="63"/>
      <c r="ROR239" s="61"/>
      <c r="ROS239" s="61"/>
      <c r="ROT239" s="61"/>
      <c r="ROU239" s="63"/>
      <c r="ROV239" s="61"/>
      <c r="ROW239" s="59"/>
      <c r="ROX239" s="60"/>
      <c r="ROY239" s="103"/>
      <c r="ROZ239" s="61"/>
      <c r="RPA239" s="62"/>
      <c r="RPB239" s="61"/>
      <c r="RPC239" s="61"/>
      <c r="RPD239" s="63"/>
      <c r="RPE239" s="61"/>
      <c r="RPF239" s="61"/>
      <c r="RPG239" s="61"/>
      <c r="RPH239" s="63"/>
      <c r="RPI239" s="61"/>
      <c r="RPJ239" s="59"/>
      <c r="RPK239" s="60"/>
      <c r="RPL239" s="103"/>
      <c r="RPM239" s="61"/>
      <c r="RPN239" s="62"/>
      <c r="RPO239" s="61"/>
      <c r="RPP239" s="61"/>
      <c r="RPQ239" s="63"/>
      <c r="RPR239" s="61"/>
      <c r="RPS239" s="61"/>
      <c r="RPT239" s="61"/>
      <c r="RPU239" s="63"/>
      <c r="RPV239" s="61"/>
      <c r="RPW239" s="59"/>
      <c r="RPX239" s="60"/>
      <c r="RPY239" s="103"/>
      <c r="RPZ239" s="61"/>
      <c r="RQA239" s="62"/>
      <c r="RQB239" s="61"/>
      <c r="RQC239" s="61"/>
      <c r="RQD239" s="63"/>
      <c r="RQE239" s="61"/>
      <c r="RQF239" s="61"/>
      <c r="RQG239" s="61"/>
      <c r="RQH239" s="63"/>
      <c r="RQI239" s="61"/>
      <c r="RQJ239" s="59"/>
      <c r="RQK239" s="60"/>
      <c r="RQL239" s="103"/>
      <c r="RQM239" s="61"/>
      <c r="RQN239" s="62"/>
      <c r="RQO239" s="61"/>
      <c r="RQP239" s="61"/>
      <c r="RQQ239" s="63"/>
      <c r="RQR239" s="61"/>
      <c r="RQS239" s="61"/>
      <c r="RQT239" s="61"/>
      <c r="RQU239" s="63"/>
      <c r="RQV239" s="61"/>
      <c r="RQW239" s="59"/>
      <c r="RQX239" s="60"/>
      <c r="RQY239" s="103"/>
      <c r="RQZ239" s="61"/>
      <c r="RRA239" s="62"/>
      <c r="RRB239" s="61"/>
      <c r="RRC239" s="61"/>
      <c r="RRD239" s="63"/>
      <c r="RRE239" s="61"/>
      <c r="RRF239" s="61"/>
      <c r="RRG239" s="61"/>
      <c r="RRH239" s="63"/>
      <c r="RRI239" s="61"/>
      <c r="RRJ239" s="59"/>
      <c r="RRK239" s="60"/>
      <c r="RRL239" s="103"/>
      <c r="RRM239" s="61"/>
      <c r="RRN239" s="62"/>
      <c r="RRO239" s="61"/>
      <c r="RRP239" s="61"/>
      <c r="RRQ239" s="63"/>
      <c r="RRR239" s="61"/>
      <c r="RRS239" s="61"/>
      <c r="RRT239" s="61"/>
      <c r="RRU239" s="63"/>
      <c r="RRV239" s="61"/>
      <c r="RRW239" s="59"/>
      <c r="RRX239" s="60"/>
      <c r="RRY239" s="103"/>
      <c r="RRZ239" s="61"/>
      <c r="RSA239" s="62"/>
      <c r="RSB239" s="61"/>
      <c r="RSC239" s="61"/>
      <c r="RSD239" s="63"/>
      <c r="RSE239" s="61"/>
      <c r="RSF239" s="61"/>
      <c r="RSG239" s="61"/>
      <c r="RSH239" s="63"/>
      <c r="RSI239" s="61"/>
      <c r="RSJ239" s="59"/>
      <c r="RSK239" s="60"/>
      <c r="RSL239" s="103"/>
      <c r="RSM239" s="61"/>
      <c r="RSN239" s="62"/>
      <c r="RSO239" s="61"/>
      <c r="RSP239" s="61"/>
      <c r="RSQ239" s="63"/>
      <c r="RSR239" s="61"/>
      <c r="RSS239" s="61"/>
      <c r="RST239" s="61"/>
      <c r="RSU239" s="63"/>
      <c r="RSV239" s="61"/>
      <c r="RSW239" s="59"/>
      <c r="RSX239" s="60"/>
      <c r="RSY239" s="103"/>
      <c r="RSZ239" s="61"/>
      <c r="RTA239" s="62"/>
      <c r="RTB239" s="61"/>
      <c r="RTC239" s="61"/>
      <c r="RTD239" s="63"/>
      <c r="RTE239" s="61"/>
      <c r="RTF239" s="61"/>
      <c r="RTG239" s="61"/>
      <c r="RTH239" s="63"/>
      <c r="RTI239" s="61"/>
      <c r="RTJ239" s="59"/>
      <c r="RTK239" s="60"/>
      <c r="RTL239" s="103"/>
      <c r="RTM239" s="61"/>
      <c r="RTN239" s="62"/>
      <c r="RTO239" s="61"/>
      <c r="RTP239" s="61"/>
      <c r="RTQ239" s="63"/>
      <c r="RTR239" s="61"/>
      <c r="RTS239" s="61"/>
      <c r="RTT239" s="61"/>
      <c r="RTU239" s="63"/>
      <c r="RTV239" s="61"/>
      <c r="RTW239" s="59"/>
      <c r="RTX239" s="60"/>
      <c r="RTY239" s="103"/>
      <c r="RTZ239" s="61"/>
      <c r="RUA239" s="62"/>
      <c r="RUB239" s="61"/>
      <c r="RUC239" s="61"/>
      <c r="RUD239" s="63"/>
      <c r="RUE239" s="61"/>
      <c r="RUF239" s="61"/>
      <c r="RUG239" s="61"/>
      <c r="RUH239" s="63"/>
      <c r="RUI239" s="61"/>
      <c r="RUJ239" s="59"/>
      <c r="RUK239" s="60"/>
      <c r="RUL239" s="103"/>
      <c r="RUM239" s="61"/>
      <c r="RUN239" s="62"/>
      <c r="RUO239" s="61"/>
      <c r="RUP239" s="61"/>
      <c r="RUQ239" s="63"/>
      <c r="RUR239" s="61"/>
      <c r="RUS239" s="61"/>
      <c r="RUT239" s="61"/>
      <c r="RUU239" s="63"/>
      <c r="RUV239" s="61"/>
      <c r="RUW239" s="59"/>
      <c r="RUX239" s="60"/>
      <c r="RUY239" s="103"/>
      <c r="RUZ239" s="61"/>
      <c r="RVA239" s="62"/>
      <c r="RVB239" s="61"/>
      <c r="RVC239" s="61"/>
      <c r="RVD239" s="63"/>
      <c r="RVE239" s="61"/>
      <c r="RVF239" s="61"/>
      <c r="RVG239" s="61"/>
      <c r="RVH239" s="63"/>
      <c r="RVI239" s="61"/>
      <c r="RVJ239" s="59"/>
      <c r="RVK239" s="60"/>
      <c r="RVL239" s="103"/>
      <c r="RVM239" s="61"/>
      <c r="RVN239" s="62"/>
      <c r="RVO239" s="61"/>
      <c r="RVP239" s="61"/>
      <c r="RVQ239" s="63"/>
      <c r="RVR239" s="61"/>
      <c r="RVS239" s="61"/>
      <c r="RVT239" s="61"/>
      <c r="RVU239" s="63"/>
      <c r="RVV239" s="61"/>
      <c r="RVW239" s="59"/>
      <c r="RVX239" s="60"/>
      <c r="RVY239" s="103"/>
      <c r="RVZ239" s="61"/>
      <c r="RWA239" s="62"/>
      <c r="RWB239" s="61"/>
      <c r="RWC239" s="61"/>
      <c r="RWD239" s="63"/>
      <c r="RWE239" s="61"/>
      <c r="RWF239" s="61"/>
      <c r="RWG239" s="61"/>
      <c r="RWH239" s="63"/>
      <c r="RWI239" s="61"/>
      <c r="RWJ239" s="59"/>
      <c r="RWK239" s="60"/>
      <c r="RWL239" s="103"/>
      <c r="RWM239" s="61"/>
      <c r="RWN239" s="62"/>
      <c r="RWO239" s="61"/>
      <c r="RWP239" s="61"/>
      <c r="RWQ239" s="63"/>
      <c r="RWR239" s="61"/>
      <c r="RWS239" s="61"/>
      <c r="RWT239" s="61"/>
      <c r="RWU239" s="63"/>
      <c r="RWV239" s="61"/>
      <c r="RWW239" s="59"/>
      <c r="RWX239" s="60"/>
      <c r="RWY239" s="103"/>
      <c r="RWZ239" s="61"/>
      <c r="RXA239" s="62"/>
      <c r="RXB239" s="61"/>
      <c r="RXC239" s="61"/>
      <c r="RXD239" s="63"/>
      <c r="RXE239" s="61"/>
      <c r="RXF239" s="61"/>
      <c r="RXG239" s="61"/>
      <c r="RXH239" s="63"/>
      <c r="RXI239" s="61"/>
      <c r="RXJ239" s="59"/>
      <c r="RXK239" s="60"/>
      <c r="RXL239" s="103"/>
      <c r="RXM239" s="61"/>
      <c r="RXN239" s="62"/>
      <c r="RXO239" s="61"/>
      <c r="RXP239" s="61"/>
      <c r="RXQ239" s="63"/>
      <c r="RXR239" s="61"/>
      <c r="RXS239" s="61"/>
      <c r="RXT239" s="61"/>
      <c r="RXU239" s="63"/>
      <c r="RXV239" s="61"/>
      <c r="RXW239" s="59"/>
      <c r="RXX239" s="60"/>
      <c r="RXY239" s="103"/>
      <c r="RXZ239" s="61"/>
      <c r="RYA239" s="62"/>
      <c r="RYB239" s="61"/>
      <c r="RYC239" s="61"/>
      <c r="RYD239" s="63"/>
      <c r="RYE239" s="61"/>
      <c r="RYF239" s="61"/>
      <c r="RYG239" s="61"/>
      <c r="RYH239" s="63"/>
      <c r="RYI239" s="61"/>
      <c r="RYJ239" s="59"/>
      <c r="RYK239" s="60"/>
      <c r="RYL239" s="103"/>
      <c r="RYM239" s="61"/>
      <c r="RYN239" s="62"/>
      <c r="RYO239" s="61"/>
      <c r="RYP239" s="61"/>
      <c r="RYQ239" s="63"/>
      <c r="RYR239" s="61"/>
      <c r="RYS239" s="61"/>
      <c r="RYT239" s="61"/>
      <c r="RYU239" s="63"/>
      <c r="RYV239" s="61"/>
      <c r="RYW239" s="59"/>
      <c r="RYX239" s="60"/>
      <c r="RYY239" s="103"/>
      <c r="RYZ239" s="61"/>
      <c r="RZA239" s="62"/>
      <c r="RZB239" s="61"/>
      <c r="RZC239" s="61"/>
      <c r="RZD239" s="63"/>
      <c r="RZE239" s="61"/>
      <c r="RZF239" s="61"/>
      <c r="RZG239" s="61"/>
      <c r="RZH239" s="63"/>
      <c r="RZI239" s="61"/>
      <c r="RZJ239" s="59"/>
      <c r="RZK239" s="60"/>
      <c r="RZL239" s="103"/>
      <c r="RZM239" s="61"/>
      <c r="RZN239" s="62"/>
      <c r="RZO239" s="61"/>
      <c r="RZP239" s="61"/>
      <c r="RZQ239" s="63"/>
      <c r="RZR239" s="61"/>
      <c r="RZS239" s="61"/>
      <c r="RZT239" s="61"/>
      <c r="RZU239" s="63"/>
      <c r="RZV239" s="61"/>
      <c r="RZW239" s="59"/>
      <c r="RZX239" s="60"/>
      <c r="RZY239" s="103"/>
      <c r="RZZ239" s="61"/>
      <c r="SAA239" s="62"/>
      <c r="SAB239" s="61"/>
      <c r="SAC239" s="61"/>
      <c r="SAD239" s="63"/>
      <c r="SAE239" s="61"/>
      <c r="SAF239" s="61"/>
      <c r="SAG239" s="61"/>
      <c r="SAH239" s="63"/>
      <c r="SAI239" s="61"/>
      <c r="SAJ239" s="59"/>
      <c r="SAK239" s="60"/>
      <c r="SAL239" s="103"/>
      <c r="SAM239" s="61"/>
      <c r="SAN239" s="62"/>
      <c r="SAO239" s="61"/>
      <c r="SAP239" s="61"/>
      <c r="SAQ239" s="63"/>
      <c r="SAR239" s="61"/>
      <c r="SAS239" s="61"/>
      <c r="SAT239" s="61"/>
      <c r="SAU239" s="63"/>
      <c r="SAV239" s="61"/>
      <c r="SAW239" s="59"/>
      <c r="SAX239" s="60"/>
      <c r="SAY239" s="103"/>
      <c r="SAZ239" s="61"/>
      <c r="SBA239" s="62"/>
      <c r="SBB239" s="61"/>
      <c r="SBC239" s="61"/>
      <c r="SBD239" s="63"/>
      <c r="SBE239" s="61"/>
      <c r="SBF239" s="61"/>
      <c r="SBG239" s="61"/>
      <c r="SBH239" s="63"/>
      <c r="SBI239" s="61"/>
      <c r="SBJ239" s="59"/>
      <c r="SBK239" s="60"/>
      <c r="SBL239" s="103"/>
      <c r="SBM239" s="61"/>
      <c r="SBN239" s="62"/>
      <c r="SBO239" s="61"/>
      <c r="SBP239" s="61"/>
      <c r="SBQ239" s="63"/>
      <c r="SBR239" s="61"/>
      <c r="SBS239" s="61"/>
      <c r="SBT239" s="61"/>
      <c r="SBU239" s="63"/>
      <c r="SBV239" s="61"/>
      <c r="SBW239" s="59"/>
      <c r="SBX239" s="60"/>
      <c r="SBY239" s="103"/>
      <c r="SBZ239" s="61"/>
      <c r="SCA239" s="62"/>
      <c r="SCB239" s="61"/>
      <c r="SCC239" s="61"/>
      <c r="SCD239" s="63"/>
      <c r="SCE239" s="61"/>
      <c r="SCF239" s="61"/>
      <c r="SCG239" s="61"/>
      <c r="SCH239" s="63"/>
      <c r="SCI239" s="61"/>
      <c r="SCJ239" s="59"/>
      <c r="SCK239" s="60"/>
      <c r="SCL239" s="103"/>
      <c r="SCM239" s="61"/>
      <c r="SCN239" s="62"/>
      <c r="SCO239" s="61"/>
      <c r="SCP239" s="61"/>
      <c r="SCQ239" s="63"/>
      <c r="SCR239" s="61"/>
      <c r="SCS239" s="61"/>
      <c r="SCT239" s="61"/>
      <c r="SCU239" s="63"/>
      <c r="SCV239" s="61"/>
      <c r="SCW239" s="59"/>
      <c r="SCX239" s="60"/>
      <c r="SCY239" s="103"/>
      <c r="SCZ239" s="61"/>
      <c r="SDA239" s="62"/>
      <c r="SDB239" s="61"/>
      <c r="SDC239" s="61"/>
      <c r="SDD239" s="63"/>
      <c r="SDE239" s="61"/>
      <c r="SDF239" s="61"/>
      <c r="SDG239" s="61"/>
      <c r="SDH239" s="63"/>
      <c r="SDI239" s="61"/>
      <c r="SDJ239" s="59"/>
      <c r="SDK239" s="60"/>
      <c r="SDL239" s="103"/>
      <c r="SDM239" s="61"/>
      <c r="SDN239" s="62"/>
      <c r="SDO239" s="61"/>
      <c r="SDP239" s="61"/>
      <c r="SDQ239" s="63"/>
      <c r="SDR239" s="61"/>
      <c r="SDS239" s="61"/>
      <c r="SDT239" s="61"/>
      <c r="SDU239" s="63"/>
      <c r="SDV239" s="61"/>
      <c r="SDW239" s="59"/>
      <c r="SDX239" s="60"/>
      <c r="SDY239" s="103"/>
      <c r="SDZ239" s="61"/>
      <c r="SEA239" s="62"/>
      <c r="SEB239" s="61"/>
      <c r="SEC239" s="61"/>
      <c r="SED239" s="63"/>
      <c r="SEE239" s="61"/>
      <c r="SEF239" s="61"/>
      <c r="SEG239" s="61"/>
      <c r="SEH239" s="63"/>
      <c r="SEI239" s="61"/>
      <c r="SEJ239" s="59"/>
      <c r="SEK239" s="60"/>
      <c r="SEL239" s="103"/>
      <c r="SEM239" s="61"/>
      <c r="SEN239" s="62"/>
      <c r="SEO239" s="61"/>
      <c r="SEP239" s="61"/>
      <c r="SEQ239" s="63"/>
      <c r="SER239" s="61"/>
      <c r="SES239" s="61"/>
      <c r="SET239" s="61"/>
      <c r="SEU239" s="63"/>
      <c r="SEV239" s="61"/>
      <c r="SEW239" s="59"/>
      <c r="SEX239" s="60"/>
      <c r="SEY239" s="103"/>
      <c r="SEZ239" s="61"/>
      <c r="SFA239" s="62"/>
      <c r="SFB239" s="61"/>
      <c r="SFC239" s="61"/>
      <c r="SFD239" s="63"/>
      <c r="SFE239" s="61"/>
      <c r="SFF239" s="61"/>
      <c r="SFG239" s="61"/>
      <c r="SFH239" s="63"/>
      <c r="SFI239" s="61"/>
      <c r="SFJ239" s="59"/>
      <c r="SFK239" s="60"/>
      <c r="SFL239" s="103"/>
      <c r="SFM239" s="61"/>
      <c r="SFN239" s="62"/>
      <c r="SFO239" s="61"/>
      <c r="SFP239" s="61"/>
      <c r="SFQ239" s="63"/>
      <c r="SFR239" s="61"/>
      <c r="SFS239" s="61"/>
      <c r="SFT239" s="61"/>
      <c r="SFU239" s="63"/>
      <c r="SFV239" s="61"/>
      <c r="SFW239" s="59"/>
      <c r="SFX239" s="60"/>
      <c r="SFY239" s="103"/>
      <c r="SFZ239" s="61"/>
      <c r="SGA239" s="62"/>
      <c r="SGB239" s="61"/>
      <c r="SGC239" s="61"/>
      <c r="SGD239" s="63"/>
      <c r="SGE239" s="61"/>
      <c r="SGF239" s="61"/>
      <c r="SGG239" s="61"/>
      <c r="SGH239" s="63"/>
      <c r="SGI239" s="61"/>
      <c r="SGJ239" s="59"/>
      <c r="SGK239" s="60"/>
      <c r="SGL239" s="103"/>
      <c r="SGM239" s="61"/>
      <c r="SGN239" s="62"/>
      <c r="SGO239" s="61"/>
      <c r="SGP239" s="61"/>
      <c r="SGQ239" s="63"/>
      <c r="SGR239" s="61"/>
      <c r="SGS239" s="61"/>
      <c r="SGT239" s="61"/>
      <c r="SGU239" s="63"/>
      <c r="SGV239" s="61"/>
      <c r="SGW239" s="59"/>
      <c r="SGX239" s="60"/>
      <c r="SGY239" s="103"/>
      <c r="SGZ239" s="61"/>
      <c r="SHA239" s="62"/>
      <c r="SHB239" s="61"/>
      <c r="SHC239" s="61"/>
      <c r="SHD239" s="63"/>
      <c r="SHE239" s="61"/>
      <c r="SHF239" s="61"/>
      <c r="SHG239" s="61"/>
      <c r="SHH239" s="63"/>
      <c r="SHI239" s="61"/>
      <c r="SHJ239" s="59"/>
      <c r="SHK239" s="60"/>
      <c r="SHL239" s="103"/>
      <c r="SHM239" s="61"/>
      <c r="SHN239" s="62"/>
      <c r="SHO239" s="61"/>
      <c r="SHP239" s="61"/>
      <c r="SHQ239" s="63"/>
      <c r="SHR239" s="61"/>
      <c r="SHS239" s="61"/>
      <c r="SHT239" s="61"/>
      <c r="SHU239" s="63"/>
      <c r="SHV239" s="61"/>
      <c r="SHW239" s="59"/>
      <c r="SHX239" s="60"/>
      <c r="SHY239" s="103"/>
      <c r="SHZ239" s="61"/>
      <c r="SIA239" s="62"/>
      <c r="SIB239" s="61"/>
      <c r="SIC239" s="61"/>
      <c r="SID239" s="63"/>
      <c r="SIE239" s="61"/>
      <c r="SIF239" s="61"/>
      <c r="SIG239" s="61"/>
      <c r="SIH239" s="63"/>
      <c r="SII239" s="61"/>
      <c r="SIJ239" s="59"/>
      <c r="SIK239" s="60"/>
      <c r="SIL239" s="103"/>
      <c r="SIM239" s="61"/>
      <c r="SIN239" s="62"/>
      <c r="SIO239" s="61"/>
      <c r="SIP239" s="61"/>
      <c r="SIQ239" s="63"/>
      <c r="SIR239" s="61"/>
      <c r="SIS239" s="61"/>
      <c r="SIT239" s="61"/>
      <c r="SIU239" s="63"/>
      <c r="SIV239" s="61"/>
      <c r="SIW239" s="59"/>
      <c r="SIX239" s="60"/>
      <c r="SIY239" s="103"/>
      <c r="SIZ239" s="61"/>
      <c r="SJA239" s="62"/>
      <c r="SJB239" s="61"/>
      <c r="SJC239" s="61"/>
      <c r="SJD239" s="63"/>
      <c r="SJE239" s="61"/>
      <c r="SJF239" s="61"/>
      <c r="SJG239" s="61"/>
      <c r="SJH239" s="63"/>
      <c r="SJI239" s="61"/>
      <c r="SJJ239" s="59"/>
      <c r="SJK239" s="60"/>
      <c r="SJL239" s="103"/>
      <c r="SJM239" s="61"/>
      <c r="SJN239" s="62"/>
      <c r="SJO239" s="61"/>
      <c r="SJP239" s="61"/>
      <c r="SJQ239" s="63"/>
      <c r="SJR239" s="61"/>
      <c r="SJS239" s="61"/>
      <c r="SJT239" s="61"/>
      <c r="SJU239" s="63"/>
      <c r="SJV239" s="61"/>
      <c r="SJW239" s="59"/>
      <c r="SJX239" s="60"/>
      <c r="SJY239" s="103"/>
      <c r="SJZ239" s="61"/>
      <c r="SKA239" s="62"/>
      <c r="SKB239" s="61"/>
      <c r="SKC239" s="61"/>
      <c r="SKD239" s="63"/>
      <c r="SKE239" s="61"/>
      <c r="SKF239" s="61"/>
      <c r="SKG239" s="61"/>
      <c r="SKH239" s="63"/>
      <c r="SKI239" s="61"/>
      <c r="SKJ239" s="59"/>
      <c r="SKK239" s="60"/>
      <c r="SKL239" s="103"/>
      <c r="SKM239" s="61"/>
      <c r="SKN239" s="62"/>
      <c r="SKO239" s="61"/>
      <c r="SKP239" s="61"/>
      <c r="SKQ239" s="63"/>
      <c r="SKR239" s="61"/>
      <c r="SKS239" s="61"/>
      <c r="SKT239" s="61"/>
      <c r="SKU239" s="63"/>
      <c r="SKV239" s="61"/>
      <c r="SKW239" s="59"/>
      <c r="SKX239" s="60"/>
      <c r="SKY239" s="103"/>
      <c r="SKZ239" s="61"/>
      <c r="SLA239" s="62"/>
      <c r="SLB239" s="61"/>
      <c r="SLC239" s="61"/>
      <c r="SLD239" s="63"/>
      <c r="SLE239" s="61"/>
      <c r="SLF239" s="61"/>
      <c r="SLG239" s="61"/>
      <c r="SLH239" s="63"/>
      <c r="SLI239" s="61"/>
      <c r="SLJ239" s="59"/>
      <c r="SLK239" s="60"/>
      <c r="SLL239" s="103"/>
      <c r="SLM239" s="61"/>
      <c r="SLN239" s="62"/>
      <c r="SLO239" s="61"/>
      <c r="SLP239" s="61"/>
      <c r="SLQ239" s="63"/>
      <c r="SLR239" s="61"/>
      <c r="SLS239" s="61"/>
      <c r="SLT239" s="61"/>
      <c r="SLU239" s="63"/>
      <c r="SLV239" s="61"/>
      <c r="SLW239" s="59"/>
      <c r="SLX239" s="60"/>
      <c r="SLY239" s="103"/>
      <c r="SLZ239" s="61"/>
      <c r="SMA239" s="62"/>
      <c r="SMB239" s="61"/>
      <c r="SMC239" s="61"/>
      <c r="SMD239" s="63"/>
      <c r="SME239" s="61"/>
      <c r="SMF239" s="61"/>
      <c r="SMG239" s="61"/>
      <c r="SMH239" s="63"/>
      <c r="SMI239" s="61"/>
      <c r="SMJ239" s="59"/>
      <c r="SMK239" s="60"/>
      <c r="SML239" s="103"/>
      <c r="SMM239" s="61"/>
      <c r="SMN239" s="62"/>
      <c r="SMO239" s="61"/>
      <c r="SMP239" s="61"/>
      <c r="SMQ239" s="63"/>
      <c r="SMR239" s="61"/>
      <c r="SMS239" s="61"/>
      <c r="SMT239" s="61"/>
      <c r="SMU239" s="63"/>
      <c r="SMV239" s="61"/>
      <c r="SMW239" s="59"/>
      <c r="SMX239" s="60"/>
      <c r="SMY239" s="103"/>
      <c r="SMZ239" s="61"/>
      <c r="SNA239" s="62"/>
      <c r="SNB239" s="61"/>
      <c r="SNC239" s="61"/>
      <c r="SND239" s="63"/>
      <c r="SNE239" s="61"/>
      <c r="SNF239" s="61"/>
      <c r="SNG239" s="61"/>
      <c r="SNH239" s="63"/>
      <c r="SNI239" s="61"/>
      <c r="SNJ239" s="59"/>
      <c r="SNK239" s="60"/>
      <c r="SNL239" s="103"/>
      <c r="SNM239" s="61"/>
      <c r="SNN239" s="62"/>
      <c r="SNO239" s="61"/>
      <c r="SNP239" s="61"/>
      <c r="SNQ239" s="63"/>
      <c r="SNR239" s="61"/>
      <c r="SNS239" s="61"/>
      <c r="SNT239" s="61"/>
      <c r="SNU239" s="63"/>
      <c r="SNV239" s="61"/>
      <c r="SNW239" s="59"/>
      <c r="SNX239" s="60"/>
      <c r="SNY239" s="103"/>
      <c r="SNZ239" s="61"/>
      <c r="SOA239" s="62"/>
      <c r="SOB239" s="61"/>
      <c r="SOC239" s="61"/>
      <c r="SOD239" s="63"/>
      <c r="SOE239" s="61"/>
      <c r="SOF239" s="61"/>
      <c r="SOG239" s="61"/>
      <c r="SOH239" s="63"/>
      <c r="SOI239" s="61"/>
      <c r="SOJ239" s="59"/>
      <c r="SOK239" s="60"/>
      <c r="SOL239" s="103"/>
      <c r="SOM239" s="61"/>
      <c r="SON239" s="62"/>
      <c r="SOO239" s="61"/>
      <c r="SOP239" s="61"/>
      <c r="SOQ239" s="63"/>
      <c r="SOR239" s="61"/>
      <c r="SOS239" s="61"/>
      <c r="SOT239" s="61"/>
      <c r="SOU239" s="63"/>
      <c r="SOV239" s="61"/>
      <c r="SOW239" s="59"/>
      <c r="SOX239" s="60"/>
      <c r="SOY239" s="103"/>
      <c r="SOZ239" s="61"/>
      <c r="SPA239" s="62"/>
      <c r="SPB239" s="61"/>
      <c r="SPC239" s="61"/>
      <c r="SPD239" s="63"/>
      <c r="SPE239" s="61"/>
      <c r="SPF239" s="61"/>
      <c r="SPG239" s="61"/>
      <c r="SPH239" s="63"/>
      <c r="SPI239" s="61"/>
      <c r="SPJ239" s="59"/>
      <c r="SPK239" s="60"/>
      <c r="SPL239" s="103"/>
      <c r="SPM239" s="61"/>
      <c r="SPN239" s="62"/>
      <c r="SPO239" s="61"/>
      <c r="SPP239" s="61"/>
      <c r="SPQ239" s="63"/>
      <c r="SPR239" s="61"/>
      <c r="SPS239" s="61"/>
      <c r="SPT239" s="61"/>
      <c r="SPU239" s="63"/>
      <c r="SPV239" s="61"/>
      <c r="SPW239" s="59"/>
      <c r="SPX239" s="60"/>
      <c r="SPY239" s="103"/>
      <c r="SPZ239" s="61"/>
      <c r="SQA239" s="62"/>
      <c r="SQB239" s="61"/>
      <c r="SQC239" s="61"/>
      <c r="SQD239" s="63"/>
      <c r="SQE239" s="61"/>
      <c r="SQF239" s="61"/>
      <c r="SQG239" s="61"/>
      <c r="SQH239" s="63"/>
      <c r="SQI239" s="61"/>
      <c r="SQJ239" s="59"/>
      <c r="SQK239" s="60"/>
      <c r="SQL239" s="103"/>
      <c r="SQM239" s="61"/>
      <c r="SQN239" s="62"/>
      <c r="SQO239" s="61"/>
      <c r="SQP239" s="61"/>
      <c r="SQQ239" s="63"/>
      <c r="SQR239" s="61"/>
      <c r="SQS239" s="61"/>
      <c r="SQT239" s="61"/>
      <c r="SQU239" s="63"/>
      <c r="SQV239" s="61"/>
      <c r="SQW239" s="59"/>
      <c r="SQX239" s="60"/>
      <c r="SQY239" s="103"/>
      <c r="SQZ239" s="61"/>
      <c r="SRA239" s="62"/>
      <c r="SRB239" s="61"/>
      <c r="SRC239" s="61"/>
      <c r="SRD239" s="63"/>
      <c r="SRE239" s="61"/>
      <c r="SRF239" s="61"/>
      <c r="SRG239" s="61"/>
      <c r="SRH239" s="63"/>
      <c r="SRI239" s="61"/>
      <c r="SRJ239" s="59"/>
      <c r="SRK239" s="60"/>
      <c r="SRL239" s="103"/>
      <c r="SRM239" s="61"/>
      <c r="SRN239" s="62"/>
      <c r="SRO239" s="61"/>
      <c r="SRP239" s="61"/>
      <c r="SRQ239" s="63"/>
      <c r="SRR239" s="61"/>
      <c r="SRS239" s="61"/>
      <c r="SRT239" s="61"/>
      <c r="SRU239" s="63"/>
      <c r="SRV239" s="61"/>
      <c r="SRW239" s="59"/>
      <c r="SRX239" s="60"/>
      <c r="SRY239" s="103"/>
      <c r="SRZ239" s="61"/>
      <c r="SSA239" s="62"/>
      <c r="SSB239" s="61"/>
      <c r="SSC239" s="61"/>
      <c r="SSD239" s="63"/>
      <c r="SSE239" s="61"/>
      <c r="SSF239" s="61"/>
      <c r="SSG239" s="61"/>
      <c r="SSH239" s="63"/>
      <c r="SSI239" s="61"/>
      <c r="SSJ239" s="59"/>
      <c r="SSK239" s="60"/>
      <c r="SSL239" s="103"/>
      <c r="SSM239" s="61"/>
      <c r="SSN239" s="62"/>
      <c r="SSO239" s="61"/>
      <c r="SSP239" s="61"/>
      <c r="SSQ239" s="63"/>
      <c r="SSR239" s="61"/>
      <c r="SSS239" s="61"/>
      <c r="SST239" s="61"/>
      <c r="SSU239" s="63"/>
      <c r="SSV239" s="61"/>
      <c r="SSW239" s="59"/>
      <c r="SSX239" s="60"/>
      <c r="SSY239" s="103"/>
      <c r="SSZ239" s="61"/>
      <c r="STA239" s="62"/>
      <c r="STB239" s="61"/>
      <c r="STC239" s="61"/>
      <c r="STD239" s="63"/>
      <c r="STE239" s="61"/>
      <c r="STF239" s="61"/>
      <c r="STG239" s="61"/>
      <c r="STH239" s="63"/>
      <c r="STI239" s="61"/>
      <c r="STJ239" s="59"/>
      <c r="STK239" s="60"/>
      <c r="STL239" s="103"/>
      <c r="STM239" s="61"/>
      <c r="STN239" s="62"/>
      <c r="STO239" s="61"/>
      <c r="STP239" s="61"/>
      <c r="STQ239" s="63"/>
      <c r="STR239" s="61"/>
      <c r="STS239" s="61"/>
      <c r="STT239" s="61"/>
      <c r="STU239" s="63"/>
      <c r="STV239" s="61"/>
      <c r="STW239" s="59"/>
      <c r="STX239" s="60"/>
      <c r="STY239" s="103"/>
      <c r="STZ239" s="61"/>
      <c r="SUA239" s="62"/>
      <c r="SUB239" s="61"/>
      <c r="SUC239" s="61"/>
      <c r="SUD239" s="63"/>
      <c r="SUE239" s="61"/>
      <c r="SUF239" s="61"/>
      <c r="SUG239" s="61"/>
      <c r="SUH239" s="63"/>
      <c r="SUI239" s="61"/>
      <c r="SUJ239" s="59"/>
      <c r="SUK239" s="60"/>
      <c r="SUL239" s="103"/>
      <c r="SUM239" s="61"/>
      <c r="SUN239" s="62"/>
      <c r="SUO239" s="61"/>
      <c r="SUP239" s="61"/>
      <c r="SUQ239" s="63"/>
      <c r="SUR239" s="61"/>
      <c r="SUS239" s="61"/>
      <c r="SUT239" s="61"/>
      <c r="SUU239" s="63"/>
      <c r="SUV239" s="61"/>
      <c r="SUW239" s="59"/>
      <c r="SUX239" s="60"/>
      <c r="SUY239" s="103"/>
      <c r="SUZ239" s="61"/>
      <c r="SVA239" s="62"/>
      <c r="SVB239" s="61"/>
      <c r="SVC239" s="61"/>
      <c r="SVD239" s="63"/>
      <c r="SVE239" s="61"/>
      <c r="SVF239" s="61"/>
      <c r="SVG239" s="61"/>
      <c r="SVH239" s="63"/>
      <c r="SVI239" s="61"/>
      <c r="SVJ239" s="59"/>
      <c r="SVK239" s="60"/>
      <c r="SVL239" s="103"/>
      <c r="SVM239" s="61"/>
      <c r="SVN239" s="62"/>
      <c r="SVO239" s="61"/>
      <c r="SVP239" s="61"/>
      <c r="SVQ239" s="63"/>
      <c r="SVR239" s="61"/>
      <c r="SVS239" s="61"/>
      <c r="SVT239" s="61"/>
      <c r="SVU239" s="63"/>
      <c r="SVV239" s="61"/>
      <c r="SVW239" s="59"/>
      <c r="SVX239" s="60"/>
      <c r="SVY239" s="103"/>
      <c r="SVZ239" s="61"/>
      <c r="SWA239" s="62"/>
      <c r="SWB239" s="61"/>
      <c r="SWC239" s="61"/>
      <c r="SWD239" s="63"/>
      <c r="SWE239" s="61"/>
      <c r="SWF239" s="61"/>
      <c r="SWG239" s="61"/>
      <c r="SWH239" s="63"/>
      <c r="SWI239" s="61"/>
      <c r="SWJ239" s="59"/>
      <c r="SWK239" s="60"/>
      <c r="SWL239" s="103"/>
      <c r="SWM239" s="61"/>
      <c r="SWN239" s="62"/>
      <c r="SWO239" s="61"/>
      <c r="SWP239" s="61"/>
      <c r="SWQ239" s="63"/>
      <c r="SWR239" s="61"/>
      <c r="SWS239" s="61"/>
      <c r="SWT239" s="61"/>
      <c r="SWU239" s="63"/>
      <c r="SWV239" s="61"/>
      <c r="SWW239" s="59"/>
      <c r="SWX239" s="60"/>
      <c r="SWY239" s="103"/>
      <c r="SWZ239" s="61"/>
      <c r="SXA239" s="62"/>
      <c r="SXB239" s="61"/>
      <c r="SXC239" s="61"/>
      <c r="SXD239" s="63"/>
      <c r="SXE239" s="61"/>
      <c r="SXF239" s="61"/>
      <c r="SXG239" s="61"/>
      <c r="SXH239" s="63"/>
      <c r="SXI239" s="61"/>
      <c r="SXJ239" s="59"/>
      <c r="SXK239" s="60"/>
      <c r="SXL239" s="103"/>
      <c r="SXM239" s="61"/>
      <c r="SXN239" s="62"/>
      <c r="SXO239" s="61"/>
      <c r="SXP239" s="61"/>
      <c r="SXQ239" s="63"/>
      <c r="SXR239" s="61"/>
      <c r="SXS239" s="61"/>
      <c r="SXT239" s="61"/>
      <c r="SXU239" s="63"/>
      <c r="SXV239" s="61"/>
      <c r="SXW239" s="59"/>
      <c r="SXX239" s="60"/>
      <c r="SXY239" s="103"/>
      <c r="SXZ239" s="61"/>
      <c r="SYA239" s="62"/>
      <c r="SYB239" s="61"/>
      <c r="SYC239" s="61"/>
      <c r="SYD239" s="63"/>
      <c r="SYE239" s="61"/>
      <c r="SYF239" s="61"/>
      <c r="SYG239" s="61"/>
      <c r="SYH239" s="63"/>
      <c r="SYI239" s="61"/>
      <c r="SYJ239" s="59"/>
      <c r="SYK239" s="60"/>
      <c r="SYL239" s="103"/>
      <c r="SYM239" s="61"/>
      <c r="SYN239" s="62"/>
      <c r="SYO239" s="61"/>
      <c r="SYP239" s="61"/>
      <c r="SYQ239" s="63"/>
      <c r="SYR239" s="61"/>
      <c r="SYS239" s="61"/>
      <c r="SYT239" s="61"/>
      <c r="SYU239" s="63"/>
      <c r="SYV239" s="61"/>
      <c r="SYW239" s="59"/>
      <c r="SYX239" s="60"/>
      <c r="SYY239" s="103"/>
      <c r="SYZ239" s="61"/>
      <c r="SZA239" s="62"/>
      <c r="SZB239" s="61"/>
      <c r="SZC239" s="61"/>
      <c r="SZD239" s="63"/>
      <c r="SZE239" s="61"/>
      <c r="SZF239" s="61"/>
      <c r="SZG239" s="61"/>
      <c r="SZH239" s="63"/>
      <c r="SZI239" s="61"/>
      <c r="SZJ239" s="59"/>
      <c r="SZK239" s="60"/>
      <c r="SZL239" s="103"/>
      <c r="SZM239" s="61"/>
      <c r="SZN239" s="62"/>
      <c r="SZO239" s="61"/>
      <c r="SZP239" s="61"/>
      <c r="SZQ239" s="63"/>
      <c r="SZR239" s="61"/>
      <c r="SZS239" s="61"/>
      <c r="SZT239" s="61"/>
      <c r="SZU239" s="63"/>
      <c r="SZV239" s="61"/>
      <c r="SZW239" s="59"/>
      <c r="SZX239" s="60"/>
      <c r="SZY239" s="103"/>
      <c r="SZZ239" s="61"/>
      <c r="TAA239" s="62"/>
      <c r="TAB239" s="61"/>
      <c r="TAC239" s="61"/>
      <c r="TAD239" s="63"/>
      <c r="TAE239" s="61"/>
      <c r="TAF239" s="61"/>
      <c r="TAG239" s="61"/>
      <c r="TAH239" s="63"/>
      <c r="TAI239" s="61"/>
      <c r="TAJ239" s="59"/>
      <c r="TAK239" s="60"/>
      <c r="TAL239" s="103"/>
      <c r="TAM239" s="61"/>
      <c r="TAN239" s="62"/>
      <c r="TAO239" s="61"/>
      <c r="TAP239" s="61"/>
      <c r="TAQ239" s="63"/>
      <c r="TAR239" s="61"/>
      <c r="TAS239" s="61"/>
      <c r="TAT239" s="61"/>
      <c r="TAU239" s="63"/>
      <c r="TAV239" s="61"/>
      <c r="TAW239" s="59"/>
      <c r="TAX239" s="60"/>
      <c r="TAY239" s="103"/>
      <c r="TAZ239" s="61"/>
      <c r="TBA239" s="62"/>
      <c r="TBB239" s="61"/>
      <c r="TBC239" s="61"/>
      <c r="TBD239" s="63"/>
      <c r="TBE239" s="61"/>
      <c r="TBF239" s="61"/>
      <c r="TBG239" s="61"/>
      <c r="TBH239" s="63"/>
      <c r="TBI239" s="61"/>
      <c r="TBJ239" s="59"/>
      <c r="TBK239" s="60"/>
      <c r="TBL239" s="103"/>
      <c r="TBM239" s="61"/>
      <c r="TBN239" s="62"/>
      <c r="TBO239" s="61"/>
      <c r="TBP239" s="61"/>
      <c r="TBQ239" s="63"/>
      <c r="TBR239" s="61"/>
      <c r="TBS239" s="61"/>
      <c r="TBT239" s="61"/>
      <c r="TBU239" s="63"/>
      <c r="TBV239" s="61"/>
      <c r="TBW239" s="59"/>
      <c r="TBX239" s="60"/>
      <c r="TBY239" s="103"/>
      <c r="TBZ239" s="61"/>
      <c r="TCA239" s="62"/>
      <c r="TCB239" s="61"/>
      <c r="TCC239" s="61"/>
      <c r="TCD239" s="63"/>
      <c r="TCE239" s="61"/>
      <c r="TCF239" s="61"/>
      <c r="TCG239" s="61"/>
      <c r="TCH239" s="63"/>
      <c r="TCI239" s="61"/>
      <c r="TCJ239" s="59"/>
      <c r="TCK239" s="60"/>
      <c r="TCL239" s="103"/>
      <c r="TCM239" s="61"/>
      <c r="TCN239" s="62"/>
      <c r="TCO239" s="61"/>
      <c r="TCP239" s="61"/>
      <c r="TCQ239" s="63"/>
      <c r="TCR239" s="61"/>
      <c r="TCS239" s="61"/>
      <c r="TCT239" s="61"/>
      <c r="TCU239" s="63"/>
      <c r="TCV239" s="61"/>
      <c r="TCW239" s="59"/>
      <c r="TCX239" s="60"/>
      <c r="TCY239" s="103"/>
      <c r="TCZ239" s="61"/>
      <c r="TDA239" s="62"/>
      <c r="TDB239" s="61"/>
      <c r="TDC239" s="61"/>
      <c r="TDD239" s="63"/>
      <c r="TDE239" s="61"/>
      <c r="TDF239" s="61"/>
      <c r="TDG239" s="61"/>
      <c r="TDH239" s="63"/>
      <c r="TDI239" s="61"/>
      <c r="TDJ239" s="59"/>
      <c r="TDK239" s="60"/>
      <c r="TDL239" s="103"/>
      <c r="TDM239" s="61"/>
      <c r="TDN239" s="62"/>
      <c r="TDO239" s="61"/>
      <c r="TDP239" s="61"/>
      <c r="TDQ239" s="63"/>
      <c r="TDR239" s="61"/>
      <c r="TDS239" s="61"/>
      <c r="TDT239" s="61"/>
      <c r="TDU239" s="63"/>
      <c r="TDV239" s="61"/>
      <c r="TDW239" s="59"/>
      <c r="TDX239" s="60"/>
      <c r="TDY239" s="103"/>
      <c r="TDZ239" s="61"/>
      <c r="TEA239" s="62"/>
      <c r="TEB239" s="61"/>
      <c r="TEC239" s="61"/>
      <c r="TED239" s="63"/>
      <c r="TEE239" s="61"/>
      <c r="TEF239" s="61"/>
      <c r="TEG239" s="61"/>
      <c r="TEH239" s="63"/>
      <c r="TEI239" s="61"/>
      <c r="TEJ239" s="59"/>
      <c r="TEK239" s="60"/>
      <c r="TEL239" s="103"/>
      <c r="TEM239" s="61"/>
      <c r="TEN239" s="62"/>
      <c r="TEO239" s="61"/>
      <c r="TEP239" s="61"/>
      <c r="TEQ239" s="63"/>
      <c r="TER239" s="61"/>
      <c r="TES239" s="61"/>
      <c r="TET239" s="61"/>
      <c r="TEU239" s="63"/>
      <c r="TEV239" s="61"/>
      <c r="TEW239" s="59"/>
      <c r="TEX239" s="60"/>
      <c r="TEY239" s="103"/>
      <c r="TEZ239" s="61"/>
      <c r="TFA239" s="62"/>
      <c r="TFB239" s="61"/>
      <c r="TFC239" s="61"/>
      <c r="TFD239" s="63"/>
      <c r="TFE239" s="61"/>
      <c r="TFF239" s="61"/>
      <c r="TFG239" s="61"/>
      <c r="TFH239" s="63"/>
      <c r="TFI239" s="61"/>
      <c r="TFJ239" s="59"/>
      <c r="TFK239" s="60"/>
      <c r="TFL239" s="103"/>
      <c r="TFM239" s="61"/>
      <c r="TFN239" s="62"/>
      <c r="TFO239" s="61"/>
      <c r="TFP239" s="61"/>
      <c r="TFQ239" s="63"/>
      <c r="TFR239" s="61"/>
      <c r="TFS239" s="61"/>
      <c r="TFT239" s="61"/>
      <c r="TFU239" s="63"/>
      <c r="TFV239" s="61"/>
      <c r="TFW239" s="59"/>
      <c r="TFX239" s="60"/>
      <c r="TFY239" s="103"/>
      <c r="TFZ239" s="61"/>
      <c r="TGA239" s="62"/>
      <c r="TGB239" s="61"/>
      <c r="TGC239" s="61"/>
      <c r="TGD239" s="63"/>
      <c r="TGE239" s="61"/>
      <c r="TGF239" s="61"/>
      <c r="TGG239" s="61"/>
      <c r="TGH239" s="63"/>
      <c r="TGI239" s="61"/>
      <c r="TGJ239" s="59"/>
      <c r="TGK239" s="60"/>
      <c r="TGL239" s="103"/>
      <c r="TGM239" s="61"/>
      <c r="TGN239" s="62"/>
      <c r="TGO239" s="61"/>
      <c r="TGP239" s="61"/>
      <c r="TGQ239" s="63"/>
      <c r="TGR239" s="61"/>
      <c r="TGS239" s="61"/>
      <c r="TGT239" s="61"/>
      <c r="TGU239" s="63"/>
      <c r="TGV239" s="61"/>
      <c r="TGW239" s="59"/>
      <c r="TGX239" s="60"/>
      <c r="TGY239" s="103"/>
      <c r="TGZ239" s="61"/>
      <c r="THA239" s="62"/>
      <c r="THB239" s="61"/>
      <c r="THC239" s="61"/>
      <c r="THD239" s="63"/>
      <c r="THE239" s="61"/>
      <c r="THF239" s="61"/>
      <c r="THG239" s="61"/>
      <c r="THH239" s="63"/>
      <c r="THI239" s="61"/>
      <c r="THJ239" s="59"/>
      <c r="THK239" s="60"/>
      <c r="THL239" s="103"/>
      <c r="THM239" s="61"/>
      <c r="THN239" s="62"/>
      <c r="THO239" s="61"/>
      <c r="THP239" s="61"/>
      <c r="THQ239" s="63"/>
      <c r="THR239" s="61"/>
      <c r="THS239" s="61"/>
      <c r="THT239" s="61"/>
      <c r="THU239" s="63"/>
      <c r="THV239" s="61"/>
      <c r="THW239" s="59"/>
      <c r="THX239" s="60"/>
      <c r="THY239" s="103"/>
      <c r="THZ239" s="61"/>
      <c r="TIA239" s="62"/>
      <c r="TIB239" s="61"/>
      <c r="TIC239" s="61"/>
      <c r="TID239" s="63"/>
      <c r="TIE239" s="61"/>
      <c r="TIF239" s="61"/>
      <c r="TIG239" s="61"/>
      <c r="TIH239" s="63"/>
      <c r="TII239" s="61"/>
      <c r="TIJ239" s="59"/>
      <c r="TIK239" s="60"/>
      <c r="TIL239" s="103"/>
      <c r="TIM239" s="61"/>
      <c r="TIN239" s="62"/>
      <c r="TIO239" s="61"/>
      <c r="TIP239" s="61"/>
      <c r="TIQ239" s="63"/>
      <c r="TIR239" s="61"/>
      <c r="TIS239" s="61"/>
      <c r="TIT239" s="61"/>
      <c r="TIU239" s="63"/>
      <c r="TIV239" s="61"/>
      <c r="TIW239" s="59"/>
      <c r="TIX239" s="60"/>
      <c r="TIY239" s="103"/>
      <c r="TIZ239" s="61"/>
      <c r="TJA239" s="62"/>
      <c r="TJB239" s="61"/>
      <c r="TJC239" s="61"/>
      <c r="TJD239" s="63"/>
      <c r="TJE239" s="61"/>
      <c r="TJF239" s="61"/>
      <c r="TJG239" s="61"/>
      <c r="TJH239" s="63"/>
      <c r="TJI239" s="61"/>
      <c r="TJJ239" s="59"/>
      <c r="TJK239" s="60"/>
      <c r="TJL239" s="103"/>
      <c r="TJM239" s="61"/>
      <c r="TJN239" s="62"/>
      <c r="TJO239" s="61"/>
      <c r="TJP239" s="61"/>
      <c r="TJQ239" s="63"/>
      <c r="TJR239" s="61"/>
      <c r="TJS239" s="61"/>
      <c r="TJT239" s="61"/>
      <c r="TJU239" s="63"/>
      <c r="TJV239" s="61"/>
      <c r="TJW239" s="59"/>
      <c r="TJX239" s="60"/>
      <c r="TJY239" s="103"/>
      <c r="TJZ239" s="61"/>
      <c r="TKA239" s="62"/>
      <c r="TKB239" s="61"/>
      <c r="TKC239" s="61"/>
      <c r="TKD239" s="63"/>
      <c r="TKE239" s="61"/>
      <c r="TKF239" s="61"/>
      <c r="TKG239" s="61"/>
      <c r="TKH239" s="63"/>
      <c r="TKI239" s="61"/>
      <c r="TKJ239" s="59"/>
      <c r="TKK239" s="60"/>
      <c r="TKL239" s="103"/>
      <c r="TKM239" s="61"/>
      <c r="TKN239" s="62"/>
      <c r="TKO239" s="61"/>
      <c r="TKP239" s="61"/>
      <c r="TKQ239" s="63"/>
      <c r="TKR239" s="61"/>
      <c r="TKS239" s="61"/>
      <c r="TKT239" s="61"/>
      <c r="TKU239" s="63"/>
      <c r="TKV239" s="61"/>
      <c r="TKW239" s="59"/>
      <c r="TKX239" s="60"/>
      <c r="TKY239" s="103"/>
      <c r="TKZ239" s="61"/>
      <c r="TLA239" s="62"/>
      <c r="TLB239" s="61"/>
      <c r="TLC239" s="61"/>
      <c r="TLD239" s="63"/>
      <c r="TLE239" s="61"/>
      <c r="TLF239" s="61"/>
      <c r="TLG239" s="61"/>
      <c r="TLH239" s="63"/>
      <c r="TLI239" s="61"/>
      <c r="TLJ239" s="59"/>
      <c r="TLK239" s="60"/>
      <c r="TLL239" s="103"/>
      <c r="TLM239" s="61"/>
      <c r="TLN239" s="62"/>
      <c r="TLO239" s="61"/>
      <c r="TLP239" s="61"/>
      <c r="TLQ239" s="63"/>
      <c r="TLR239" s="61"/>
      <c r="TLS239" s="61"/>
      <c r="TLT239" s="61"/>
      <c r="TLU239" s="63"/>
      <c r="TLV239" s="61"/>
      <c r="TLW239" s="59"/>
      <c r="TLX239" s="60"/>
      <c r="TLY239" s="103"/>
      <c r="TLZ239" s="61"/>
      <c r="TMA239" s="62"/>
      <c r="TMB239" s="61"/>
      <c r="TMC239" s="61"/>
      <c r="TMD239" s="63"/>
      <c r="TME239" s="61"/>
      <c r="TMF239" s="61"/>
      <c r="TMG239" s="61"/>
      <c r="TMH239" s="63"/>
      <c r="TMI239" s="61"/>
      <c r="TMJ239" s="59"/>
      <c r="TMK239" s="60"/>
      <c r="TML239" s="103"/>
      <c r="TMM239" s="61"/>
      <c r="TMN239" s="62"/>
      <c r="TMO239" s="61"/>
      <c r="TMP239" s="61"/>
      <c r="TMQ239" s="63"/>
      <c r="TMR239" s="61"/>
      <c r="TMS239" s="61"/>
      <c r="TMT239" s="61"/>
      <c r="TMU239" s="63"/>
      <c r="TMV239" s="61"/>
      <c r="TMW239" s="59"/>
      <c r="TMX239" s="60"/>
      <c r="TMY239" s="103"/>
      <c r="TMZ239" s="61"/>
      <c r="TNA239" s="62"/>
      <c r="TNB239" s="61"/>
      <c r="TNC239" s="61"/>
      <c r="TND239" s="63"/>
      <c r="TNE239" s="61"/>
      <c r="TNF239" s="61"/>
      <c r="TNG239" s="61"/>
      <c r="TNH239" s="63"/>
      <c r="TNI239" s="61"/>
      <c r="TNJ239" s="59"/>
      <c r="TNK239" s="60"/>
      <c r="TNL239" s="103"/>
      <c r="TNM239" s="61"/>
      <c r="TNN239" s="62"/>
      <c r="TNO239" s="61"/>
      <c r="TNP239" s="61"/>
      <c r="TNQ239" s="63"/>
      <c r="TNR239" s="61"/>
      <c r="TNS239" s="61"/>
      <c r="TNT239" s="61"/>
      <c r="TNU239" s="63"/>
      <c r="TNV239" s="61"/>
      <c r="TNW239" s="59"/>
      <c r="TNX239" s="60"/>
      <c r="TNY239" s="103"/>
      <c r="TNZ239" s="61"/>
      <c r="TOA239" s="62"/>
      <c r="TOB239" s="61"/>
      <c r="TOC239" s="61"/>
      <c r="TOD239" s="63"/>
      <c r="TOE239" s="61"/>
      <c r="TOF239" s="61"/>
      <c r="TOG239" s="61"/>
      <c r="TOH239" s="63"/>
      <c r="TOI239" s="61"/>
      <c r="TOJ239" s="59"/>
      <c r="TOK239" s="60"/>
      <c r="TOL239" s="103"/>
      <c r="TOM239" s="61"/>
      <c r="TON239" s="62"/>
      <c r="TOO239" s="61"/>
      <c r="TOP239" s="61"/>
      <c r="TOQ239" s="63"/>
      <c r="TOR239" s="61"/>
      <c r="TOS239" s="61"/>
      <c r="TOT239" s="61"/>
      <c r="TOU239" s="63"/>
      <c r="TOV239" s="61"/>
      <c r="TOW239" s="59"/>
      <c r="TOX239" s="60"/>
      <c r="TOY239" s="103"/>
      <c r="TOZ239" s="61"/>
      <c r="TPA239" s="62"/>
      <c r="TPB239" s="61"/>
      <c r="TPC239" s="61"/>
      <c r="TPD239" s="63"/>
      <c r="TPE239" s="61"/>
      <c r="TPF239" s="61"/>
      <c r="TPG239" s="61"/>
      <c r="TPH239" s="63"/>
      <c r="TPI239" s="61"/>
      <c r="TPJ239" s="59"/>
      <c r="TPK239" s="60"/>
      <c r="TPL239" s="103"/>
      <c r="TPM239" s="61"/>
      <c r="TPN239" s="62"/>
      <c r="TPO239" s="61"/>
      <c r="TPP239" s="61"/>
      <c r="TPQ239" s="63"/>
      <c r="TPR239" s="61"/>
      <c r="TPS239" s="61"/>
      <c r="TPT239" s="61"/>
      <c r="TPU239" s="63"/>
      <c r="TPV239" s="61"/>
      <c r="TPW239" s="59"/>
      <c r="TPX239" s="60"/>
      <c r="TPY239" s="103"/>
      <c r="TPZ239" s="61"/>
      <c r="TQA239" s="62"/>
      <c r="TQB239" s="61"/>
      <c r="TQC239" s="61"/>
      <c r="TQD239" s="63"/>
      <c r="TQE239" s="61"/>
      <c r="TQF239" s="61"/>
      <c r="TQG239" s="61"/>
      <c r="TQH239" s="63"/>
      <c r="TQI239" s="61"/>
      <c r="TQJ239" s="59"/>
      <c r="TQK239" s="60"/>
      <c r="TQL239" s="103"/>
      <c r="TQM239" s="61"/>
      <c r="TQN239" s="62"/>
      <c r="TQO239" s="61"/>
      <c r="TQP239" s="61"/>
      <c r="TQQ239" s="63"/>
      <c r="TQR239" s="61"/>
      <c r="TQS239" s="61"/>
      <c r="TQT239" s="61"/>
      <c r="TQU239" s="63"/>
      <c r="TQV239" s="61"/>
      <c r="TQW239" s="59"/>
      <c r="TQX239" s="60"/>
      <c r="TQY239" s="103"/>
      <c r="TQZ239" s="61"/>
      <c r="TRA239" s="62"/>
      <c r="TRB239" s="61"/>
      <c r="TRC239" s="61"/>
      <c r="TRD239" s="63"/>
      <c r="TRE239" s="61"/>
      <c r="TRF239" s="61"/>
      <c r="TRG239" s="61"/>
      <c r="TRH239" s="63"/>
      <c r="TRI239" s="61"/>
      <c r="TRJ239" s="59"/>
      <c r="TRK239" s="60"/>
      <c r="TRL239" s="103"/>
      <c r="TRM239" s="61"/>
      <c r="TRN239" s="62"/>
      <c r="TRO239" s="61"/>
      <c r="TRP239" s="61"/>
      <c r="TRQ239" s="63"/>
      <c r="TRR239" s="61"/>
      <c r="TRS239" s="61"/>
      <c r="TRT239" s="61"/>
      <c r="TRU239" s="63"/>
      <c r="TRV239" s="61"/>
      <c r="TRW239" s="59"/>
      <c r="TRX239" s="60"/>
      <c r="TRY239" s="103"/>
      <c r="TRZ239" s="61"/>
      <c r="TSA239" s="62"/>
      <c r="TSB239" s="61"/>
      <c r="TSC239" s="61"/>
      <c r="TSD239" s="63"/>
      <c r="TSE239" s="61"/>
      <c r="TSF239" s="61"/>
      <c r="TSG239" s="61"/>
      <c r="TSH239" s="63"/>
      <c r="TSI239" s="61"/>
      <c r="TSJ239" s="59"/>
      <c r="TSK239" s="60"/>
      <c r="TSL239" s="103"/>
      <c r="TSM239" s="61"/>
      <c r="TSN239" s="62"/>
      <c r="TSO239" s="61"/>
      <c r="TSP239" s="61"/>
      <c r="TSQ239" s="63"/>
      <c r="TSR239" s="61"/>
      <c r="TSS239" s="61"/>
      <c r="TST239" s="61"/>
      <c r="TSU239" s="63"/>
      <c r="TSV239" s="61"/>
      <c r="TSW239" s="59"/>
      <c r="TSX239" s="60"/>
      <c r="TSY239" s="103"/>
      <c r="TSZ239" s="61"/>
      <c r="TTA239" s="62"/>
      <c r="TTB239" s="61"/>
      <c r="TTC239" s="61"/>
      <c r="TTD239" s="63"/>
      <c r="TTE239" s="61"/>
      <c r="TTF239" s="61"/>
      <c r="TTG239" s="61"/>
      <c r="TTH239" s="63"/>
      <c r="TTI239" s="61"/>
      <c r="TTJ239" s="59"/>
      <c r="TTK239" s="60"/>
      <c r="TTL239" s="103"/>
      <c r="TTM239" s="61"/>
      <c r="TTN239" s="62"/>
      <c r="TTO239" s="61"/>
      <c r="TTP239" s="61"/>
      <c r="TTQ239" s="63"/>
      <c r="TTR239" s="61"/>
      <c r="TTS239" s="61"/>
      <c r="TTT239" s="61"/>
      <c r="TTU239" s="63"/>
      <c r="TTV239" s="61"/>
      <c r="TTW239" s="59"/>
      <c r="TTX239" s="60"/>
      <c r="TTY239" s="103"/>
      <c r="TTZ239" s="61"/>
      <c r="TUA239" s="62"/>
      <c r="TUB239" s="61"/>
      <c r="TUC239" s="61"/>
      <c r="TUD239" s="63"/>
      <c r="TUE239" s="61"/>
      <c r="TUF239" s="61"/>
      <c r="TUG239" s="61"/>
      <c r="TUH239" s="63"/>
      <c r="TUI239" s="61"/>
      <c r="TUJ239" s="59"/>
      <c r="TUK239" s="60"/>
      <c r="TUL239" s="103"/>
      <c r="TUM239" s="61"/>
      <c r="TUN239" s="62"/>
      <c r="TUO239" s="61"/>
      <c r="TUP239" s="61"/>
      <c r="TUQ239" s="63"/>
      <c r="TUR239" s="61"/>
      <c r="TUS239" s="61"/>
      <c r="TUT239" s="61"/>
      <c r="TUU239" s="63"/>
      <c r="TUV239" s="61"/>
      <c r="TUW239" s="59"/>
      <c r="TUX239" s="60"/>
      <c r="TUY239" s="103"/>
      <c r="TUZ239" s="61"/>
      <c r="TVA239" s="62"/>
      <c r="TVB239" s="61"/>
      <c r="TVC239" s="61"/>
      <c r="TVD239" s="63"/>
      <c r="TVE239" s="61"/>
      <c r="TVF239" s="61"/>
      <c r="TVG239" s="61"/>
      <c r="TVH239" s="63"/>
      <c r="TVI239" s="61"/>
      <c r="TVJ239" s="59"/>
      <c r="TVK239" s="60"/>
      <c r="TVL239" s="103"/>
      <c r="TVM239" s="61"/>
      <c r="TVN239" s="62"/>
      <c r="TVO239" s="61"/>
      <c r="TVP239" s="61"/>
      <c r="TVQ239" s="63"/>
      <c r="TVR239" s="61"/>
      <c r="TVS239" s="61"/>
      <c r="TVT239" s="61"/>
      <c r="TVU239" s="63"/>
      <c r="TVV239" s="61"/>
      <c r="TVW239" s="59"/>
      <c r="TVX239" s="60"/>
      <c r="TVY239" s="103"/>
      <c r="TVZ239" s="61"/>
      <c r="TWA239" s="62"/>
      <c r="TWB239" s="61"/>
      <c r="TWC239" s="61"/>
      <c r="TWD239" s="63"/>
      <c r="TWE239" s="61"/>
      <c r="TWF239" s="61"/>
      <c r="TWG239" s="61"/>
      <c r="TWH239" s="63"/>
      <c r="TWI239" s="61"/>
      <c r="TWJ239" s="59"/>
      <c r="TWK239" s="60"/>
      <c r="TWL239" s="103"/>
      <c r="TWM239" s="61"/>
      <c r="TWN239" s="62"/>
      <c r="TWO239" s="61"/>
      <c r="TWP239" s="61"/>
      <c r="TWQ239" s="63"/>
      <c r="TWR239" s="61"/>
      <c r="TWS239" s="61"/>
      <c r="TWT239" s="61"/>
      <c r="TWU239" s="63"/>
      <c r="TWV239" s="61"/>
      <c r="TWW239" s="59"/>
      <c r="TWX239" s="60"/>
      <c r="TWY239" s="103"/>
      <c r="TWZ239" s="61"/>
      <c r="TXA239" s="62"/>
      <c r="TXB239" s="61"/>
      <c r="TXC239" s="61"/>
      <c r="TXD239" s="63"/>
      <c r="TXE239" s="61"/>
      <c r="TXF239" s="61"/>
      <c r="TXG239" s="61"/>
      <c r="TXH239" s="63"/>
      <c r="TXI239" s="61"/>
      <c r="TXJ239" s="59"/>
      <c r="TXK239" s="60"/>
      <c r="TXL239" s="103"/>
      <c r="TXM239" s="61"/>
      <c r="TXN239" s="62"/>
      <c r="TXO239" s="61"/>
      <c r="TXP239" s="61"/>
      <c r="TXQ239" s="63"/>
      <c r="TXR239" s="61"/>
      <c r="TXS239" s="61"/>
      <c r="TXT239" s="61"/>
      <c r="TXU239" s="63"/>
      <c r="TXV239" s="61"/>
      <c r="TXW239" s="59"/>
      <c r="TXX239" s="60"/>
      <c r="TXY239" s="103"/>
      <c r="TXZ239" s="61"/>
      <c r="TYA239" s="62"/>
      <c r="TYB239" s="61"/>
      <c r="TYC239" s="61"/>
      <c r="TYD239" s="63"/>
      <c r="TYE239" s="61"/>
      <c r="TYF239" s="61"/>
      <c r="TYG239" s="61"/>
      <c r="TYH239" s="63"/>
      <c r="TYI239" s="61"/>
      <c r="TYJ239" s="59"/>
      <c r="TYK239" s="60"/>
      <c r="TYL239" s="103"/>
      <c r="TYM239" s="61"/>
      <c r="TYN239" s="62"/>
      <c r="TYO239" s="61"/>
      <c r="TYP239" s="61"/>
      <c r="TYQ239" s="63"/>
      <c r="TYR239" s="61"/>
      <c r="TYS239" s="61"/>
      <c r="TYT239" s="61"/>
      <c r="TYU239" s="63"/>
      <c r="TYV239" s="61"/>
      <c r="TYW239" s="59"/>
      <c r="TYX239" s="60"/>
      <c r="TYY239" s="103"/>
      <c r="TYZ239" s="61"/>
      <c r="TZA239" s="62"/>
      <c r="TZB239" s="61"/>
      <c r="TZC239" s="61"/>
      <c r="TZD239" s="63"/>
      <c r="TZE239" s="61"/>
      <c r="TZF239" s="61"/>
      <c r="TZG239" s="61"/>
      <c r="TZH239" s="63"/>
      <c r="TZI239" s="61"/>
      <c r="TZJ239" s="59"/>
      <c r="TZK239" s="60"/>
      <c r="TZL239" s="103"/>
      <c r="TZM239" s="61"/>
      <c r="TZN239" s="62"/>
      <c r="TZO239" s="61"/>
      <c r="TZP239" s="61"/>
      <c r="TZQ239" s="63"/>
      <c r="TZR239" s="61"/>
      <c r="TZS239" s="61"/>
      <c r="TZT239" s="61"/>
      <c r="TZU239" s="63"/>
      <c r="TZV239" s="61"/>
      <c r="TZW239" s="59"/>
      <c r="TZX239" s="60"/>
      <c r="TZY239" s="103"/>
      <c r="TZZ239" s="61"/>
      <c r="UAA239" s="62"/>
      <c r="UAB239" s="61"/>
      <c r="UAC239" s="61"/>
      <c r="UAD239" s="63"/>
      <c r="UAE239" s="61"/>
      <c r="UAF239" s="61"/>
      <c r="UAG239" s="61"/>
      <c r="UAH239" s="63"/>
      <c r="UAI239" s="61"/>
      <c r="UAJ239" s="59"/>
      <c r="UAK239" s="60"/>
      <c r="UAL239" s="103"/>
      <c r="UAM239" s="61"/>
      <c r="UAN239" s="62"/>
      <c r="UAO239" s="61"/>
      <c r="UAP239" s="61"/>
      <c r="UAQ239" s="63"/>
      <c r="UAR239" s="61"/>
      <c r="UAS239" s="61"/>
      <c r="UAT239" s="61"/>
      <c r="UAU239" s="63"/>
      <c r="UAV239" s="61"/>
      <c r="UAW239" s="59"/>
      <c r="UAX239" s="60"/>
      <c r="UAY239" s="103"/>
      <c r="UAZ239" s="61"/>
      <c r="UBA239" s="62"/>
      <c r="UBB239" s="61"/>
      <c r="UBC239" s="61"/>
      <c r="UBD239" s="63"/>
      <c r="UBE239" s="61"/>
      <c r="UBF239" s="61"/>
      <c r="UBG239" s="61"/>
      <c r="UBH239" s="63"/>
      <c r="UBI239" s="61"/>
      <c r="UBJ239" s="59"/>
      <c r="UBK239" s="60"/>
      <c r="UBL239" s="103"/>
      <c r="UBM239" s="61"/>
      <c r="UBN239" s="62"/>
      <c r="UBO239" s="61"/>
      <c r="UBP239" s="61"/>
      <c r="UBQ239" s="63"/>
      <c r="UBR239" s="61"/>
      <c r="UBS239" s="61"/>
      <c r="UBT239" s="61"/>
      <c r="UBU239" s="63"/>
      <c r="UBV239" s="61"/>
      <c r="UBW239" s="59"/>
      <c r="UBX239" s="60"/>
      <c r="UBY239" s="103"/>
      <c r="UBZ239" s="61"/>
      <c r="UCA239" s="62"/>
      <c r="UCB239" s="61"/>
      <c r="UCC239" s="61"/>
      <c r="UCD239" s="63"/>
      <c r="UCE239" s="61"/>
      <c r="UCF239" s="61"/>
      <c r="UCG239" s="61"/>
      <c r="UCH239" s="63"/>
      <c r="UCI239" s="61"/>
      <c r="UCJ239" s="59"/>
      <c r="UCK239" s="60"/>
      <c r="UCL239" s="103"/>
      <c r="UCM239" s="61"/>
      <c r="UCN239" s="62"/>
      <c r="UCO239" s="61"/>
      <c r="UCP239" s="61"/>
      <c r="UCQ239" s="63"/>
      <c r="UCR239" s="61"/>
      <c r="UCS239" s="61"/>
      <c r="UCT239" s="61"/>
      <c r="UCU239" s="63"/>
      <c r="UCV239" s="61"/>
      <c r="UCW239" s="59"/>
      <c r="UCX239" s="60"/>
      <c r="UCY239" s="103"/>
      <c r="UCZ239" s="61"/>
      <c r="UDA239" s="62"/>
      <c r="UDB239" s="61"/>
      <c r="UDC239" s="61"/>
      <c r="UDD239" s="63"/>
      <c r="UDE239" s="61"/>
      <c r="UDF239" s="61"/>
      <c r="UDG239" s="61"/>
      <c r="UDH239" s="63"/>
      <c r="UDI239" s="61"/>
      <c r="UDJ239" s="59"/>
      <c r="UDK239" s="60"/>
      <c r="UDL239" s="103"/>
      <c r="UDM239" s="61"/>
      <c r="UDN239" s="62"/>
      <c r="UDO239" s="61"/>
      <c r="UDP239" s="61"/>
      <c r="UDQ239" s="63"/>
      <c r="UDR239" s="61"/>
      <c r="UDS239" s="61"/>
      <c r="UDT239" s="61"/>
      <c r="UDU239" s="63"/>
      <c r="UDV239" s="61"/>
      <c r="UDW239" s="59"/>
      <c r="UDX239" s="60"/>
      <c r="UDY239" s="103"/>
      <c r="UDZ239" s="61"/>
      <c r="UEA239" s="62"/>
      <c r="UEB239" s="61"/>
      <c r="UEC239" s="61"/>
      <c r="UED239" s="63"/>
      <c r="UEE239" s="61"/>
      <c r="UEF239" s="61"/>
      <c r="UEG239" s="61"/>
      <c r="UEH239" s="63"/>
      <c r="UEI239" s="61"/>
      <c r="UEJ239" s="59"/>
      <c r="UEK239" s="60"/>
      <c r="UEL239" s="103"/>
      <c r="UEM239" s="61"/>
      <c r="UEN239" s="62"/>
      <c r="UEO239" s="61"/>
      <c r="UEP239" s="61"/>
      <c r="UEQ239" s="63"/>
      <c r="UER239" s="61"/>
      <c r="UES239" s="61"/>
      <c r="UET239" s="61"/>
      <c r="UEU239" s="63"/>
      <c r="UEV239" s="61"/>
      <c r="UEW239" s="59"/>
      <c r="UEX239" s="60"/>
      <c r="UEY239" s="103"/>
      <c r="UEZ239" s="61"/>
      <c r="UFA239" s="62"/>
      <c r="UFB239" s="61"/>
      <c r="UFC239" s="61"/>
      <c r="UFD239" s="63"/>
      <c r="UFE239" s="61"/>
      <c r="UFF239" s="61"/>
      <c r="UFG239" s="61"/>
      <c r="UFH239" s="63"/>
      <c r="UFI239" s="61"/>
      <c r="UFJ239" s="59"/>
      <c r="UFK239" s="60"/>
      <c r="UFL239" s="103"/>
      <c r="UFM239" s="61"/>
      <c r="UFN239" s="62"/>
      <c r="UFO239" s="61"/>
      <c r="UFP239" s="61"/>
      <c r="UFQ239" s="63"/>
      <c r="UFR239" s="61"/>
      <c r="UFS239" s="61"/>
      <c r="UFT239" s="61"/>
      <c r="UFU239" s="63"/>
      <c r="UFV239" s="61"/>
      <c r="UFW239" s="59"/>
      <c r="UFX239" s="60"/>
      <c r="UFY239" s="103"/>
      <c r="UFZ239" s="61"/>
      <c r="UGA239" s="62"/>
      <c r="UGB239" s="61"/>
      <c r="UGC239" s="61"/>
      <c r="UGD239" s="63"/>
      <c r="UGE239" s="61"/>
      <c r="UGF239" s="61"/>
      <c r="UGG239" s="61"/>
      <c r="UGH239" s="63"/>
      <c r="UGI239" s="61"/>
      <c r="UGJ239" s="59"/>
      <c r="UGK239" s="60"/>
      <c r="UGL239" s="103"/>
      <c r="UGM239" s="61"/>
      <c r="UGN239" s="62"/>
      <c r="UGO239" s="61"/>
      <c r="UGP239" s="61"/>
      <c r="UGQ239" s="63"/>
      <c r="UGR239" s="61"/>
      <c r="UGS239" s="61"/>
      <c r="UGT239" s="61"/>
      <c r="UGU239" s="63"/>
      <c r="UGV239" s="61"/>
      <c r="UGW239" s="59"/>
      <c r="UGX239" s="60"/>
      <c r="UGY239" s="103"/>
      <c r="UGZ239" s="61"/>
      <c r="UHA239" s="62"/>
      <c r="UHB239" s="61"/>
      <c r="UHC239" s="61"/>
      <c r="UHD239" s="63"/>
      <c r="UHE239" s="61"/>
      <c r="UHF239" s="61"/>
      <c r="UHG239" s="61"/>
      <c r="UHH239" s="63"/>
      <c r="UHI239" s="61"/>
      <c r="UHJ239" s="59"/>
      <c r="UHK239" s="60"/>
      <c r="UHL239" s="103"/>
      <c r="UHM239" s="61"/>
      <c r="UHN239" s="62"/>
      <c r="UHO239" s="61"/>
      <c r="UHP239" s="61"/>
      <c r="UHQ239" s="63"/>
      <c r="UHR239" s="61"/>
      <c r="UHS239" s="61"/>
      <c r="UHT239" s="61"/>
      <c r="UHU239" s="63"/>
      <c r="UHV239" s="61"/>
      <c r="UHW239" s="59"/>
      <c r="UHX239" s="60"/>
      <c r="UHY239" s="103"/>
      <c r="UHZ239" s="61"/>
      <c r="UIA239" s="62"/>
      <c r="UIB239" s="61"/>
      <c r="UIC239" s="61"/>
      <c r="UID239" s="63"/>
      <c r="UIE239" s="61"/>
      <c r="UIF239" s="61"/>
      <c r="UIG239" s="61"/>
      <c r="UIH239" s="63"/>
      <c r="UII239" s="61"/>
      <c r="UIJ239" s="59"/>
      <c r="UIK239" s="60"/>
      <c r="UIL239" s="103"/>
      <c r="UIM239" s="61"/>
      <c r="UIN239" s="62"/>
      <c r="UIO239" s="61"/>
      <c r="UIP239" s="61"/>
      <c r="UIQ239" s="63"/>
      <c r="UIR239" s="61"/>
      <c r="UIS239" s="61"/>
      <c r="UIT239" s="61"/>
      <c r="UIU239" s="63"/>
      <c r="UIV239" s="61"/>
      <c r="UIW239" s="59"/>
      <c r="UIX239" s="60"/>
      <c r="UIY239" s="103"/>
      <c r="UIZ239" s="61"/>
      <c r="UJA239" s="62"/>
      <c r="UJB239" s="61"/>
      <c r="UJC239" s="61"/>
      <c r="UJD239" s="63"/>
      <c r="UJE239" s="61"/>
      <c r="UJF239" s="61"/>
      <c r="UJG239" s="61"/>
      <c r="UJH239" s="63"/>
      <c r="UJI239" s="61"/>
      <c r="UJJ239" s="59"/>
      <c r="UJK239" s="60"/>
      <c r="UJL239" s="103"/>
      <c r="UJM239" s="61"/>
      <c r="UJN239" s="62"/>
      <c r="UJO239" s="61"/>
      <c r="UJP239" s="61"/>
      <c r="UJQ239" s="63"/>
      <c r="UJR239" s="61"/>
      <c r="UJS239" s="61"/>
      <c r="UJT239" s="61"/>
      <c r="UJU239" s="63"/>
      <c r="UJV239" s="61"/>
      <c r="UJW239" s="59"/>
      <c r="UJX239" s="60"/>
      <c r="UJY239" s="103"/>
      <c r="UJZ239" s="61"/>
      <c r="UKA239" s="62"/>
      <c r="UKB239" s="61"/>
      <c r="UKC239" s="61"/>
      <c r="UKD239" s="63"/>
      <c r="UKE239" s="61"/>
      <c r="UKF239" s="61"/>
      <c r="UKG239" s="61"/>
      <c r="UKH239" s="63"/>
      <c r="UKI239" s="61"/>
      <c r="UKJ239" s="59"/>
      <c r="UKK239" s="60"/>
      <c r="UKL239" s="103"/>
      <c r="UKM239" s="61"/>
      <c r="UKN239" s="62"/>
      <c r="UKO239" s="61"/>
      <c r="UKP239" s="61"/>
      <c r="UKQ239" s="63"/>
      <c r="UKR239" s="61"/>
      <c r="UKS239" s="61"/>
      <c r="UKT239" s="61"/>
      <c r="UKU239" s="63"/>
      <c r="UKV239" s="61"/>
      <c r="UKW239" s="59"/>
      <c r="UKX239" s="60"/>
      <c r="UKY239" s="103"/>
      <c r="UKZ239" s="61"/>
      <c r="ULA239" s="62"/>
      <c r="ULB239" s="61"/>
      <c r="ULC239" s="61"/>
      <c r="ULD239" s="63"/>
      <c r="ULE239" s="61"/>
      <c r="ULF239" s="61"/>
      <c r="ULG239" s="61"/>
      <c r="ULH239" s="63"/>
      <c r="ULI239" s="61"/>
      <c r="ULJ239" s="59"/>
      <c r="ULK239" s="60"/>
      <c r="ULL239" s="103"/>
      <c r="ULM239" s="61"/>
      <c r="ULN239" s="62"/>
      <c r="ULO239" s="61"/>
      <c r="ULP239" s="61"/>
      <c r="ULQ239" s="63"/>
      <c r="ULR239" s="61"/>
      <c r="ULS239" s="61"/>
      <c r="ULT239" s="61"/>
      <c r="ULU239" s="63"/>
      <c r="ULV239" s="61"/>
      <c r="ULW239" s="59"/>
      <c r="ULX239" s="60"/>
      <c r="ULY239" s="103"/>
      <c r="ULZ239" s="61"/>
      <c r="UMA239" s="62"/>
      <c r="UMB239" s="61"/>
      <c r="UMC239" s="61"/>
      <c r="UMD239" s="63"/>
      <c r="UME239" s="61"/>
      <c r="UMF239" s="61"/>
      <c r="UMG239" s="61"/>
      <c r="UMH239" s="63"/>
      <c r="UMI239" s="61"/>
      <c r="UMJ239" s="59"/>
      <c r="UMK239" s="60"/>
      <c r="UML239" s="103"/>
      <c r="UMM239" s="61"/>
      <c r="UMN239" s="62"/>
      <c r="UMO239" s="61"/>
      <c r="UMP239" s="61"/>
      <c r="UMQ239" s="63"/>
      <c r="UMR239" s="61"/>
      <c r="UMS239" s="61"/>
      <c r="UMT239" s="61"/>
      <c r="UMU239" s="63"/>
      <c r="UMV239" s="61"/>
      <c r="UMW239" s="59"/>
      <c r="UMX239" s="60"/>
      <c r="UMY239" s="103"/>
      <c r="UMZ239" s="61"/>
      <c r="UNA239" s="62"/>
      <c r="UNB239" s="61"/>
      <c r="UNC239" s="61"/>
      <c r="UND239" s="63"/>
      <c r="UNE239" s="61"/>
      <c r="UNF239" s="61"/>
      <c r="UNG239" s="61"/>
      <c r="UNH239" s="63"/>
      <c r="UNI239" s="61"/>
      <c r="UNJ239" s="59"/>
      <c r="UNK239" s="60"/>
      <c r="UNL239" s="103"/>
      <c r="UNM239" s="61"/>
      <c r="UNN239" s="62"/>
      <c r="UNO239" s="61"/>
      <c r="UNP239" s="61"/>
      <c r="UNQ239" s="63"/>
      <c r="UNR239" s="61"/>
      <c r="UNS239" s="61"/>
      <c r="UNT239" s="61"/>
      <c r="UNU239" s="63"/>
      <c r="UNV239" s="61"/>
      <c r="UNW239" s="59"/>
      <c r="UNX239" s="60"/>
      <c r="UNY239" s="103"/>
      <c r="UNZ239" s="61"/>
      <c r="UOA239" s="62"/>
      <c r="UOB239" s="61"/>
      <c r="UOC239" s="61"/>
      <c r="UOD239" s="63"/>
      <c r="UOE239" s="61"/>
      <c r="UOF239" s="61"/>
      <c r="UOG239" s="61"/>
      <c r="UOH239" s="63"/>
      <c r="UOI239" s="61"/>
      <c r="UOJ239" s="59"/>
      <c r="UOK239" s="60"/>
      <c r="UOL239" s="103"/>
      <c r="UOM239" s="61"/>
      <c r="UON239" s="62"/>
      <c r="UOO239" s="61"/>
      <c r="UOP239" s="61"/>
      <c r="UOQ239" s="63"/>
      <c r="UOR239" s="61"/>
      <c r="UOS239" s="61"/>
      <c r="UOT239" s="61"/>
      <c r="UOU239" s="63"/>
      <c r="UOV239" s="61"/>
      <c r="UOW239" s="59"/>
      <c r="UOX239" s="60"/>
      <c r="UOY239" s="103"/>
      <c r="UOZ239" s="61"/>
      <c r="UPA239" s="62"/>
      <c r="UPB239" s="61"/>
      <c r="UPC239" s="61"/>
      <c r="UPD239" s="63"/>
      <c r="UPE239" s="61"/>
      <c r="UPF239" s="61"/>
      <c r="UPG239" s="61"/>
      <c r="UPH239" s="63"/>
      <c r="UPI239" s="61"/>
      <c r="UPJ239" s="59"/>
      <c r="UPK239" s="60"/>
      <c r="UPL239" s="103"/>
      <c r="UPM239" s="61"/>
      <c r="UPN239" s="62"/>
      <c r="UPO239" s="61"/>
      <c r="UPP239" s="61"/>
      <c r="UPQ239" s="63"/>
      <c r="UPR239" s="61"/>
      <c r="UPS239" s="61"/>
      <c r="UPT239" s="61"/>
      <c r="UPU239" s="63"/>
      <c r="UPV239" s="61"/>
      <c r="UPW239" s="59"/>
      <c r="UPX239" s="60"/>
      <c r="UPY239" s="103"/>
      <c r="UPZ239" s="61"/>
      <c r="UQA239" s="62"/>
      <c r="UQB239" s="61"/>
      <c r="UQC239" s="61"/>
      <c r="UQD239" s="63"/>
      <c r="UQE239" s="61"/>
      <c r="UQF239" s="61"/>
      <c r="UQG239" s="61"/>
      <c r="UQH239" s="63"/>
      <c r="UQI239" s="61"/>
      <c r="UQJ239" s="59"/>
      <c r="UQK239" s="60"/>
      <c r="UQL239" s="103"/>
      <c r="UQM239" s="61"/>
      <c r="UQN239" s="62"/>
      <c r="UQO239" s="61"/>
      <c r="UQP239" s="61"/>
      <c r="UQQ239" s="63"/>
      <c r="UQR239" s="61"/>
      <c r="UQS239" s="61"/>
      <c r="UQT239" s="61"/>
      <c r="UQU239" s="63"/>
      <c r="UQV239" s="61"/>
      <c r="UQW239" s="59"/>
      <c r="UQX239" s="60"/>
      <c r="UQY239" s="103"/>
      <c r="UQZ239" s="61"/>
      <c r="URA239" s="62"/>
      <c r="URB239" s="61"/>
      <c r="URC239" s="61"/>
      <c r="URD239" s="63"/>
      <c r="URE239" s="61"/>
      <c r="URF239" s="61"/>
      <c r="URG239" s="61"/>
      <c r="URH239" s="63"/>
      <c r="URI239" s="61"/>
      <c r="URJ239" s="59"/>
      <c r="URK239" s="60"/>
      <c r="URL239" s="103"/>
      <c r="URM239" s="61"/>
      <c r="URN239" s="62"/>
      <c r="URO239" s="61"/>
      <c r="URP239" s="61"/>
      <c r="URQ239" s="63"/>
      <c r="URR239" s="61"/>
      <c r="URS239" s="61"/>
      <c r="URT239" s="61"/>
      <c r="URU239" s="63"/>
      <c r="URV239" s="61"/>
      <c r="URW239" s="59"/>
      <c r="URX239" s="60"/>
      <c r="URY239" s="103"/>
      <c r="URZ239" s="61"/>
      <c r="USA239" s="62"/>
      <c r="USB239" s="61"/>
      <c r="USC239" s="61"/>
      <c r="USD239" s="63"/>
      <c r="USE239" s="61"/>
      <c r="USF239" s="61"/>
      <c r="USG239" s="61"/>
      <c r="USH239" s="63"/>
      <c r="USI239" s="61"/>
      <c r="USJ239" s="59"/>
      <c r="USK239" s="60"/>
      <c r="USL239" s="103"/>
      <c r="USM239" s="61"/>
      <c r="USN239" s="62"/>
      <c r="USO239" s="61"/>
      <c r="USP239" s="61"/>
      <c r="USQ239" s="63"/>
      <c r="USR239" s="61"/>
      <c r="USS239" s="61"/>
      <c r="UST239" s="61"/>
      <c r="USU239" s="63"/>
      <c r="USV239" s="61"/>
      <c r="USW239" s="59"/>
      <c r="USX239" s="60"/>
      <c r="USY239" s="103"/>
      <c r="USZ239" s="61"/>
      <c r="UTA239" s="62"/>
      <c r="UTB239" s="61"/>
      <c r="UTC239" s="61"/>
      <c r="UTD239" s="63"/>
      <c r="UTE239" s="61"/>
      <c r="UTF239" s="61"/>
      <c r="UTG239" s="61"/>
      <c r="UTH239" s="63"/>
      <c r="UTI239" s="61"/>
      <c r="UTJ239" s="59"/>
      <c r="UTK239" s="60"/>
      <c r="UTL239" s="103"/>
      <c r="UTM239" s="61"/>
      <c r="UTN239" s="62"/>
      <c r="UTO239" s="61"/>
      <c r="UTP239" s="61"/>
      <c r="UTQ239" s="63"/>
      <c r="UTR239" s="61"/>
      <c r="UTS239" s="61"/>
      <c r="UTT239" s="61"/>
      <c r="UTU239" s="63"/>
      <c r="UTV239" s="61"/>
      <c r="UTW239" s="59"/>
      <c r="UTX239" s="60"/>
      <c r="UTY239" s="103"/>
      <c r="UTZ239" s="61"/>
      <c r="UUA239" s="62"/>
      <c r="UUB239" s="61"/>
      <c r="UUC239" s="61"/>
      <c r="UUD239" s="63"/>
      <c r="UUE239" s="61"/>
      <c r="UUF239" s="61"/>
      <c r="UUG239" s="61"/>
      <c r="UUH239" s="63"/>
      <c r="UUI239" s="61"/>
      <c r="UUJ239" s="59"/>
      <c r="UUK239" s="60"/>
      <c r="UUL239" s="103"/>
      <c r="UUM239" s="61"/>
      <c r="UUN239" s="62"/>
      <c r="UUO239" s="61"/>
      <c r="UUP239" s="61"/>
      <c r="UUQ239" s="63"/>
      <c r="UUR239" s="61"/>
      <c r="UUS239" s="61"/>
      <c r="UUT239" s="61"/>
      <c r="UUU239" s="63"/>
      <c r="UUV239" s="61"/>
      <c r="UUW239" s="59"/>
      <c r="UUX239" s="60"/>
      <c r="UUY239" s="103"/>
      <c r="UUZ239" s="61"/>
      <c r="UVA239" s="62"/>
      <c r="UVB239" s="61"/>
      <c r="UVC239" s="61"/>
      <c r="UVD239" s="63"/>
      <c r="UVE239" s="61"/>
      <c r="UVF239" s="61"/>
      <c r="UVG239" s="61"/>
      <c r="UVH239" s="63"/>
      <c r="UVI239" s="61"/>
      <c r="UVJ239" s="59"/>
      <c r="UVK239" s="60"/>
      <c r="UVL239" s="103"/>
      <c r="UVM239" s="61"/>
      <c r="UVN239" s="62"/>
      <c r="UVO239" s="61"/>
      <c r="UVP239" s="61"/>
      <c r="UVQ239" s="63"/>
      <c r="UVR239" s="61"/>
      <c r="UVS239" s="61"/>
      <c r="UVT239" s="61"/>
      <c r="UVU239" s="63"/>
      <c r="UVV239" s="61"/>
      <c r="UVW239" s="59"/>
      <c r="UVX239" s="60"/>
      <c r="UVY239" s="103"/>
      <c r="UVZ239" s="61"/>
      <c r="UWA239" s="62"/>
      <c r="UWB239" s="61"/>
      <c r="UWC239" s="61"/>
      <c r="UWD239" s="63"/>
      <c r="UWE239" s="61"/>
      <c r="UWF239" s="61"/>
      <c r="UWG239" s="61"/>
      <c r="UWH239" s="63"/>
      <c r="UWI239" s="61"/>
      <c r="UWJ239" s="59"/>
      <c r="UWK239" s="60"/>
      <c r="UWL239" s="103"/>
      <c r="UWM239" s="61"/>
      <c r="UWN239" s="62"/>
      <c r="UWO239" s="61"/>
      <c r="UWP239" s="61"/>
      <c r="UWQ239" s="63"/>
      <c r="UWR239" s="61"/>
      <c r="UWS239" s="61"/>
      <c r="UWT239" s="61"/>
      <c r="UWU239" s="63"/>
      <c r="UWV239" s="61"/>
      <c r="UWW239" s="59"/>
      <c r="UWX239" s="60"/>
      <c r="UWY239" s="103"/>
      <c r="UWZ239" s="61"/>
      <c r="UXA239" s="62"/>
      <c r="UXB239" s="61"/>
      <c r="UXC239" s="61"/>
      <c r="UXD239" s="63"/>
      <c r="UXE239" s="61"/>
      <c r="UXF239" s="61"/>
      <c r="UXG239" s="61"/>
      <c r="UXH239" s="63"/>
      <c r="UXI239" s="61"/>
      <c r="UXJ239" s="59"/>
      <c r="UXK239" s="60"/>
      <c r="UXL239" s="103"/>
      <c r="UXM239" s="61"/>
      <c r="UXN239" s="62"/>
      <c r="UXO239" s="61"/>
      <c r="UXP239" s="61"/>
      <c r="UXQ239" s="63"/>
      <c r="UXR239" s="61"/>
      <c r="UXS239" s="61"/>
      <c r="UXT239" s="61"/>
      <c r="UXU239" s="63"/>
      <c r="UXV239" s="61"/>
      <c r="UXW239" s="59"/>
      <c r="UXX239" s="60"/>
      <c r="UXY239" s="103"/>
      <c r="UXZ239" s="61"/>
      <c r="UYA239" s="62"/>
      <c r="UYB239" s="61"/>
      <c r="UYC239" s="61"/>
      <c r="UYD239" s="63"/>
      <c r="UYE239" s="61"/>
      <c r="UYF239" s="61"/>
      <c r="UYG239" s="61"/>
      <c r="UYH239" s="63"/>
      <c r="UYI239" s="61"/>
      <c r="UYJ239" s="59"/>
      <c r="UYK239" s="60"/>
      <c r="UYL239" s="103"/>
      <c r="UYM239" s="61"/>
      <c r="UYN239" s="62"/>
      <c r="UYO239" s="61"/>
      <c r="UYP239" s="61"/>
      <c r="UYQ239" s="63"/>
      <c r="UYR239" s="61"/>
      <c r="UYS239" s="61"/>
      <c r="UYT239" s="61"/>
      <c r="UYU239" s="63"/>
      <c r="UYV239" s="61"/>
      <c r="UYW239" s="59"/>
      <c r="UYX239" s="60"/>
      <c r="UYY239" s="103"/>
      <c r="UYZ239" s="61"/>
      <c r="UZA239" s="62"/>
      <c r="UZB239" s="61"/>
      <c r="UZC239" s="61"/>
      <c r="UZD239" s="63"/>
      <c r="UZE239" s="61"/>
      <c r="UZF239" s="61"/>
      <c r="UZG239" s="61"/>
      <c r="UZH239" s="63"/>
      <c r="UZI239" s="61"/>
      <c r="UZJ239" s="59"/>
      <c r="UZK239" s="60"/>
      <c r="UZL239" s="103"/>
      <c r="UZM239" s="61"/>
      <c r="UZN239" s="62"/>
      <c r="UZO239" s="61"/>
      <c r="UZP239" s="61"/>
      <c r="UZQ239" s="63"/>
      <c r="UZR239" s="61"/>
      <c r="UZS239" s="61"/>
      <c r="UZT239" s="61"/>
      <c r="UZU239" s="63"/>
      <c r="UZV239" s="61"/>
      <c r="UZW239" s="59"/>
      <c r="UZX239" s="60"/>
      <c r="UZY239" s="103"/>
      <c r="UZZ239" s="61"/>
      <c r="VAA239" s="62"/>
      <c r="VAB239" s="61"/>
      <c r="VAC239" s="61"/>
      <c r="VAD239" s="63"/>
      <c r="VAE239" s="61"/>
      <c r="VAF239" s="61"/>
      <c r="VAG239" s="61"/>
      <c r="VAH239" s="63"/>
      <c r="VAI239" s="61"/>
      <c r="VAJ239" s="59"/>
      <c r="VAK239" s="60"/>
      <c r="VAL239" s="103"/>
      <c r="VAM239" s="61"/>
      <c r="VAN239" s="62"/>
      <c r="VAO239" s="61"/>
      <c r="VAP239" s="61"/>
      <c r="VAQ239" s="63"/>
      <c r="VAR239" s="61"/>
      <c r="VAS239" s="61"/>
      <c r="VAT239" s="61"/>
      <c r="VAU239" s="63"/>
      <c r="VAV239" s="61"/>
      <c r="VAW239" s="59"/>
      <c r="VAX239" s="60"/>
      <c r="VAY239" s="103"/>
      <c r="VAZ239" s="61"/>
      <c r="VBA239" s="62"/>
      <c r="VBB239" s="61"/>
      <c r="VBC239" s="61"/>
      <c r="VBD239" s="63"/>
      <c r="VBE239" s="61"/>
      <c r="VBF239" s="61"/>
      <c r="VBG239" s="61"/>
      <c r="VBH239" s="63"/>
      <c r="VBI239" s="61"/>
      <c r="VBJ239" s="59"/>
      <c r="VBK239" s="60"/>
      <c r="VBL239" s="103"/>
      <c r="VBM239" s="61"/>
      <c r="VBN239" s="62"/>
      <c r="VBO239" s="61"/>
      <c r="VBP239" s="61"/>
      <c r="VBQ239" s="63"/>
      <c r="VBR239" s="61"/>
      <c r="VBS239" s="61"/>
      <c r="VBT239" s="61"/>
      <c r="VBU239" s="63"/>
      <c r="VBV239" s="61"/>
      <c r="VBW239" s="59"/>
      <c r="VBX239" s="60"/>
      <c r="VBY239" s="103"/>
      <c r="VBZ239" s="61"/>
      <c r="VCA239" s="62"/>
      <c r="VCB239" s="61"/>
      <c r="VCC239" s="61"/>
      <c r="VCD239" s="63"/>
      <c r="VCE239" s="61"/>
      <c r="VCF239" s="61"/>
      <c r="VCG239" s="61"/>
      <c r="VCH239" s="63"/>
      <c r="VCI239" s="61"/>
      <c r="VCJ239" s="59"/>
      <c r="VCK239" s="60"/>
      <c r="VCL239" s="103"/>
      <c r="VCM239" s="61"/>
      <c r="VCN239" s="62"/>
      <c r="VCO239" s="61"/>
      <c r="VCP239" s="61"/>
      <c r="VCQ239" s="63"/>
      <c r="VCR239" s="61"/>
      <c r="VCS239" s="61"/>
      <c r="VCT239" s="61"/>
      <c r="VCU239" s="63"/>
      <c r="VCV239" s="61"/>
      <c r="VCW239" s="59"/>
      <c r="VCX239" s="60"/>
      <c r="VCY239" s="103"/>
      <c r="VCZ239" s="61"/>
      <c r="VDA239" s="62"/>
      <c r="VDB239" s="61"/>
      <c r="VDC239" s="61"/>
      <c r="VDD239" s="63"/>
      <c r="VDE239" s="61"/>
      <c r="VDF239" s="61"/>
      <c r="VDG239" s="61"/>
      <c r="VDH239" s="63"/>
      <c r="VDI239" s="61"/>
      <c r="VDJ239" s="59"/>
      <c r="VDK239" s="60"/>
      <c r="VDL239" s="103"/>
      <c r="VDM239" s="61"/>
      <c r="VDN239" s="62"/>
      <c r="VDO239" s="61"/>
      <c r="VDP239" s="61"/>
      <c r="VDQ239" s="63"/>
      <c r="VDR239" s="61"/>
      <c r="VDS239" s="61"/>
      <c r="VDT239" s="61"/>
      <c r="VDU239" s="63"/>
      <c r="VDV239" s="61"/>
      <c r="VDW239" s="59"/>
      <c r="VDX239" s="60"/>
      <c r="VDY239" s="103"/>
      <c r="VDZ239" s="61"/>
      <c r="VEA239" s="62"/>
      <c r="VEB239" s="61"/>
      <c r="VEC239" s="61"/>
      <c r="VED239" s="63"/>
      <c r="VEE239" s="61"/>
      <c r="VEF239" s="61"/>
      <c r="VEG239" s="61"/>
      <c r="VEH239" s="63"/>
      <c r="VEI239" s="61"/>
      <c r="VEJ239" s="59"/>
      <c r="VEK239" s="60"/>
      <c r="VEL239" s="103"/>
      <c r="VEM239" s="61"/>
      <c r="VEN239" s="62"/>
      <c r="VEO239" s="61"/>
      <c r="VEP239" s="61"/>
      <c r="VEQ239" s="63"/>
      <c r="VER239" s="61"/>
      <c r="VES239" s="61"/>
      <c r="VET239" s="61"/>
      <c r="VEU239" s="63"/>
      <c r="VEV239" s="61"/>
      <c r="VEW239" s="59"/>
      <c r="VEX239" s="60"/>
      <c r="VEY239" s="103"/>
      <c r="VEZ239" s="61"/>
      <c r="VFA239" s="62"/>
      <c r="VFB239" s="61"/>
      <c r="VFC239" s="61"/>
      <c r="VFD239" s="63"/>
      <c r="VFE239" s="61"/>
      <c r="VFF239" s="61"/>
      <c r="VFG239" s="61"/>
      <c r="VFH239" s="63"/>
      <c r="VFI239" s="61"/>
      <c r="VFJ239" s="59"/>
      <c r="VFK239" s="60"/>
      <c r="VFL239" s="103"/>
      <c r="VFM239" s="61"/>
      <c r="VFN239" s="62"/>
      <c r="VFO239" s="61"/>
      <c r="VFP239" s="61"/>
      <c r="VFQ239" s="63"/>
      <c r="VFR239" s="61"/>
      <c r="VFS239" s="61"/>
      <c r="VFT239" s="61"/>
      <c r="VFU239" s="63"/>
      <c r="VFV239" s="61"/>
      <c r="VFW239" s="59"/>
      <c r="VFX239" s="60"/>
      <c r="VFY239" s="103"/>
      <c r="VFZ239" s="61"/>
      <c r="VGA239" s="62"/>
      <c r="VGB239" s="61"/>
      <c r="VGC239" s="61"/>
      <c r="VGD239" s="63"/>
      <c r="VGE239" s="61"/>
      <c r="VGF239" s="61"/>
      <c r="VGG239" s="61"/>
      <c r="VGH239" s="63"/>
      <c r="VGI239" s="61"/>
      <c r="VGJ239" s="59"/>
      <c r="VGK239" s="60"/>
      <c r="VGL239" s="103"/>
      <c r="VGM239" s="61"/>
      <c r="VGN239" s="62"/>
      <c r="VGO239" s="61"/>
      <c r="VGP239" s="61"/>
      <c r="VGQ239" s="63"/>
      <c r="VGR239" s="61"/>
      <c r="VGS239" s="61"/>
      <c r="VGT239" s="61"/>
      <c r="VGU239" s="63"/>
      <c r="VGV239" s="61"/>
      <c r="VGW239" s="59"/>
      <c r="VGX239" s="60"/>
      <c r="VGY239" s="103"/>
      <c r="VGZ239" s="61"/>
      <c r="VHA239" s="62"/>
      <c r="VHB239" s="61"/>
      <c r="VHC239" s="61"/>
      <c r="VHD239" s="63"/>
      <c r="VHE239" s="61"/>
      <c r="VHF239" s="61"/>
      <c r="VHG239" s="61"/>
      <c r="VHH239" s="63"/>
      <c r="VHI239" s="61"/>
      <c r="VHJ239" s="59"/>
      <c r="VHK239" s="60"/>
      <c r="VHL239" s="103"/>
      <c r="VHM239" s="61"/>
      <c r="VHN239" s="62"/>
      <c r="VHO239" s="61"/>
      <c r="VHP239" s="61"/>
      <c r="VHQ239" s="63"/>
      <c r="VHR239" s="61"/>
      <c r="VHS239" s="61"/>
      <c r="VHT239" s="61"/>
      <c r="VHU239" s="63"/>
      <c r="VHV239" s="61"/>
      <c r="VHW239" s="59"/>
      <c r="VHX239" s="60"/>
      <c r="VHY239" s="103"/>
      <c r="VHZ239" s="61"/>
      <c r="VIA239" s="62"/>
      <c r="VIB239" s="61"/>
      <c r="VIC239" s="61"/>
      <c r="VID239" s="63"/>
      <c r="VIE239" s="61"/>
      <c r="VIF239" s="61"/>
      <c r="VIG239" s="61"/>
      <c r="VIH239" s="63"/>
      <c r="VII239" s="61"/>
      <c r="VIJ239" s="59"/>
      <c r="VIK239" s="60"/>
      <c r="VIL239" s="103"/>
      <c r="VIM239" s="61"/>
      <c r="VIN239" s="62"/>
      <c r="VIO239" s="61"/>
      <c r="VIP239" s="61"/>
      <c r="VIQ239" s="63"/>
      <c r="VIR239" s="61"/>
      <c r="VIS239" s="61"/>
      <c r="VIT239" s="61"/>
      <c r="VIU239" s="63"/>
      <c r="VIV239" s="61"/>
      <c r="VIW239" s="59"/>
      <c r="VIX239" s="60"/>
      <c r="VIY239" s="103"/>
      <c r="VIZ239" s="61"/>
      <c r="VJA239" s="62"/>
      <c r="VJB239" s="61"/>
      <c r="VJC239" s="61"/>
      <c r="VJD239" s="63"/>
      <c r="VJE239" s="61"/>
      <c r="VJF239" s="61"/>
      <c r="VJG239" s="61"/>
      <c r="VJH239" s="63"/>
      <c r="VJI239" s="61"/>
      <c r="VJJ239" s="59"/>
      <c r="VJK239" s="60"/>
      <c r="VJL239" s="103"/>
      <c r="VJM239" s="61"/>
      <c r="VJN239" s="62"/>
      <c r="VJO239" s="61"/>
      <c r="VJP239" s="61"/>
      <c r="VJQ239" s="63"/>
      <c r="VJR239" s="61"/>
      <c r="VJS239" s="61"/>
      <c r="VJT239" s="61"/>
      <c r="VJU239" s="63"/>
      <c r="VJV239" s="61"/>
      <c r="VJW239" s="59"/>
      <c r="VJX239" s="60"/>
      <c r="VJY239" s="103"/>
      <c r="VJZ239" s="61"/>
      <c r="VKA239" s="62"/>
      <c r="VKB239" s="61"/>
      <c r="VKC239" s="61"/>
      <c r="VKD239" s="63"/>
      <c r="VKE239" s="61"/>
      <c r="VKF239" s="61"/>
      <c r="VKG239" s="61"/>
      <c r="VKH239" s="63"/>
      <c r="VKI239" s="61"/>
      <c r="VKJ239" s="59"/>
      <c r="VKK239" s="60"/>
      <c r="VKL239" s="103"/>
      <c r="VKM239" s="61"/>
      <c r="VKN239" s="62"/>
      <c r="VKO239" s="61"/>
      <c r="VKP239" s="61"/>
      <c r="VKQ239" s="63"/>
      <c r="VKR239" s="61"/>
      <c r="VKS239" s="61"/>
      <c r="VKT239" s="61"/>
      <c r="VKU239" s="63"/>
      <c r="VKV239" s="61"/>
      <c r="VKW239" s="59"/>
      <c r="VKX239" s="60"/>
      <c r="VKY239" s="103"/>
      <c r="VKZ239" s="61"/>
      <c r="VLA239" s="62"/>
      <c r="VLB239" s="61"/>
      <c r="VLC239" s="61"/>
      <c r="VLD239" s="63"/>
      <c r="VLE239" s="61"/>
      <c r="VLF239" s="61"/>
      <c r="VLG239" s="61"/>
      <c r="VLH239" s="63"/>
      <c r="VLI239" s="61"/>
      <c r="VLJ239" s="59"/>
      <c r="VLK239" s="60"/>
      <c r="VLL239" s="103"/>
      <c r="VLM239" s="61"/>
      <c r="VLN239" s="62"/>
      <c r="VLO239" s="61"/>
      <c r="VLP239" s="61"/>
      <c r="VLQ239" s="63"/>
      <c r="VLR239" s="61"/>
      <c r="VLS239" s="61"/>
      <c r="VLT239" s="61"/>
      <c r="VLU239" s="63"/>
      <c r="VLV239" s="61"/>
      <c r="VLW239" s="59"/>
      <c r="VLX239" s="60"/>
      <c r="VLY239" s="103"/>
      <c r="VLZ239" s="61"/>
      <c r="VMA239" s="62"/>
      <c r="VMB239" s="61"/>
      <c r="VMC239" s="61"/>
      <c r="VMD239" s="63"/>
      <c r="VME239" s="61"/>
      <c r="VMF239" s="61"/>
      <c r="VMG239" s="61"/>
      <c r="VMH239" s="63"/>
      <c r="VMI239" s="61"/>
      <c r="VMJ239" s="59"/>
      <c r="VMK239" s="60"/>
      <c r="VML239" s="103"/>
      <c r="VMM239" s="61"/>
      <c r="VMN239" s="62"/>
      <c r="VMO239" s="61"/>
      <c r="VMP239" s="61"/>
      <c r="VMQ239" s="63"/>
      <c r="VMR239" s="61"/>
      <c r="VMS239" s="61"/>
      <c r="VMT239" s="61"/>
      <c r="VMU239" s="63"/>
      <c r="VMV239" s="61"/>
      <c r="VMW239" s="59"/>
      <c r="VMX239" s="60"/>
      <c r="VMY239" s="103"/>
      <c r="VMZ239" s="61"/>
      <c r="VNA239" s="62"/>
      <c r="VNB239" s="61"/>
      <c r="VNC239" s="61"/>
      <c r="VND239" s="63"/>
      <c r="VNE239" s="61"/>
      <c r="VNF239" s="61"/>
      <c r="VNG239" s="61"/>
      <c r="VNH239" s="63"/>
      <c r="VNI239" s="61"/>
      <c r="VNJ239" s="59"/>
      <c r="VNK239" s="60"/>
      <c r="VNL239" s="103"/>
      <c r="VNM239" s="61"/>
      <c r="VNN239" s="62"/>
      <c r="VNO239" s="61"/>
      <c r="VNP239" s="61"/>
      <c r="VNQ239" s="63"/>
      <c r="VNR239" s="61"/>
      <c r="VNS239" s="61"/>
      <c r="VNT239" s="61"/>
      <c r="VNU239" s="63"/>
      <c r="VNV239" s="61"/>
      <c r="VNW239" s="59"/>
      <c r="VNX239" s="60"/>
      <c r="VNY239" s="103"/>
      <c r="VNZ239" s="61"/>
      <c r="VOA239" s="62"/>
      <c r="VOB239" s="61"/>
      <c r="VOC239" s="61"/>
      <c r="VOD239" s="63"/>
      <c r="VOE239" s="61"/>
      <c r="VOF239" s="61"/>
      <c r="VOG239" s="61"/>
      <c r="VOH239" s="63"/>
      <c r="VOI239" s="61"/>
      <c r="VOJ239" s="59"/>
      <c r="VOK239" s="60"/>
      <c r="VOL239" s="103"/>
      <c r="VOM239" s="61"/>
      <c r="VON239" s="62"/>
      <c r="VOO239" s="61"/>
      <c r="VOP239" s="61"/>
      <c r="VOQ239" s="63"/>
      <c r="VOR239" s="61"/>
      <c r="VOS239" s="61"/>
      <c r="VOT239" s="61"/>
      <c r="VOU239" s="63"/>
      <c r="VOV239" s="61"/>
      <c r="VOW239" s="59"/>
      <c r="VOX239" s="60"/>
      <c r="VOY239" s="103"/>
      <c r="VOZ239" s="61"/>
      <c r="VPA239" s="62"/>
      <c r="VPB239" s="61"/>
      <c r="VPC239" s="61"/>
      <c r="VPD239" s="63"/>
      <c r="VPE239" s="61"/>
      <c r="VPF239" s="61"/>
      <c r="VPG239" s="61"/>
      <c r="VPH239" s="63"/>
      <c r="VPI239" s="61"/>
      <c r="VPJ239" s="59"/>
      <c r="VPK239" s="60"/>
      <c r="VPL239" s="103"/>
      <c r="VPM239" s="61"/>
      <c r="VPN239" s="62"/>
      <c r="VPO239" s="61"/>
      <c r="VPP239" s="61"/>
      <c r="VPQ239" s="63"/>
      <c r="VPR239" s="61"/>
      <c r="VPS239" s="61"/>
      <c r="VPT239" s="61"/>
      <c r="VPU239" s="63"/>
      <c r="VPV239" s="61"/>
      <c r="VPW239" s="59"/>
      <c r="VPX239" s="60"/>
      <c r="VPY239" s="103"/>
      <c r="VPZ239" s="61"/>
      <c r="VQA239" s="62"/>
      <c r="VQB239" s="61"/>
      <c r="VQC239" s="61"/>
      <c r="VQD239" s="63"/>
      <c r="VQE239" s="61"/>
      <c r="VQF239" s="61"/>
      <c r="VQG239" s="61"/>
      <c r="VQH239" s="63"/>
      <c r="VQI239" s="61"/>
      <c r="VQJ239" s="59"/>
      <c r="VQK239" s="60"/>
      <c r="VQL239" s="103"/>
      <c r="VQM239" s="61"/>
      <c r="VQN239" s="62"/>
      <c r="VQO239" s="61"/>
      <c r="VQP239" s="61"/>
      <c r="VQQ239" s="63"/>
      <c r="VQR239" s="61"/>
      <c r="VQS239" s="61"/>
      <c r="VQT239" s="61"/>
      <c r="VQU239" s="63"/>
      <c r="VQV239" s="61"/>
      <c r="VQW239" s="59"/>
      <c r="VQX239" s="60"/>
      <c r="VQY239" s="103"/>
      <c r="VQZ239" s="61"/>
      <c r="VRA239" s="62"/>
      <c r="VRB239" s="61"/>
      <c r="VRC239" s="61"/>
      <c r="VRD239" s="63"/>
      <c r="VRE239" s="61"/>
      <c r="VRF239" s="61"/>
      <c r="VRG239" s="61"/>
      <c r="VRH239" s="63"/>
      <c r="VRI239" s="61"/>
      <c r="VRJ239" s="59"/>
      <c r="VRK239" s="60"/>
      <c r="VRL239" s="103"/>
      <c r="VRM239" s="61"/>
      <c r="VRN239" s="62"/>
      <c r="VRO239" s="61"/>
      <c r="VRP239" s="61"/>
      <c r="VRQ239" s="63"/>
      <c r="VRR239" s="61"/>
      <c r="VRS239" s="61"/>
      <c r="VRT239" s="61"/>
      <c r="VRU239" s="63"/>
      <c r="VRV239" s="61"/>
      <c r="VRW239" s="59"/>
      <c r="VRX239" s="60"/>
      <c r="VRY239" s="103"/>
      <c r="VRZ239" s="61"/>
      <c r="VSA239" s="62"/>
      <c r="VSB239" s="61"/>
      <c r="VSC239" s="61"/>
      <c r="VSD239" s="63"/>
      <c r="VSE239" s="61"/>
      <c r="VSF239" s="61"/>
      <c r="VSG239" s="61"/>
      <c r="VSH239" s="63"/>
      <c r="VSI239" s="61"/>
      <c r="VSJ239" s="59"/>
      <c r="VSK239" s="60"/>
      <c r="VSL239" s="103"/>
      <c r="VSM239" s="61"/>
      <c r="VSN239" s="62"/>
      <c r="VSO239" s="61"/>
      <c r="VSP239" s="61"/>
      <c r="VSQ239" s="63"/>
      <c r="VSR239" s="61"/>
      <c r="VSS239" s="61"/>
      <c r="VST239" s="61"/>
      <c r="VSU239" s="63"/>
      <c r="VSV239" s="61"/>
      <c r="VSW239" s="59"/>
      <c r="VSX239" s="60"/>
      <c r="VSY239" s="103"/>
      <c r="VSZ239" s="61"/>
      <c r="VTA239" s="62"/>
      <c r="VTB239" s="61"/>
      <c r="VTC239" s="61"/>
      <c r="VTD239" s="63"/>
      <c r="VTE239" s="61"/>
      <c r="VTF239" s="61"/>
      <c r="VTG239" s="61"/>
      <c r="VTH239" s="63"/>
      <c r="VTI239" s="61"/>
      <c r="VTJ239" s="59"/>
      <c r="VTK239" s="60"/>
      <c r="VTL239" s="103"/>
      <c r="VTM239" s="61"/>
      <c r="VTN239" s="62"/>
      <c r="VTO239" s="61"/>
      <c r="VTP239" s="61"/>
      <c r="VTQ239" s="63"/>
      <c r="VTR239" s="61"/>
      <c r="VTS239" s="61"/>
      <c r="VTT239" s="61"/>
      <c r="VTU239" s="63"/>
      <c r="VTV239" s="61"/>
      <c r="VTW239" s="59"/>
      <c r="VTX239" s="60"/>
      <c r="VTY239" s="103"/>
      <c r="VTZ239" s="61"/>
      <c r="VUA239" s="62"/>
      <c r="VUB239" s="61"/>
      <c r="VUC239" s="61"/>
      <c r="VUD239" s="63"/>
      <c r="VUE239" s="61"/>
      <c r="VUF239" s="61"/>
      <c r="VUG239" s="61"/>
      <c r="VUH239" s="63"/>
      <c r="VUI239" s="61"/>
      <c r="VUJ239" s="59"/>
      <c r="VUK239" s="60"/>
      <c r="VUL239" s="103"/>
      <c r="VUM239" s="61"/>
      <c r="VUN239" s="62"/>
      <c r="VUO239" s="61"/>
      <c r="VUP239" s="61"/>
      <c r="VUQ239" s="63"/>
      <c r="VUR239" s="61"/>
      <c r="VUS239" s="61"/>
      <c r="VUT239" s="61"/>
      <c r="VUU239" s="63"/>
      <c r="VUV239" s="61"/>
      <c r="VUW239" s="59"/>
      <c r="VUX239" s="60"/>
      <c r="VUY239" s="103"/>
      <c r="VUZ239" s="61"/>
      <c r="VVA239" s="62"/>
      <c r="VVB239" s="61"/>
      <c r="VVC239" s="61"/>
      <c r="VVD239" s="63"/>
      <c r="VVE239" s="61"/>
      <c r="VVF239" s="61"/>
      <c r="VVG239" s="61"/>
      <c r="VVH239" s="63"/>
      <c r="VVI239" s="61"/>
      <c r="VVJ239" s="59"/>
      <c r="VVK239" s="60"/>
      <c r="VVL239" s="103"/>
      <c r="VVM239" s="61"/>
      <c r="VVN239" s="62"/>
      <c r="VVO239" s="61"/>
      <c r="VVP239" s="61"/>
      <c r="VVQ239" s="63"/>
      <c r="VVR239" s="61"/>
      <c r="VVS239" s="61"/>
      <c r="VVT239" s="61"/>
      <c r="VVU239" s="63"/>
      <c r="VVV239" s="61"/>
      <c r="VVW239" s="59"/>
      <c r="VVX239" s="60"/>
      <c r="VVY239" s="103"/>
      <c r="VVZ239" s="61"/>
      <c r="VWA239" s="62"/>
      <c r="VWB239" s="61"/>
      <c r="VWC239" s="61"/>
      <c r="VWD239" s="63"/>
      <c r="VWE239" s="61"/>
      <c r="VWF239" s="61"/>
      <c r="VWG239" s="61"/>
      <c r="VWH239" s="63"/>
      <c r="VWI239" s="61"/>
      <c r="VWJ239" s="59"/>
      <c r="VWK239" s="60"/>
      <c r="VWL239" s="103"/>
      <c r="VWM239" s="61"/>
      <c r="VWN239" s="62"/>
      <c r="VWO239" s="61"/>
      <c r="VWP239" s="61"/>
      <c r="VWQ239" s="63"/>
      <c r="VWR239" s="61"/>
      <c r="VWS239" s="61"/>
      <c r="VWT239" s="61"/>
      <c r="VWU239" s="63"/>
      <c r="VWV239" s="61"/>
      <c r="VWW239" s="59"/>
      <c r="VWX239" s="60"/>
      <c r="VWY239" s="103"/>
      <c r="VWZ239" s="61"/>
      <c r="VXA239" s="62"/>
      <c r="VXB239" s="61"/>
      <c r="VXC239" s="61"/>
      <c r="VXD239" s="63"/>
      <c r="VXE239" s="61"/>
      <c r="VXF239" s="61"/>
      <c r="VXG239" s="61"/>
      <c r="VXH239" s="63"/>
      <c r="VXI239" s="61"/>
      <c r="VXJ239" s="59"/>
      <c r="VXK239" s="60"/>
      <c r="VXL239" s="103"/>
      <c r="VXM239" s="61"/>
      <c r="VXN239" s="62"/>
      <c r="VXO239" s="61"/>
      <c r="VXP239" s="61"/>
      <c r="VXQ239" s="63"/>
      <c r="VXR239" s="61"/>
      <c r="VXS239" s="61"/>
      <c r="VXT239" s="61"/>
      <c r="VXU239" s="63"/>
      <c r="VXV239" s="61"/>
      <c r="VXW239" s="59"/>
      <c r="VXX239" s="60"/>
      <c r="VXY239" s="103"/>
      <c r="VXZ239" s="61"/>
      <c r="VYA239" s="62"/>
      <c r="VYB239" s="61"/>
      <c r="VYC239" s="61"/>
      <c r="VYD239" s="63"/>
      <c r="VYE239" s="61"/>
      <c r="VYF239" s="61"/>
      <c r="VYG239" s="61"/>
      <c r="VYH239" s="63"/>
      <c r="VYI239" s="61"/>
      <c r="VYJ239" s="59"/>
      <c r="VYK239" s="60"/>
      <c r="VYL239" s="103"/>
      <c r="VYM239" s="61"/>
      <c r="VYN239" s="62"/>
      <c r="VYO239" s="61"/>
      <c r="VYP239" s="61"/>
      <c r="VYQ239" s="63"/>
      <c r="VYR239" s="61"/>
      <c r="VYS239" s="61"/>
      <c r="VYT239" s="61"/>
      <c r="VYU239" s="63"/>
      <c r="VYV239" s="61"/>
      <c r="VYW239" s="59"/>
      <c r="VYX239" s="60"/>
      <c r="VYY239" s="103"/>
      <c r="VYZ239" s="61"/>
      <c r="VZA239" s="62"/>
      <c r="VZB239" s="61"/>
      <c r="VZC239" s="61"/>
      <c r="VZD239" s="63"/>
      <c r="VZE239" s="61"/>
      <c r="VZF239" s="61"/>
      <c r="VZG239" s="61"/>
      <c r="VZH239" s="63"/>
      <c r="VZI239" s="61"/>
      <c r="VZJ239" s="59"/>
      <c r="VZK239" s="60"/>
      <c r="VZL239" s="103"/>
      <c r="VZM239" s="61"/>
      <c r="VZN239" s="62"/>
      <c r="VZO239" s="61"/>
      <c r="VZP239" s="61"/>
      <c r="VZQ239" s="63"/>
      <c r="VZR239" s="61"/>
      <c r="VZS239" s="61"/>
      <c r="VZT239" s="61"/>
      <c r="VZU239" s="63"/>
      <c r="VZV239" s="61"/>
      <c r="VZW239" s="59"/>
      <c r="VZX239" s="60"/>
      <c r="VZY239" s="103"/>
      <c r="VZZ239" s="61"/>
      <c r="WAA239" s="62"/>
      <c r="WAB239" s="61"/>
      <c r="WAC239" s="61"/>
      <c r="WAD239" s="63"/>
      <c r="WAE239" s="61"/>
      <c r="WAF239" s="61"/>
      <c r="WAG239" s="61"/>
      <c r="WAH239" s="63"/>
      <c r="WAI239" s="61"/>
      <c r="WAJ239" s="59"/>
      <c r="WAK239" s="60"/>
      <c r="WAL239" s="103"/>
      <c r="WAM239" s="61"/>
      <c r="WAN239" s="62"/>
      <c r="WAO239" s="61"/>
      <c r="WAP239" s="61"/>
      <c r="WAQ239" s="63"/>
      <c r="WAR239" s="61"/>
      <c r="WAS239" s="61"/>
      <c r="WAT239" s="61"/>
      <c r="WAU239" s="63"/>
      <c r="WAV239" s="61"/>
      <c r="WAW239" s="59"/>
      <c r="WAX239" s="60"/>
      <c r="WAY239" s="103"/>
      <c r="WAZ239" s="61"/>
      <c r="WBA239" s="62"/>
      <c r="WBB239" s="61"/>
      <c r="WBC239" s="61"/>
      <c r="WBD239" s="63"/>
      <c r="WBE239" s="61"/>
      <c r="WBF239" s="61"/>
      <c r="WBG239" s="61"/>
      <c r="WBH239" s="63"/>
      <c r="WBI239" s="61"/>
      <c r="WBJ239" s="59"/>
      <c r="WBK239" s="60"/>
      <c r="WBL239" s="103"/>
      <c r="WBM239" s="61"/>
      <c r="WBN239" s="62"/>
      <c r="WBO239" s="61"/>
      <c r="WBP239" s="61"/>
      <c r="WBQ239" s="63"/>
      <c r="WBR239" s="61"/>
      <c r="WBS239" s="61"/>
      <c r="WBT239" s="61"/>
      <c r="WBU239" s="63"/>
      <c r="WBV239" s="61"/>
      <c r="WBW239" s="59"/>
      <c r="WBX239" s="60"/>
      <c r="WBY239" s="103"/>
      <c r="WBZ239" s="61"/>
      <c r="WCA239" s="62"/>
      <c r="WCB239" s="61"/>
      <c r="WCC239" s="61"/>
      <c r="WCD239" s="63"/>
      <c r="WCE239" s="61"/>
      <c r="WCF239" s="61"/>
      <c r="WCG239" s="61"/>
      <c r="WCH239" s="63"/>
      <c r="WCI239" s="61"/>
      <c r="WCJ239" s="59"/>
      <c r="WCK239" s="60"/>
      <c r="WCL239" s="103"/>
      <c r="WCM239" s="61"/>
      <c r="WCN239" s="62"/>
      <c r="WCO239" s="61"/>
      <c r="WCP239" s="61"/>
      <c r="WCQ239" s="63"/>
      <c r="WCR239" s="61"/>
      <c r="WCS239" s="61"/>
      <c r="WCT239" s="61"/>
      <c r="WCU239" s="63"/>
      <c r="WCV239" s="61"/>
      <c r="WCW239" s="59"/>
      <c r="WCX239" s="60"/>
      <c r="WCY239" s="103"/>
      <c r="WCZ239" s="61"/>
      <c r="WDA239" s="62"/>
      <c r="WDB239" s="61"/>
      <c r="WDC239" s="61"/>
      <c r="WDD239" s="63"/>
      <c r="WDE239" s="61"/>
      <c r="WDF239" s="61"/>
      <c r="WDG239" s="61"/>
      <c r="WDH239" s="63"/>
      <c r="WDI239" s="61"/>
      <c r="WDJ239" s="59"/>
      <c r="WDK239" s="60"/>
      <c r="WDL239" s="103"/>
      <c r="WDM239" s="61"/>
      <c r="WDN239" s="62"/>
      <c r="WDO239" s="61"/>
      <c r="WDP239" s="61"/>
      <c r="WDQ239" s="63"/>
      <c r="WDR239" s="61"/>
      <c r="WDS239" s="61"/>
      <c r="WDT239" s="61"/>
      <c r="WDU239" s="63"/>
      <c r="WDV239" s="61"/>
      <c r="WDW239" s="59"/>
      <c r="WDX239" s="60"/>
      <c r="WDY239" s="103"/>
      <c r="WDZ239" s="61"/>
      <c r="WEA239" s="62"/>
      <c r="WEB239" s="61"/>
      <c r="WEC239" s="61"/>
      <c r="WED239" s="63"/>
      <c r="WEE239" s="61"/>
      <c r="WEF239" s="61"/>
      <c r="WEG239" s="61"/>
      <c r="WEH239" s="63"/>
      <c r="WEI239" s="61"/>
      <c r="WEJ239" s="59"/>
      <c r="WEK239" s="60"/>
      <c r="WEL239" s="103"/>
      <c r="WEM239" s="61"/>
      <c r="WEN239" s="62"/>
      <c r="WEO239" s="61"/>
      <c r="WEP239" s="61"/>
      <c r="WEQ239" s="63"/>
      <c r="WER239" s="61"/>
      <c r="WES239" s="61"/>
      <c r="WET239" s="61"/>
      <c r="WEU239" s="63"/>
      <c r="WEV239" s="61"/>
      <c r="WEW239" s="59"/>
      <c r="WEX239" s="60"/>
      <c r="WEY239" s="103"/>
      <c r="WEZ239" s="61"/>
      <c r="WFA239" s="62"/>
      <c r="WFB239" s="61"/>
      <c r="WFC239" s="61"/>
      <c r="WFD239" s="63"/>
      <c r="WFE239" s="61"/>
      <c r="WFF239" s="61"/>
      <c r="WFG239" s="61"/>
      <c r="WFH239" s="63"/>
      <c r="WFI239" s="61"/>
      <c r="WFJ239" s="59"/>
      <c r="WFK239" s="60"/>
      <c r="WFL239" s="103"/>
      <c r="WFM239" s="61"/>
      <c r="WFN239" s="62"/>
      <c r="WFO239" s="61"/>
      <c r="WFP239" s="61"/>
      <c r="WFQ239" s="63"/>
      <c r="WFR239" s="61"/>
      <c r="WFS239" s="61"/>
      <c r="WFT239" s="61"/>
      <c r="WFU239" s="63"/>
      <c r="WFV239" s="61"/>
      <c r="WFW239" s="59"/>
      <c r="WFX239" s="60"/>
      <c r="WFY239" s="103"/>
      <c r="WFZ239" s="61"/>
      <c r="WGA239" s="62"/>
      <c r="WGB239" s="61"/>
      <c r="WGC239" s="61"/>
      <c r="WGD239" s="63"/>
      <c r="WGE239" s="61"/>
      <c r="WGF239" s="61"/>
      <c r="WGG239" s="61"/>
      <c r="WGH239" s="63"/>
      <c r="WGI239" s="61"/>
      <c r="WGJ239" s="59"/>
      <c r="WGK239" s="60"/>
      <c r="WGL239" s="103"/>
      <c r="WGM239" s="61"/>
      <c r="WGN239" s="62"/>
      <c r="WGO239" s="61"/>
      <c r="WGP239" s="61"/>
      <c r="WGQ239" s="63"/>
      <c r="WGR239" s="61"/>
      <c r="WGS239" s="61"/>
      <c r="WGT239" s="61"/>
      <c r="WGU239" s="63"/>
      <c r="WGV239" s="61"/>
      <c r="WGW239" s="59"/>
      <c r="WGX239" s="60"/>
      <c r="WGY239" s="103"/>
      <c r="WGZ239" s="61"/>
      <c r="WHA239" s="62"/>
      <c r="WHB239" s="61"/>
      <c r="WHC239" s="61"/>
      <c r="WHD239" s="63"/>
      <c r="WHE239" s="61"/>
      <c r="WHF239" s="61"/>
      <c r="WHG239" s="61"/>
      <c r="WHH239" s="63"/>
      <c r="WHI239" s="61"/>
      <c r="WHJ239" s="59"/>
      <c r="WHK239" s="60"/>
      <c r="WHL239" s="103"/>
      <c r="WHM239" s="61"/>
      <c r="WHN239" s="62"/>
      <c r="WHO239" s="61"/>
      <c r="WHP239" s="61"/>
      <c r="WHQ239" s="63"/>
      <c r="WHR239" s="61"/>
      <c r="WHS239" s="61"/>
      <c r="WHT239" s="61"/>
      <c r="WHU239" s="63"/>
      <c r="WHV239" s="61"/>
      <c r="WHW239" s="59"/>
      <c r="WHX239" s="60"/>
      <c r="WHY239" s="103"/>
      <c r="WHZ239" s="61"/>
      <c r="WIA239" s="62"/>
      <c r="WIB239" s="61"/>
      <c r="WIC239" s="61"/>
      <c r="WID239" s="63"/>
      <c r="WIE239" s="61"/>
      <c r="WIF239" s="61"/>
      <c r="WIG239" s="61"/>
      <c r="WIH239" s="63"/>
      <c r="WII239" s="61"/>
      <c r="WIJ239" s="59"/>
      <c r="WIK239" s="60"/>
      <c r="WIL239" s="103"/>
      <c r="WIM239" s="61"/>
      <c r="WIN239" s="62"/>
      <c r="WIO239" s="61"/>
      <c r="WIP239" s="61"/>
      <c r="WIQ239" s="63"/>
      <c r="WIR239" s="61"/>
      <c r="WIS239" s="61"/>
      <c r="WIT239" s="61"/>
      <c r="WIU239" s="63"/>
      <c r="WIV239" s="61"/>
      <c r="WIW239" s="59"/>
      <c r="WIX239" s="60"/>
      <c r="WIY239" s="103"/>
      <c r="WIZ239" s="61"/>
      <c r="WJA239" s="62"/>
      <c r="WJB239" s="61"/>
      <c r="WJC239" s="61"/>
      <c r="WJD239" s="63"/>
      <c r="WJE239" s="61"/>
      <c r="WJF239" s="61"/>
      <c r="WJG239" s="61"/>
      <c r="WJH239" s="63"/>
      <c r="WJI239" s="61"/>
      <c r="WJJ239" s="59"/>
      <c r="WJK239" s="60"/>
      <c r="WJL239" s="103"/>
      <c r="WJM239" s="61"/>
      <c r="WJN239" s="62"/>
      <c r="WJO239" s="61"/>
      <c r="WJP239" s="61"/>
      <c r="WJQ239" s="63"/>
      <c r="WJR239" s="61"/>
      <c r="WJS239" s="61"/>
      <c r="WJT239" s="61"/>
      <c r="WJU239" s="63"/>
      <c r="WJV239" s="61"/>
      <c r="WJW239" s="59"/>
      <c r="WJX239" s="60"/>
      <c r="WJY239" s="103"/>
      <c r="WJZ239" s="61"/>
      <c r="WKA239" s="62"/>
      <c r="WKB239" s="61"/>
      <c r="WKC239" s="61"/>
      <c r="WKD239" s="63"/>
      <c r="WKE239" s="61"/>
      <c r="WKF239" s="61"/>
      <c r="WKG239" s="61"/>
      <c r="WKH239" s="63"/>
      <c r="WKI239" s="61"/>
      <c r="WKJ239" s="59"/>
      <c r="WKK239" s="60"/>
      <c r="WKL239" s="103"/>
      <c r="WKM239" s="61"/>
      <c r="WKN239" s="62"/>
      <c r="WKO239" s="61"/>
      <c r="WKP239" s="61"/>
      <c r="WKQ239" s="63"/>
      <c r="WKR239" s="61"/>
      <c r="WKS239" s="61"/>
      <c r="WKT239" s="61"/>
      <c r="WKU239" s="63"/>
      <c r="WKV239" s="61"/>
      <c r="WKW239" s="59"/>
      <c r="WKX239" s="60"/>
      <c r="WKY239" s="103"/>
      <c r="WKZ239" s="61"/>
      <c r="WLA239" s="62"/>
      <c r="WLB239" s="61"/>
      <c r="WLC239" s="61"/>
      <c r="WLD239" s="63"/>
      <c r="WLE239" s="61"/>
      <c r="WLF239" s="61"/>
      <c r="WLG239" s="61"/>
      <c r="WLH239" s="63"/>
      <c r="WLI239" s="61"/>
      <c r="WLJ239" s="59"/>
      <c r="WLK239" s="60"/>
      <c r="WLL239" s="103"/>
      <c r="WLM239" s="61"/>
      <c r="WLN239" s="62"/>
      <c r="WLO239" s="61"/>
      <c r="WLP239" s="61"/>
      <c r="WLQ239" s="63"/>
      <c r="WLR239" s="61"/>
      <c r="WLS239" s="61"/>
      <c r="WLT239" s="61"/>
      <c r="WLU239" s="63"/>
      <c r="WLV239" s="61"/>
      <c r="WLW239" s="59"/>
      <c r="WLX239" s="60"/>
      <c r="WLY239" s="103"/>
      <c r="WLZ239" s="61"/>
      <c r="WMA239" s="62"/>
      <c r="WMB239" s="61"/>
      <c r="WMC239" s="61"/>
      <c r="WMD239" s="63"/>
      <c r="WME239" s="61"/>
      <c r="WMF239" s="61"/>
      <c r="WMG239" s="61"/>
      <c r="WMH239" s="63"/>
      <c r="WMI239" s="61"/>
      <c r="WMJ239" s="59"/>
      <c r="WMK239" s="60"/>
      <c r="WML239" s="103"/>
      <c r="WMM239" s="61"/>
      <c r="WMN239" s="62"/>
      <c r="WMO239" s="61"/>
      <c r="WMP239" s="61"/>
      <c r="WMQ239" s="63"/>
      <c r="WMR239" s="61"/>
      <c r="WMS239" s="61"/>
      <c r="WMT239" s="61"/>
      <c r="WMU239" s="63"/>
      <c r="WMV239" s="61"/>
      <c r="WMW239" s="59"/>
      <c r="WMX239" s="60"/>
      <c r="WMY239" s="103"/>
      <c r="WMZ239" s="61"/>
      <c r="WNA239" s="62"/>
      <c r="WNB239" s="61"/>
      <c r="WNC239" s="61"/>
      <c r="WND239" s="63"/>
      <c r="WNE239" s="61"/>
      <c r="WNF239" s="61"/>
      <c r="WNG239" s="61"/>
      <c r="WNH239" s="63"/>
      <c r="WNI239" s="61"/>
      <c r="WNJ239" s="59"/>
      <c r="WNK239" s="60"/>
      <c r="WNL239" s="103"/>
      <c r="WNM239" s="61"/>
      <c r="WNN239" s="62"/>
      <c r="WNO239" s="61"/>
      <c r="WNP239" s="61"/>
      <c r="WNQ239" s="63"/>
      <c r="WNR239" s="61"/>
      <c r="WNS239" s="61"/>
      <c r="WNT239" s="61"/>
      <c r="WNU239" s="63"/>
      <c r="WNV239" s="61"/>
      <c r="WNW239" s="59"/>
      <c r="WNX239" s="60"/>
      <c r="WNY239" s="103"/>
      <c r="WNZ239" s="61"/>
      <c r="WOA239" s="62"/>
      <c r="WOB239" s="61"/>
      <c r="WOC239" s="61"/>
      <c r="WOD239" s="63"/>
      <c r="WOE239" s="61"/>
      <c r="WOF239" s="61"/>
      <c r="WOG239" s="61"/>
      <c r="WOH239" s="63"/>
      <c r="WOI239" s="61"/>
      <c r="WOJ239" s="59"/>
      <c r="WOK239" s="60"/>
      <c r="WOL239" s="103"/>
      <c r="WOM239" s="61"/>
      <c r="WON239" s="62"/>
      <c r="WOO239" s="61"/>
      <c r="WOP239" s="61"/>
      <c r="WOQ239" s="63"/>
      <c r="WOR239" s="61"/>
      <c r="WOS239" s="61"/>
      <c r="WOT239" s="61"/>
      <c r="WOU239" s="63"/>
      <c r="WOV239" s="61"/>
      <c r="WOW239" s="59"/>
      <c r="WOX239" s="60"/>
      <c r="WOY239" s="103"/>
      <c r="WOZ239" s="61"/>
      <c r="WPA239" s="62"/>
      <c r="WPB239" s="61"/>
      <c r="WPC239" s="61"/>
      <c r="WPD239" s="63"/>
      <c r="WPE239" s="61"/>
      <c r="WPF239" s="61"/>
      <c r="WPG239" s="61"/>
      <c r="WPH239" s="63"/>
      <c r="WPI239" s="61"/>
      <c r="WPJ239" s="59"/>
      <c r="WPK239" s="60"/>
      <c r="WPL239" s="103"/>
      <c r="WPM239" s="61"/>
      <c r="WPN239" s="62"/>
      <c r="WPO239" s="61"/>
      <c r="WPP239" s="61"/>
      <c r="WPQ239" s="63"/>
      <c r="WPR239" s="61"/>
      <c r="WPS239" s="61"/>
      <c r="WPT239" s="61"/>
      <c r="WPU239" s="63"/>
      <c r="WPV239" s="61"/>
      <c r="WPW239" s="59"/>
      <c r="WPX239" s="60"/>
      <c r="WPY239" s="103"/>
      <c r="WPZ239" s="61"/>
      <c r="WQA239" s="62"/>
      <c r="WQB239" s="61"/>
      <c r="WQC239" s="61"/>
      <c r="WQD239" s="63"/>
      <c r="WQE239" s="61"/>
      <c r="WQF239" s="61"/>
      <c r="WQG239" s="61"/>
      <c r="WQH239" s="63"/>
      <c r="WQI239" s="61"/>
      <c r="WQJ239" s="59"/>
      <c r="WQK239" s="60"/>
      <c r="WQL239" s="103"/>
      <c r="WQM239" s="61"/>
      <c r="WQN239" s="62"/>
      <c r="WQO239" s="61"/>
      <c r="WQP239" s="61"/>
      <c r="WQQ239" s="63"/>
      <c r="WQR239" s="61"/>
      <c r="WQS239" s="61"/>
      <c r="WQT239" s="61"/>
      <c r="WQU239" s="63"/>
      <c r="WQV239" s="61"/>
      <c r="WQW239" s="59"/>
      <c r="WQX239" s="60"/>
      <c r="WQY239" s="103"/>
      <c r="WQZ239" s="61"/>
      <c r="WRA239" s="62"/>
      <c r="WRB239" s="61"/>
      <c r="WRC239" s="61"/>
      <c r="WRD239" s="63"/>
      <c r="WRE239" s="61"/>
      <c r="WRF239" s="61"/>
      <c r="WRG239" s="61"/>
      <c r="WRH239" s="63"/>
      <c r="WRI239" s="61"/>
      <c r="WRJ239" s="59"/>
      <c r="WRK239" s="60"/>
      <c r="WRL239" s="103"/>
      <c r="WRM239" s="61"/>
      <c r="WRN239" s="62"/>
      <c r="WRO239" s="61"/>
      <c r="WRP239" s="61"/>
      <c r="WRQ239" s="63"/>
      <c r="WRR239" s="61"/>
      <c r="WRS239" s="61"/>
      <c r="WRT239" s="61"/>
      <c r="WRU239" s="63"/>
      <c r="WRV239" s="61"/>
      <c r="WRW239" s="59"/>
      <c r="WRX239" s="60"/>
      <c r="WRY239" s="103"/>
      <c r="WRZ239" s="61"/>
      <c r="WSA239" s="62"/>
      <c r="WSB239" s="61"/>
      <c r="WSC239" s="61"/>
      <c r="WSD239" s="63"/>
      <c r="WSE239" s="61"/>
      <c r="WSF239" s="61"/>
      <c r="WSG239" s="61"/>
      <c r="WSH239" s="63"/>
      <c r="WSI239" s="61"/>
      <c r="WSJ239" s="59"/>
      <c r="WSK239" s="60"/>
      <c r="WSL239" s="103"/>
      <c r="WSM239" s="61"/>
      <c r="WSN239" s="62"/>
      <c r="WSO239" s="61"/>
      <c r="WSP239" s="61"/>
      <c r="WSQ239" s="63"/>
      <c r="WSR239" s="61"/>
      <c r="WSS239" s="61"/>
      <c r="WST239" s="61"/>
      <c r="WSU239" s="63"/>
      <c r="WSV239" s="61"/>
      <c r="WSW239" s="59"/>
      <c r="WSX239" s="60"/>
      <c r="WSY239" s="103"/>
      <c r="WSZ239" s="61"/>
      <c r="WTA239" s="62"/>
      <c r="WTB239" s="61"/>
      <c r="WTC239" s="61"/>
      <c r="WTD239" s="63"/>
      <c r="WTE239" s="61"/>
      <c r="WTF239" s="61"/>
      <c r="WTG239" s="61"/>
      <c r="WTH239" s="63"/>
      <c r="WTI239" s="61"/>
      <c r="WTJ239" s="59"/>
      <c r="WTK239" s="60"/>
      <c r="WTL239" s="103"/>
      <c r="WTM239" s="61"/>
      <c r="WTN239" s="62"/>
      <c r="WTO239" s="61"/>
      <c r="WTP239" s="61"/>
      <c r="WTQ239" s="63"/>
      <c r="WTR239" s="61"/>
      <c r="WTS239" s="61"/>
      <c r="WTT239" s="61"/>
      <c r="WTU239" s="63"/>
      <c r="WTV239" s="61"/>
      <c r="WTW239" s="59"/>
      <c r="WTX239" s="60"/>
      <c r="WTY239" s="103"/>
      <c r="WTZ239" s="61"/>
      <c r="WUA239" s="62"/>
      <c r="WUB239" s="61"/>
      <c r="WUC239" s="61"/>
      <c r="WUD239" s="63"/>
      <c r="WUE239" s="61"/>
      <c r="WUF239" s="61"/>
      <c r="WUG239" s="61"/>
      <c r="WUH239" s="63"/>
      <c r="WUI239" s="61"/>
      <c r="WUJ239" s="59"/>
      <c r="WUK239" s="60"/>
      <c r="WUL239" s="103"/>
      <c r="WUM239" s="61"/>
      <c r="WUN239" s="62"/>
      <c r="WUO239" s="61"/>
      <c r="WUP239" s="61"/>
      <c r="WUQ239" s="63"/>
      <c r="WUR239" s="61"/>
      <c r="WUS239" s="61"/>
      <c r="WUT239" s="61"/>
      <c r="WUU239" s="63"/>
      <c r="WUV239" s="61"/>
      <c r="WUW239" s="59"/>
      <c r="WUX239" s="60"/>
      <c r="WUY239" s="103"/>
      <c r="WUZ239" s="61"/>
      <c r="WVA239" s="62"/>
      <c r="WVB239" s="61"/>
      <c r="WVC239" s="61"/>
      <c r="WVD239" s="63"/>
      <c r="WVE239" s="61"/>
      <c r="WVF239" s="61"/>
      <c r="WVG239" s="61"/>
      <c r="WVH239" s="63"/>
      <c r="WVI239" s="61"/>
      <c r="WVJ239" s="59"/>
      <c r="WVK239" s="60"/>
      <c r="WVL239" s="103"/>
      <c r="WVM239" s="61"/>
      <c r="WVN239" s="62"/>
      <c r="WVO239" s="61"/>
      <c r="WVP239" s="61"/>
      <c r="WVQ239" s="63"/>
      <c r="WVR239" s="61"/>
      <c r="WVS239" s="61"/>
      <c r="WVT239" s="61"/>
      <c r="WVU239" s="63"/>
      <c r="WVV239" s="61"/>
      <c r="WVW239" s="59"/>
      <c r="WVX239" s="60"/>
      <c r="WVY239" s="103"/>
      <c r="WVZ239" s="61"/>
      <c r="WWA239" s="62"/>
      <c r="WWB239" s="61"/>
      <c r="WWC239" s="61"/>
      <c r="WWD239" s="63"/>
      <c r="WWE239" s="61"/>
      <c r="WWF239" s="61"/>
      <c r="WWG239" s="61"/>
      <c r="WWH239" s="63"/>
      <c r="WWI239" s="61"/>
      <c r="WWJ239" s="59"/>
      <c r="WWK239" s="60"/>
      <c r="WWL239" s="103"/>
      <c r="WWM239" s="61"/>
      <c r="WWN239" s="62"/>
      <c r="WWO239" s="61"/>
      <c r="WWP239" s="61"/>
      <c r="WWQ239" s="63"/>
      <c r="WWR239" s="61"/>
      <c r="WWS239" s="61"/>
      <c r="WWT239" s="61"/>
      <c r="WWU239" s="63"/>
      <c r="WWV239" s="61"/>
      <c r="WWW239" s="59"/>
      <c r="WWX239" s="60"/>
      <c r="WWY239" s="103"/>
      <c r="WWZ239" s="61"/>
      <c r="WXA239" s="62"/>
      <c r="WXB239" s="61"/>
      <c r="WXC239" s="61"/>
      <c r="WXD239" s="63"/>
      <c r="WXE239" s="61"/>
      <c r="WXF239" s="61"/>
      <c r="WXG239" s="61"/>
      <c r="WXH239" s="63"/>
      <c r="WXI239" s="61"/>
      <c r="WXJ239" s="59"/>
      <c r="WXK239" s="60"/>
      <c r="WXL239" s="103"/>
      <c r="WXM239" s="61"/>
      <c r="WXN239" s="62"/>
      <c r="WXO239" s="61"/>
      <c r="WXP239" s="61"/>
      <c r="WXQ239" s="63"/>
      <c r="WXR239" s="61"/>
      <c r="WXS239" s="61"/>
      <c r="WXT239" s="61"/>
      <c r="WXU239" s="63"/>
      <c r="WXV239" s="61"/>
      <c r="WXW239" s="59"/>
      <c r="WXX239" s="60"/>
      <c r="WXY239" s="103"/>
      <c r="WXZ239" s="61"/>
      <c r="WYA239" s="62"/>
      <c r="WYB239" s="61"/>
      <c r="WYC239" s="61"/>
      <c r="WYD239" s="63"/>
      <c r="WYE239" s="61"/>
      <c r="WYF239" s="61"/>
      <c r="WYG239" s="61"/>
      <c r="WYH239" s="63"/>
      <c r="WYI239" s="61"/>
      <c r="WYJ239" s="59"/>
      <c r="WYK239" s="60"/>
      <c r="WYL239" s="103"/>
      <c r="WYM239" s="61"/>
      <c r="WYN239" s="62"/>
      <c r="WYO239" s="61"/>
      <c r="WYP239" s="61"/>
      <c r="WYQ239" s="63"/>
      <c r="WYR239" s="61"/>
      <c r="WYS239" s="61"/>
      <c r="WYT239" s="61"/>
      <c r="WYU239" s="63"/>
      <c r="WYV239" s="61"/>
      <c r="WYW239" s="59"/>
      <c r="WYX239" s="60"/>
      <c r="WYY239" s="103"/>
      <c r="WYZ239" s="61"/>
      <c r="WZA239" s="62"/>
      <c r="WZB239" s="61"/>
      <c r="WZC239" s="61"/>
      <c r="WZD239" s="63"/>
      <c r="WZE239" s="61"/>
      <c r="WZF239" s="61"/>
      <c r="WZG239" s="61"/>
      <c r="WZH239" s="63"/>
      <c r="WZI239" s="61"/>
      <c r="WZJ239" s="59"/>
      <c r="WZK239" s="60"/>
      <c r="WZL239" s="103"/>
      <c r="WZM239" s="61"/>
      <c r="WZN239" s="62"/>
      <c r="WZO239" s="61"/>
      <c r="WZP239" s="61"/>
      <c r="WZQ239" s="63"/>
      <c r="WZR239" s="61"/>
      <c r="WZS239" s="61"/>
      <c r="WZT239" s="61"/>
      <c r="WZU239" s="63"/>
      <c r="WZV239" s="61"/>
      <c r="WZW239" s="59"/>
      <c r="WZX239" s="60"/>
      <c r="WZY239" s="103"/>
      <c r="WZZ239" s="61"/>
      <c r="XAA239" s="62"/>
      <c r="XAB239" s="61"/>
      <c r="XAC239" s="61"/>
      <c r="XAD239" s="63"/>
      <c r="XAE239" s="61"/>
      <c r="XAF239" s="61"/>
      <c r="XAG239" s="61"/>
      <c r="XAH239" s="63"/>
      <c r="XAI239" s="61"/>
      <c r="XAJ239" s="59"/>
      <c r="XAK239" s="60"/>
      <c r="XAL239" s="103"/>
      <c r="XAM239" s="61"/>
      <c r="XAN239" s="62"/>
      <c r="XAO239" s="61"/>
      <c r="XAP239" s="61"/>
      <c r="XAQ239" s="63"/>
      <c r="XAR239" s="61"/>
      <c r="XAS239" s="61"/>
      <c r="XAT239" s="61"/>
      <c r="XAU239" s="63"/>
      <c r="XAV239" s="61"/>
      <c r="XAW239" s="59"/>
      <c r="XAX239" s="60"/>
      <c r="XAY239" s="103"/>
      <c r="XAZ239" s="61"/>
      <c r="XBA239" s="62"/>
      <c r="XBB239" s="61"/>
      <c r="XBC239" s="61"/>
      <c r="XBD239" s="63"/>
      <c r="XBE239" s="61"/>
      <c r="XBF239" s="61"/>
      <c r="XBG239" s="61"/>
      <c r="XBH239" s="63"/>
      <c r="XBI239" s="61"/>
      <c r="XBJ239" s="59"/>
      <c r="XBK239" s="60"/>
      <c r="XBL239" s="103"/>
      <c r="XBM239" s="61"/>
      <c r="XBN239" s="62"/>
      <c r="XBO239" s="61"/>
      <c r="XBP239" s="61"/>
      <c r="XBQ239" s="63"/>
      <c r="XBR239" s="61"/>
      <c r="XBS239" s="61"/>
      <c r="XBT239" s="61"/>
      <c r="XBU239" s="63"/>
      <c r="XBV239" s="61"/>
      <c r="XBW239" s="59"/>
      <c r="XBX239" s="60"/>
      <c r="XBY239" s="103"/>
      <c r="XBZ239" s="61"/>
      <c r="XCA239" s="62"/>
      <c r="XCB239" s="61"/>
      <c r="XCC239" s="61"/>
      <c r="XCD239" s="63"/>
      <c r="XCE239" s="61"/>
      <c r="XCF239" s="61"/>
      <c r="XCG239" s="61"/>
      <c r="XCH239" s="63"/>
      <c r="XCI239" s="61"/>
      <c r="XCJ239" s="59"/>
      <c r="XCK239" s="60"/>
      <c r="XCL239" s="103"/>
      <c r="XCM239" s="61"/>
      <c r="XCN239" s="62"/>
      <c r="XCO239" s="61"/>
      <c r="XCP239" s="61"/>
      <c r="XCQ239" s="63"/>
      <c r="XCR239" s="61"/>
      <c r="XCS239" s="61"/>
      <c r="XCT239" s="61"/>
      <c r="XCU239" s="63"/>
      <c r="XCV239" s="61"/>
      <c r="XCW239" s="59"/>
      <c r="XCX239" s="60"/>
      <c r="XCY239" s="103"/>
      <c r="XCZ239" s="61"/>
      <c r="XDA239" s="62"/>
      <c r="XDB239" s="61"/>
      <c r="XDC239" s="61"/>
      <c r="XDD239" s="63"/>
      <c r="XDE239" s="61"/>
      <c r="XDF239" s="61"/>
      <c r="XDG239" s="61"/>
      <c r="XDH239" s="63"/>
      <c r="XDI239" s="61"/>
      <c r="XDJ239" s="59"/>
      <c r="XDK239" s="60"/>
      <c r="XDL239" s="103"/>
      <c r="XDM239" s="61"/>
      <c r="XDN239" s="62"/>
      <c r="XDO239" s="61"/>
      <c r="XDP239" s="61"/>
      <c r="XDQ239" s="63"/>
      <c r="XDR239" s="61"/>
      <c r="XDS239" s="61"/>
      <c r="XDT239" s="61"/>
      <c r="XDU239" s="63"/>
      <c r="XDV239" s="61"/>
      <c r="XDW239" s="59"/>
      <c r="XDX239" s="60"/>
      <c r="XDY239" s="103"/>
      <c r="XDZ239" s="61"/>
      <c r="XEA239" s="62"/>
      <c r="XEB239" s="61"/>
      <c r="XEC239" s="61"/>
      <c r="XED239" s="63"/>
      <c r="XEE239" s="61"/>
      <c r="XEF239" s="61"/>
      <c r="XEG239" s="61"/>
      <c r="XEH239" s="63"/>
      <c r="XEI239" s="61"/>
      <c r="XEJ239" s="59"/>
      <c r="XEK239" s="60"/>
      <c r="XEL239" s="103"/>
      <c r="XEM239" s="61"/>
      <c r="XEN239" s="62"/>
      <c r="XEO239" s="61"/>
      <c r="XEP239" s="61"/>
      <c r="XEQ239" s="63"/>
      <c r="XER239" s="61"/>
      <c r="XES239" s="61"/>
      <c r="XET239" s="61"/>
      <c r="XEU239" s="63"/>
      <c r="XEV239" s="61"/>
      <c r="XEW239" s="59"/>
      <c r="XEX239" s="60"/>
      <c r="XEY239" s="103"/>
      <c r="XEZ239" s="61"/>
    </row>
    <row r="240" spans="1:13" s="70" customFormat="1" ht="15">
      <c r="A240" s="107" t="s">
        <v>870</v>
      </c>
      <c r="B240" s="108" t="s">
        <v>446</v>
      </c>
      <c r="C240" s="109">
        <v>0</v>
      </c>
      <c r="D240" s="161">
        <v>0</v>
      </c>
      <c r="E240" s="161">
        <v>0</v>
      </c>
      <c r="F240" s="229">
        <f>+C240+E240</f>
        <v>0</v>
      </c>
      <c r="G240" s="161">
        <v>0</v>
      </c>
      <c r="H240" s="161">
        <v>0</v>
      </c>
      <c r="I240" s="161">
        <v>0</v>
      </c>
      <c r="J240" s="161">
        <v>0</v>
      </c>
      <c r="K240" s="161">
        <v>0</v>
      </c>
      <c r="L240" s="185">
        <f t="shared" si="128"/>
        <v>0</v>
      </c>
      <c r="M240" s="161">
        <f t="shared" si="129"/>
        <v>0</v>
      </c>
    </row>
    <row r="241" spans="1:13" s="41" customFormat="1" ht="15">
      <c r="A241" s="128" t="s">
        <v>871</v>
      </c>
      <c r="B241" s="46" t="s">
        <v>445</v>
      </c>
      <c r="C241" s="98">
        <f aca="true" t="shared" si="145" ref="C241:K241">+C242+C289+C317+C511+C517+C536+C539+C558</f>
        <v>80926659000</v>
      </c>
      <c r="D241" s="98">
        <f t="shared" si="145"/>
        <v>-4518790089</v>
      </c>
      <c r="E241" s="98">
        <f t="shared" si="145"/>
        <v>-3827744465</v>
      </c>
      <c r="F241" s="217">
        <f t="shared" si="145"/>
        <v>77098914535</v>
      </c>
      <c r="G241" s="98">
        <f t="shared" si="145"/>
        <v>62204270906</v>
      </c>
      <c r="H241" s="98">
        <f>+H242+H289+H317+H511+H517+H536+H539+H558</f>
        <v>2211695397</v>
      </c>
      <c r="I241" s="98">
        <f t="shared" si="145"/>
        <v>58813162117</v>
      </c>
      <c r="J241" s="98">
        <f>+J242+J289+J317+J511+J517+J536+J539+J558</f>
        <v>4783084777</v>
      </c>
      <c r="K241" s="98">
        <f t="shared" si="145"/>
        <v>34161174572</v>
      </c>
      <c r="L241" s="176">
        <f t="shared" si="128"/>
        <v>0.7628273688639422</v>
      </c>
      <c r="M241" s="98">
        <f t="shared" si="129"/>
        <v>14894643629</v>
      </c>
    </row>
    <row r="242" spans="1:13" s="70" customFormat="1" ht="48">
      <c r="A242" s="107" t="s">
        <v>872</v>
      </c>
      <c r="B242" s="108" t="s">
        <v>233</v>
      </c>
      <c r="C242" s="109">
        <f>+C243+C265+C287</f>
        <v>3212132000</v>
      </c>
      <c r="D242" s="109">
        <f aca="true" t="shared" si="146" ref="D242:K242">+D243+D265+D287</f>
        <v>-3079138938</v>
      </c>
      <c r="E242" s="109">
        <f t="shared" si="146"/>
        <v>-2929967204</v>
      </c>
      <c r="F242" s="227">
        <f t="shared" si="146"/>
        <v>282164796</v>
      </c>
      <c r="G242" s="109">
        <f t="shared" si="146"/>
        <v>60759226</v>
      </c>
      <c r="H242" s="109">
        <f t="shared" si="146"/>
        <v>0</v>
      </c>
      <c r="I242" s="109">
        <f t="shared" si="146"/>
        <v>58367226</v>
      </c>
      <c r="J242" s="109">
        <f t="shared" si="146"/>
        <v>0</v>
      </c>
      <c r="K242" s="109">
        <f t="shared" si="146"/>
        <v>10826548</v>
      </c>
      <c r="L242" s="288">
        <f t="shared" si="128"/>
        <v>0.20685509612616593</v>
      </c>
      <c r="M242" s="161">
        <f t="shared" si="129"/>
        <v>221405570</v>
      </c>
    </row>
    <row r="243" spans="1:13" s="67" customFormat="1" ht="24">
      <c r="A243" s="209" t="s">
        <v>873</v>
      </c>
      <c r="B243" s="202" t="s">
        <v>234</v>
      </c>
      <c r="C243" s="203">
        <f>SUM(C244:C264)</f>
        <v>1041382000</v>
      </c>
      <c r="D243" s="203">
        <f aca="true" t="shared" si="147" ref="D243:K243">SUM(D244:D264)</f>
        <v>-1020138938</v>
      </c>
      <c r="E243" s="203">
        <f t="shared" si="147"/>
        <v>-1005138938</v>
      </c>
      <c r="F243" s="225">
        <f t="shared" si="147"/>
        <v>36243062</v>
      </c>
      <c r="G243" s="203">
        <f t="shared" si="147"/>
        <v>0</v>
      </c>
      <c r="H243" s="203">
        <f t="shared" si="147"/>
        <v>0</v>
      </c>
      <c r="I243" s="203">
        <f t="shared" si="147"/>
        <v>0</v>
      </c>
      <c r="J243" s="203">
        <f t="shared" si="147"/>
        <v>0</v>
      </c>
      <c r="K243" s="203">
        <f t="shared" si="147"/>
        <v>0</v>
      </c>
      <c r="L243" s="204">
        <f t="shared" si="128"/>
        <v>0</v>
      </c>
      <c r="M243" s="203">
        <f t="shared" si="129"/>
        <v>36243062</v>
      </c>
    </row>
    <row r="244" spans="1:13" s="40" customFormat="1" ht="15">
      <c r="A244" s="110"/>
      <c r="B244" s="110" t="s">
        <v>442</v>
      </c>
      <c r="C244" s="112">
        <v>0</v>
      </c>
      <c r="D244" s="162">
        <v>0</v>
      </c>
      <c r="E244" s="162">
        <v>0</v>
      </c>
      <c r="F244" s="162">
        <v>0</v>
      </c>
      <c r="G244" s="162">
        <v>0</v>
      </c>
      <c r="H244" s="162">
        <v>0</v>
      </c>
      <c r="I244" s="162">
        <v>0</v>
      </c>
      <c r="J244" s="162">
        <v>0</v>
      </c>
      <c r="K244" s="162">
        <v>0</v>
      </c>
      <c r="L244" s="186">
        <f t="shared" si="128"/>
        <v>0</v>
      </c>
      <c r="M244" s="162">
        <f t="shared" si="129"/>
        <v>0</v>
      </c>
    </row>
    <row r="245" spans="1:13" s="40" customFormat="1" ht="15">
      <c r="A245" s="110"/>
      <c r="B245" s="110" t="s">
        <v>348</v>
      </c>
      <c r="C245" s="112">
        <v>120600000</v>
      </c>
      <c r="D245" s="162">
        <v>-120600000</v>
      </c>
      <c r="E245" s="162">
        <v>-120600000</v>
      </c>
      <c r="F245" s="162">
        <v>0</v>
      </c>
      <c r="G245" s="162">
        <v>0</v>
      </c>
      <c r="H245" s="162">
        <v>0</v>
      </c>
      <c r="I245" s="162">
        <v>0</v>
      </c>
      <c r="J245" s="162">
        <v>0</v>
      </c>
      <c r="K245" s="162">
        <v>0</v>
      </c>
      <c r="L245" s="186">
        <f t="shared" si="128"/>
        <v>0</v>
      </c>
      <c r="M245" s="162">
        <f t="shared" si="129"/>
        <v>0</v>
      </c>
    </row>
    <row r="246" spans="1:13" s="40" customFormat="1" ht="15">
      <c r="A246" s="110"/>
      <c r="B246" s="110" t="s">
        <v>317</v>
      </c>
      <c r="C246" s="112">
        <v>136938000</v>
      </c>
      <c r="D246" s="162">
        <v>-136938000</v>
      </c>
      <c r="E246" s="162">
        <v>-136938000</v>
      </c>
      <c r="F246" s="162">
        <v>0</v>
      </c>
      <c r="G246" s="162">
        <v>0</v>
      </c>
      <c r="H246" s="162">
        <v>0</v>
      </c>
      <c r="I246" s="162">
        <v>0</v>
      </c>
      <c r="J246" s="162">
        <v>0</v>
      </c>
      <c r="K246" s="162">
        <v>0</v>
      </c>
      <c r="L246" s="186">
        <f t="shared" si="128"/>
        <v>0</v>
      </c>
      <c r="M246" s="162">
        <f t="shared" si="129"/>
        <v>0</v>
      </c>
    </row>
    <row r="247" spans="1:13" s="40" customFormat="1" ht="15">
      <c r="A247" s="110"/>
      <c r="B247" s="110" t="s">
        <v>346</v>
      </c>
      <c r="C247" s="112">
        <v>212822000</v>
      </c>
      <c r="D247" s="162">
        <v>-191578938</v>
      </c>
      <c r="E247" s="162">
        <v>-191578938</v>
      </c>
      <c r="F247" s="162">
        <v>21243062</v>
      </c>
      <c r="G247" s="162">
        <v>0</v>
      </c>
      <c r="H247" s="162">
        <v>0</v>
      </c>
      <c r="I247" s="162">
        <v>0</v>
      </c>
      <c r="J247" s="162">
        <v>0</v>
      </c>
      <c r="K247" s="162">
        <v>0</v>
      </c>
      <c r="L247" s="186">
        <f t="shared" si="128"/>
        <v>0</v>
      </c>
      <c r="M247" s="162">
        <f t="shared" si="129"/>
        <v>21243062</v>
      </c>
    </row>
    <row r="248" spans="1:13" s="40" customFormat="1" ht="15">
      <c r="A248" s="110"/>
      <c r="B248" s="110" t="s">
        <v>347</v>
      </c>
      <c r="C248" s="112">
        <v>0</v>
      </c>
      <c r="D248" s="162">
        <v>0</v>
      </c>
      <c r="E248" s="162">
        <v>0</v>
      </c>
      <c r="F248" s="162">
        <v>0</v>
      </c>
      <c r="G248" s="162">
        <v>0</v>
      </c>
      <c r="H248" s="162">
        <v>0</v>
      </c>
      <c r="I248" s="162">
        <v>0</v>
      </c>
      <c r="J248" s="162">
        <v>0</v>
      </c>
      <c r="K248" s="162">
        <v>0</v>
      </c>
      <c r="L248" s="186">
        <f t="shared" si="128"/>
        <v>0</v>
      </c>
      <c r="M248" s="162">
        <f t="shared" si="129"/>
        <v>0</v>
      </c>
    </row>
    <row r="249" spans="1:13" s="40" customFormat="1" ht="15">
      <c r="A249" s="110"/>
      <c r="B249" s="110" t="s">
        <v>341</v>
      </c>
      <c r="C249" s="112">
        <v>29012000</v>
      </c>
      <c r="D249" s="162">
        <v>-29012000</v>
      </c>
      <c r="E249" s="162">
        <v>-29012000</v>
      </c>
      <c r="F249" s="162">
        <v>0</v>
      </c>
      <c r="G249" s="162">
        <v>0</v>
      </c>
      <c r="H249" s="162">
        <v>0</v>
      </c>
      <c r="I249" s="162">
        <v>0</v>
      </c>
      <c r="J249" s="162">
        <v>0</v>
      </c>
      <c r="K249" s="162">
        <v>0</v>
      </c>
      <c r="L249" s="186">
        <f t="shared" si="128"/>
        <v>0</v>
      </c>
      <c r="M249" s="162">
        <f t="shared" si="129"/>
        <v>0</v>
      </c>
    </row>
    <row r="250" spans="1:13" s="40" customFormat="1" ht="15">
      <c r="A250" s="110"/>
      <c r="B250" s="110" t="s">
        <v>340</v>
      </c>
      <c r="C250" s="112">
        <v>186527000</v>
      </c>
      <c r="D250" s="162">
        <v>-186527000</v>
      </c>
      <c r="E250" s="162">
        <v>-186527000</v>
      </c>
      <c r="F250" s="162">
        <v>0</v>
      </c>
      <c r="G250" s="162">
        <v>0</v>
      </c>
      <c r="H250" s="162">
        <v>0</v>
      </c>
      <c r="I250" s="162">
        <v>0</v>
      </c>
      <c r="J250" s="162">
        <v>0</v>
      </c>
      <c r="K250" s="162">
        <v>0</v>
      </c>
      <c r="L250" s="186">
        <f t="shared" si="128"/>
        <v>0</v>
      </c>
      <c r="M250" s="162">
        <f t="shared" si="129"/>
        <v>0</v>
      </c>
    </row>
    <row r="251" spans="1:13" s="40" customFormat="1" ht="15">
      <c r="A251" s="110"/>
      <c r="B251" s="110" t="s">
        <v>1136</v>
      </c>
      <c r="C251" s="112">
        <v>0</v>
      </c>
      <c r="D251" s="162">
        <v>0</v>
      </c>
      <c r="E251" s="162">
        <v>15000000</v>
      </c>
      <c r="F251" s="162">
        <v>15000000</v>
      </c>
      <c r="G251" s="162">
        <v>0</v>
      </c>
      <c r="H251" s="162">
        <v>0</v>
      </c>
      <c r="I251" s="162">
        <v>0</v>
      </c>
      <c r="J251" s="162">
        <v>0</v>
      </c>
      <c r="K251" s="162">
        <v>0</v>
      </c>
      <c r="L251" s="186"/>
      <c r="M251" s="162"/>
    </row>
    <row r="252" spans="1:13" s="40" customFormat="1" ht="15">
      <c r="A252" s="110"/>
      <c r="B252" s="110" t="s">
        <v>338</v>
      </c>
      <c r="C252" s="112">
        <v>91957000</v>
      </c>
      <c r="D252" s="162">
        <v>-91957000</v>
      </c>
      <c r="E252" s="162">
        <v>-91957000</v>
      </c>
      <c r="F252" s="162">
        <v>0</v>
      </c>
      <c r="G252" s="162">
        <v>0</v>
      </c>
      <c r="H252" s="162">
        <v>0</v>
      </c>
      <c r="I252" s="162">
        <v>0</v>
      </c>
      <c r="J252" s="162">
        <v>0</v>
      </c>
      <c r="K252" s="162">
        <v>0</v>
      </c>
      <c r="L252" s="186">
        <f t="shared" si="128"/>
        <v>0</v>
      </c>
      <c r="M252" s="162">
        <f t="shared" si="129"/>
        <v>0</v>
      </c>
    </row>
    <row r="253" spans="1:13" s="40" customFormat="1" ht="24">
      <c r="A253" s="110"/>
      <c r="B253" s="110" t="s">
        <v>337</v>
      </c>
      <c r="C253" s="112">
        <v>63028000</v>
      </c>
      <c r="D253" s="162">
        <v>-63028000</v>
      </c>
      <c r="E253" s="162">
        <v>-63028000</v>
      </c>
      <c r="F253" s="162">
        <v>0</v>
      </c>
      <c r="G253" s="162">
        <v>0</v>
      </c>
      <c r="H253" s="162">
        <v>0</v>
      </c>
      <c r="I253" s="162">
        <v>0</v>
      </c>
      <c r="J253" s="162">
        <v>0</v>
      </c>
      <c r="K253" s="162">
        <v>0</v>
      </c>
      <c r="L253" s="186">
        <f t="shared" si="128"/>
        <v>0</v>
      </c>
      <c r="M253" s="162">
        <f t="shared" si="129"/>
        <v>0</v>
      </c>
    </row>
    <row r="254" spans="1:13" s="40" customFormat="1" ht="15">
      <c r="A254" s="110"/>
      <c r="B254" s="110" t="s">
        <v>444</v>
      </c>
      <c r="C254" s="112">
        <v>0</v>
      </c>
      <c r="D254" s="162">
        <v>0</v>
      </c>
      <c r="E254" s="162">
        <v>0</v>
      </c>
      <c r="F254" s="162">
        <v>0</v>
      </c>
      <c r="G254" s="162">
        <v>0</v>
      </c>
      <c r="H254" s="162">
        <v>0</v>
      </c>
      <c r="I254" s="162">
        <v>0</v>
      </c>
      <c r="J254" s="162">
        <v>0</v>
      </c>
      <c r="K254" s="162">
        <v>0</v>
      </c>
      <c r="L254" s="186">
        <f t="shared" si="128"/>
        <v>0</v>
      </c>
      <c r="M254" s="162">
        <f t="shared" si="129"/>
        <v>0</v>
      </c>
    </row>
    <row r="255" spans="1:13" s="40" customFormat="1" ht="15">
      <c r="A255" s="110"/>
      <c r="B255" s="110" t="s">
        <v>360</v>
      </c>
      <c r="C255" s="112">
        <v>8700000</v>
      </c>
      <c r="D255" s="162">
        <v>-8700000</v>
      </c>
      <c r="E255" s="162">
        <v>-8700000</v>
      </c>
      <c r="F255" s="162">
        <v>0</v>
      </c>
      <c r="G255" s="162">
        <v>0</v>
      </c>
      <c r="H255" s="162">
        <v>0</v>
      </c>
      <c r="I255" s="162">
        <v>0</v>
      </c>
      <c r="J255" s="162">
        <v>0</v>
      </c>
      <c r="K255" s="162">
        <v>0</v>
      </c>
      <c r="L255" s="186">
        <f t="shared" si="128"/>
        <v>0</v>
      </c>
      <c r="M255" s="162">
        <f t="shared" si="129"/>
        <v>0</v>
      </c>
    </row>
    <row r="256" spans="1:13" s="40" customFormat="1" ht="15">
      <c r="A256" s="110"/>
      <c r="B256" s="110" t="s">
        <v>345</v>
      </c>
      <c r="C256" s="112">
        <v>0</v>
      </c>
      <c r="D256" s="162">
        <v>0</v>
      </c>
      <c r="E256" s="162">
        <v>0</v>
      </c>
      <c r="F256" s="162">
        <v>0</v>
      </c>
      <c r="G256" s="162">
        <v>0</v>
      </c>
      <c r="H256" s="162">
        <v>0</v>
      </c>
      <c r="I256" s="162">
        <v>0</v>
      </c>
      <c r="J256" s="162" t="s">
        <v>1141</v>
      </c>
      <c r="K256" s="162">
        <v>0</v>
      </c>
      <c r="L256" s="186">
        <f t="shared" si="128"/>
        <v>0</v>
      </c>
      <c r="M256" s="162">
        <f t="shared" si="129"/>
        <v>0</v>
      </c>
    </row>
    <row r="257" spans="1:13" s="40" customFormat="1" ht="15">
      <c r="A257" s="110"/>
      <c r="B257" s="110" t="s">
        <v>344</v>
      </c>
      <c r="C257" s="112">
        <v>7355000</v>
      </c>
      <c r="D257" s="162">
        <v>-7355000</v>
      </c>
      <c r="E257" s="162">
        <v>-7355000</v>
      </c>
      <c r="F257" s="162">
        <v>0</v>
      </c>
      <c r="G257" s="162">
        <v>0</v>
      </c>
      <c r="H257" s="162">
        <v>0</v>
      </c>
      <c r="I257" s="162">
        <v>0</v>
      </c>
      <c r="J257" s="162">
        <v>0</v>
      </c>
      <c r="K257" s="162">
        <v>0</v>
      </c>
      <c r="L257" s="186">
        <f t="shared" si="128"/>
        <v>0</v>
      </c>
      <c r="M257" s="162">
        <f t="shared" si="129"/>
        <v>0</v>
      </c>
    </row>
    <row r="258" spans="1:13" s="40" customFormat="1" ht="15">
      <c r="A258" s="110"/>
      <c r="B258" s="110" t="s">
        <v>440</v>
      </c>
      <c r="C258" s="112">
        <v>0</v>
      </c>
      <c r="D258" s="162">
        <v>0</v>
      </c>
      <c r="E258" s="162">
        <v>0</v>
      </c>
      <c r="F258" s="162">
        <v>0</v>
      </c>
      <c r="G258" s="162">
        <v>0</v>
      </c>
      <c r="H258" s="162">
        <v>0</v>
      </c>
      <c r="I258" s="162">
        <v>0</v>
      </c>
      <c r="J258" s="162">
        <v>0</v>
      </c>
      <c r="K258" s="162">
        <v>0</v>
      </c>
      <c r="L258" s="186">
        <f t="shared" si="128"/>
        <v>0</v>
      </c>
      <c r="M258" s="162">
        <f t="shared" si="129"/>
        <v>0</v>
      </c>
    </row>
    <row r="259" spans="1:13" s="40" customFormat="1" ht="15">
      <c r="A259" s="110"/>
      <c r="B259" s="110" t="s">
        <v>343</v>
      </c>
      <c r="C259" s="112">
        <v>3165000</v>
      </c>
      <c r="D259" s="162">
        <v>-3165000</v>
      </c>
      <c r="E259" s="162">
        <v>-3165000</v>
      </c>
      <c r="F259" s="162">
        <v>0</v>
      </c>
      <c r="G259" s="162">
        <v>0</v>
      </c>
      <c r="H259" s="162">
        <v>0</v>
      </c>
      <c r="I259" s="162">
        <v>0</v>
      </c>
      <c r="J259" s="162">
        <v>0</v>
      </c>
      <c r="K259" s="162">
        <v>0</v>
      </c>
      <c r="L259" s="186">
        <f t="shared" si="128"/>
        <v>0</v>
      </c>
      <c r="M259" s="162">
        <f t="shared" si="129"/>
        <v>0</v>
      </c>
    </row>
    <row r="260" spans="1:13" s="40" customFormat="1" ht="15">
      <c r="A260" s="110"/>
      <c r="B260" s="110" t="s">
        <v>386</v>
      </c>
      <c r="C260" s="112">
        <v>10448000</v>
      </c>
      <c r="D260" s="162">
        <v>-10448000</v>
      </c>
      <c r="E260" s="162">
        <v>-10448000</v>
      </c>
      <c r="F260" s="162">
        <v>0</v>
      </c>
      <c r="G260" s="162">
        <v>0</v>
      </c>
      <c r="H260" s="162">
        <v>0</v>
      </c>
      <c r="I260" s="162">
        <v>0</v>
      </c>
      <c r="J260" s="162">
        <v>0</v>
      </c>
      <c r="K260" s="162">
        <v>0</v>
      </c>
      <c r="L260" s="186">
        <f t="shared" si="128"/>
        <v>0</v>
      </c>
      <c r="M260" s="162">
        <f t="shared" si="129"/>
        <v>0</v>
      </c>
    </row>
    <row r="261" spans="1:13" s="40" customFormat="1" ht="15">
      <c r="A261" s="110"/>
      <c r="B261" s="110" t="s">
        <v>359</v>
      </c>
      <c r="C261" s="112">
        <v>11766000</v>
      </c>
      <c r="D261" s="162">
        <v>-11766000</v>
      </c>
      <c r="E261" s="162">
        <v>-11766000</v>
      </c>
      <c r="F261" s="162">
        <v>0</v>
      </c>
      <c r="G261" s="162">
        <v>0</v>
      </c>
      <c r="H261" s="162">
        <v>0</v>
      </c>
      <c r="I261" s="162">
        <v>0</v>
      </c>
      <c r="J261" s="162">
        <v>0</v>
      </c>
      <c r="K261" s="162">
        <v>0</v>
      </c>
      <c r="L261" s="186">
        <f t="shared" si="128"/>
        <v>0</v>
      </c>
      <c r="M261" s="162">
        <f t="shared" si="129"/>
        <v>0</v>
      </c>
    </row>
    <row r="262" spans="1:13" s="40" customFormat="1" ht="15">
      <c r="A262" s="110"/>
      <c r="B262" s="110" t="s">
        <v>371</v>
      </c>
      <c r="C262" s="112">
        <v>21064000</v>
      </c>
      <c r="D262" s="162">
        <v>-21064000</v>
      </c>
      <c r="E262" s="162">
        <v>-21064000</v>
      </c>
      <c r="F262" s="162">
        <v>0</v>
      </c>
      <c r="G262" s="162">
        <v>0</v>
      </c>
      <c r="H262" s="162">
        <v>0</v>
      </c>
      <c r="I262" s="162">
        <v>0</v>
      </c>
      <c r="J262" s="162">
        <v>0</v>
      </c>
      <c r="K262" s="162">
        <v>0</v>
      </c>
      <c r="L262" s="186">
        <f t="shared" si="128"/>
        <v>0</v>
      </c>
      <c r="M262" s="162">
        <f t="shared" si="129"/>
        <v>0</v>
      </c>
    </row>
    <row r="263" spans="1:13" s="40" customFormat="1" ht="15">
      <c r="A263" s="110"/>
      <c r="B263" s="110" t="s">
        <v>369</v>
      </c>
      <c r="C263" s="112">
        <v>0</v>
      </c>
      <c r="D263" s="162">
        <v>0</v>
      </c>
      <c r="E263" s="162">
        <v>0</v>
      </c>
      <c r="F263" s="162">
        <v>0</v>
      </c>
      <c r="G263" s="162">
        <v>0</v>
      </c>
      <c r="H263" s="162">
        <v>0</v>
      </c>
      <c r="I263" s="162">
        <v>0</v>
      </c>
      <c r="J263" s="162">
        <v>0</v>
      </c>
      <c r="K263" s="162">
        <v>0</v>
      </c>
      <c r="L263" s="186">
        <f t="shared" si="128"/>
        <v>0</v>
      </c>
      <c r="M263" s="162">
        <f t="shared" si="129"/>
        <v>0</v>
      </c>
    </row>
    <row r="264" spans="1:13" s="40" customFormat="1" ht="15">
      <c r="A264" s="110"/>
      <c r="B264" s="110" t="s">
        <v>356</v>
      </c>
      <c r="C264" s="112">
        <v>138000000</v>
      </c>
      <c r="D264" s="162">
        <v>-138000000</v>
      </c>
      <c r="E264" s="162">
        <v>-138000000</v>
      </c>
      <c r="F264" s="162">
        <v>0</v>
      </c>
      <c r="G264" s="162">
        <v>0</v>
      </c>
      <c r="H264" s="162">
        <v>0</v>
      </c>
      <c r="I264" s="162">
        <v>0</v>
      </c>
      <c r="J264" s="162">
        <v>0</v>
      </c>
      <c r="K264" s="162">
        <v>0</v>
      </c>
      <c r="L264" s="186">
        <f t="shared" si="128"/>
        <v>0</v>
      </c>
      <c r="M264" s="162">
        <f t="shared" si="129"/>
        <v>0</v>
      </c>
    </row>
    <row r="265" spans="1:13" s="67" customFormat="1" ht="15">
      <c r="A265" s="209" t="s">
        <v>1018</v>
      </c>
      <c r="B265" s="202" t="s">
        <v>443</v>
      </c>
      <c r="C265" s="203">
        <f>SUM(C266:C286)</f>
        <v>2119000000</v>
      </c>
      <c r="D265" s="203">
        <f aca="true" t="shared" si="148" ref="D265:K265">SUM(D266:D286)</f>
        <v>-2059000000</v>
      </c>
      <c r="E265" s="203">
        <f t="shared" si="148"/>
        <v>-1924828266</v>
      </c>
      <c r="F265" s="225">
        <f t="shared" si="148"/>
        <v>194171734</v>
      </c>
      <c r="G265" s="203">
        <f t="shared" si="148"/>
        <v>12522000</v>
      </c>
      <c r="H265" s="203">
        <f t="shared" si="148"/>
        <v>0</v>
      </c>
      <c r="I265" s="203">
        <f t="shared" si="148"/>
        <v>10130000</v>
      </c>
      <c r="J265" s="203">
        <f t="shared" si="148"/>
        <v>0</v>
      </c>
      <c r="K265" s="203">
        <f t="shared" si="148"/>
        <v>10130000</v>
      </c>
      <c r="L265" s="204">
        <f t="shared" si="128"/>
        <v>0.05217031228654527</v>
      </c>
      <c r="M265" s="203">
        <f t="shared" si="129"/>
        <v>181649734</v>
      </c>
    </row>
    <row r="266" spans="1:13" s="40" customFormat="1" ht="15">
      <c r="A266" s="110"/>
      <c r="B266" s="110" t="s">
        <v>442</v>
      </c>
      <c r="C266" s="112">
        <v>10350000</v>
      </c>
      <c r="D266" s="162">
        <v>-10350000</v>
      </c>
      <c r="E266" s="162">
        <v>-10350000</v>
      </c>
      <c r="F266" s="228">
        <f>+C266+E266</f>
        <v>0</v>
      </c>
      <c r="G266" s="162">
        <v>0</v>
      </c>
      <c r="H266" s="162">
        <v>0</v>
      </c>
      <c r="I266" s="162">
        <v>0</v>
      </c>
      <c r="J266" s="162">
        <v>0</v>
      </c>
      <c r="K266" s="162">
        <v>0</v>
      </c>
      <c r="L266" s="186">
        <f t="shared" si="128"/>
        <v>0</v>
      </c>
      <c r="M266" s="162">
        <f t="shared" si="129"/>
        <v>0</v>
      </c>
    </row>
    <row r="267" spans="1:13" s="40" customFormat="1" ht="15">
      <c r="A267" s="110"/>
      <c r="B267" s="110" t="s">
        <v>348</v>
      </c>
      <c r="C267" s="112">
        <v>20600000</v>
      </c>
      <c r="D267" s="162">
        <v>-20600000</v>
      </c>
      <c r="E267" s="162">
        <v>-20600000</v>
      </c>
      <c r="F267" s="228">
        <f aca="true" t="shared" si="149" ref="F267:F286">+C267+E267</f>
        <v>0</v>
      </c>
      <c r="G267" s="162">
        <v>0</v>
      </c>
      <c r="H267" s="162">
        <v>0</v>
      </c>
      <c r="I267" s="162">
        <v>0</v>
      </c>
      <c r="J267" s="162">
        <v>0</v>
      </c>
      <c r="K267" s="162">
        <v>0</v>
      </c>
      <c r="L267" s="186">
        <f t="shared" si="128"/>
        <v>0</v>
      </c>
      <c r="M267" s="162">
        <f t="shared" si="129"/>
        <v>0</v>
      </c>
    </row>
    <row r="268" spans="1:13" s="40" customFormat="1" ht="15">
      <c r="A268" s="110"/>
      <c r="B268" s="110" t="s">
        <v>317</v>
      </c>
      <c r="C268" s="112">
        <v>110450000</v>
      </c>
      <c r="D268" s="162">
        <v>-110450000</v>
      </c>
      <c r="E268" s="162">
        <v>-110450000</v>
      </c>
      <c r="F268" s="228">
        <f t="shared" si="149"/>
        <v>0</v>
      </c>
      <c r="G268" s="162">
        <v>0</v>
      </c>
      <c r="H268" s="162">
        <v>0</v>
      </c>
      <c r="I268" s="162">
        <v>0</v>
      </c>
      <c r="J268" s="162">
        <v>0</v>
      </c>
      <c r="K268" s="162">
        <v>0</v>
      </c>
      <c r="L268" s="186">
        <f t="shared" si="128"/>
        <v>0</v>
      </c>
      <c r="M268" s="162">
        <f t="shared" si="129"/>
        <v>0</v>
      </c>
    </row>
    <row r="269" spans="1:13" s="40" customFormat="1" ht="15">
      <c r="A269" s="110"/>
      <c r="B269" s="110" t="s">
        <v>347</v>
      </c>
      <c r="C269" s="112">
        <v>2392000</v>
      </c>
      <c r="D269" s="162">
        <v>-2392000</v>
      </c>
      <c r="E269" s="162">
        <v>-2392000</v>
      </c>
      <c r="F269" s="228">
        <f t="shared" si="149"/>
        <v>0</v>
      </c>
      <c r="G269" s="162">
        <v>2392000</v>
      </c>
      <c r="H269" s="162">
        <v>0</v>
      </c>
      <c r="I269" s="162">
        <v>0</v>
      </c>
      <c r="J269" s="162">
        <v>0</v>
      </c>
      <c r="K269" s="162">
        <v>0</v>
      </c>
      <c r="L269" s="186">
        <f aca="true" t="shared" si="150" ref="L269:L337">+_xlfn.IFERROR(I269/F269,0)</f>
        <v>0</v>
      </c>
      <c r="M269" s="162">
        <f aca="true" t="shared" si="151" ref="M269:M337">+F269-G269</f>
        <v>-2392000</v>
      </c>
    </row>
    <row r="270" spans="1:13" s="40" customFormat="1" ht="15">
      <c r="A270" s="110"/>
      <c r="B270" s="110" t="s">
        <v>346</v>
      </c>
      <c r="C270" s="112">
        <v>160000000</v>
      </c>
      <c r="D270" s="162">
        <v>-100000000</v>
      </c>
      <c r="E270" s="162">
        <v>-100000000</v>
      </c>
      <c r="F270" s="228">
        <f t="shared" si="149"/>
        <v>60000000</v>
      </c>
      <c r="G270" s="162">
        <v>0</v>
      </c>
      <c r="H270" s="162">
        <v>0</v>
      </c>
      <c r="I270" s="162">
        <v>0</v>
      </c>
      <c r="J270" s="162">
        <v>0</v>
      </c>
      <c r="K270" s="162">
        <v>0</v>
      </c>
      <c r="L270" s="186">
        <f t="shared" si="150"/>
        <v>0</v>
      </c>
      <c r="M270" s="162">
        <f t="shared" si="151"/>
        <v>60000000</v>
      </c>
    </row>
    <row r="271" spans="1:13" s="40" customFormat="1" ht="15">
      <c r="A271" s="110"/>
      <c r="B271" s="110" t="s">
        <v>341</v>
      </c>
      <c r="C271" s="112">
        <v>74400000</v>
      </c>
      <c r="D271" s="162">
        <v>-74400000</v>
      </c>
      <c r="E271" s="162">
        <v>-74400000</v>
      </c>
      <c r="F271" s="228">
        <f t="shared" si="149"/>
        <v>0</v>
      </c>
      <c r="G271" s="162">
        <v>0</v>
      </c>
      <c r="H271" s="162">
        <v>0</v>
      </c>
      <c r="I271" s="162">
        <v>0</v>
      </c>
      <c r="J271" s="162">
        <v>0</v>
      </c>
      <c r="K271" s="162">
        <v>0</v>
      </c>
      <c r="L271" s="186">
        <f t="shared" si="150"/>
        <v>0</v>
      </c>
      <c r="M271" s="162">
        <f t="shared" si="151"/>
        <v>0</v>
      </c>
    </row>
    <row r="272" spans="1:13" s="40" customFormat="1" ht="15">
      <c r="A272" s="110"/>
      <c r="B272" s="110" t="s">
        <v>340</v>
      </c>
      <c r="C272" s="112">
        <v>308167000</v>
      </c>
      <c r="D272" s="162">
        <v>-308167000</v>
      </c>
      <c r="E272" s="162">
        <v>-308167000</v>
      </c>
      <c r="F272" s="228">
        <f t="shared" si="149"/>
        <v>0</v>
      </c>
      <c r="G272" s="162">
        <v>0</v>
      </c>
      <c r="H272" s="162">
        <v>0</v>
      </c>
      <c r="I272" s="162">
        <v>0</v>
      </c>
      <c r="J272" s="162">
        <v>0</v>
      </c>
      <c r="K272" s="162">
        <v>0</v>
      </c>
      <c r="L272" s="186">
        <f t="shared" si="150"/>
        <v>0</v>
      </c>
      <c r="M272" s="162">
        <f t="shared" si="151"/>
        <v>0</v>
      </c>
    </row>
    <row r="273" spans="1:13" s="40" customFormat="1" ht="24">
      <c r="A273" s="110"/>
      <c r="B273" s="110" t="s">
        <v>441</v>
      </c>
      <c r="C273" s="112"/>
      <c r="D273" s="162">
        <v>0</v>
      </c>
      <c r="E273" s="162">
        <v>134171734</v>
      </c>
      <c r="F273" s="228">
        <f t="shared" si="149"/>
        <v>134171734</v>
      </c>
      <c r="G273" s="162">
        <v>10130000</v>
      </c>
      <c r="H273" s="162">
        <v>0</v>
      </c>
      <c r="I273" s="162">
        <v>10130000</v>
      </c>
      <c r="J273" s="162">
        <v>0</v>
      </c>
      <c r="K273" s="162">
        <v>10130000</v>
      </c>
      <c r="L273" s="186">
        <f t="shared" si="150"/>
        <v>0.07550025402518834</v>
      </c>
      <c r="M273" s="162">
        <f t="shared" si="151"/>
        <v>124041734</v>
      </c>
    </row>
    <row r="274" spans="1:13" s="40" customFormat="1" ht="15">
      <c r="A274" s="110"/>
      <c r="B274" s="110" t="s">
        <v>338</v>
      </c>
      <c r="C274" s="112">
        <v>452858000</v>
      </c>
      <c r="D274" s="162">
        <v>-452858000</v>
      </c>
      <c r="E274" s="162">
        <v>-452858000</v>
      </c>
      <c r="F274" s="228">
        <f t="shared" si="149"/>
        <v>0</v>
      </c>
      <c r="G274" s="162">
        <v>0</v>
      </c>
      <c r="H274" s="162">
        <v>0</v>
      </c>
      <c r="I274" s="162">
        <v>0</v>
      </c>
      <c r="J274" s="162">
        <v>0</v>
      </c>
      <c r="K274" s="162">
        <v>0</v>
      </c>
      <c r="L274" s="186">
        <f t="shared" si="150"/>
        <v>0</v>
      </c>
      <c r="M274" s="162">
        <f t="shared" si="151"/>
        <v>0</v>
      </c>
    </row>
    <row r="275" spans="1:13" s="40" customFormat="1" ht="24">
      <c r="A275" s="110"/>
      <c r="B275" s="110" t="s">
        <v>337</v>
      </c>
      <c r="C275" s="112">
        <v>798000000</v>
      </c>
      <c r="D275" s="162">
        <v>-798000000</v>
      </c>
      <c r="E275" s="162">
        <v>-798000000</v>
      </c>
      <c r="F275" s="228">
        <f t="shared" si="149"/>
        <v>0</v>
      </c>
      <c r="G275" s="162">
        <v>0</v>
      </c>
      <c r="H275" s="162">
        <v>0</v>
      </c>
      <c r="I275" s="162">
        <v>0</v>
      </c>
      <c r="J275" s="162">
        <v>0</v>
      </c>
      <c r="K275" s="162">
        <v>0</v>
      </c>
      <c r="L275" s="186">
        <f t="shared" si="150"/>
        <v>0</v>
      </c>
      <c r="M275" s="162">
        <f t="shared" si="151"/>
        <v>0</v>
      </c>
    </row>
    <row r="276" spans="1:13" s="40" customFormat="1" ht="15">
      <c r="A276" s="110"/>
      <c r="B276" s="110" t="s">
        <v>336</v>
      </c>
      <c r="C276" s="112">
        <v>126660000</v>
      </c>
      <c r="D276" s="162">
        <v>-126660000</v>
      </c>
      <c r="E276" s="162">
        <v>-126660000</v>
      </c>
      <c r="F276" s="228">
        <f t="shared" si="149"/>
        <v>0</v>
      </c>
      <c r="G276" s="162">
        <v>0</v>
      </c>
      <c r="H276" s="162">
        <v>0</v>
      </c>
      <c r="I276" s="162">
        <v>0</v>
      </c>
      <c r="J276" s="162">
        <v>0</v>
      </c>
      <c r="K276" s="162">
        <v>0</v>
      </c>
      <c r="L276" s="186">
        <f t="shared" si="150"/>
        <v>0</v>
      </c>
      <c r="M276" s="162">
        <f t="shared" si="151"/>
        <v>0</v>
      </c>
    </row>
    <row r="277" spans="1:13" s="40" customFormat="1" ht="15">
      <c r="A277" s="110"/>
      <c r="B277" s="110" t="s">
        <v>360</v>
      </c>
      <c r="C277" s="112">
        <v>9164000</v>
      </c>
      <c r="D277" s="162">
        <v>-9164000</v>
      </c>
      <c r="E277" s="162">
        <v>-9164000</v>
      </c>
      <c r="F277" s="228">
        <f t="shared" si="149"/>
        <v>0</v>
      </c>
      <c r="G277" s="162">
        <v>0</v>
      </c>
      <c r="H277" s="162">
        <v>0</v>
      </c>
      <c r="I277" s="162">
        <v>0</v>
      </c>
      <c r="J277" s="162">
        <v>0</v>
      </c>
      <c r="K277" s="162">
        <v>0</v>
      </c>
      <c r="L277" s="186">
        <f t="shared" si="150"/>
        <v>0</v>
      </c>
      <c r="M277" s="162">
        <f t="shared" si="151"/>
        <v>0</v>
      </c>
    </row>
    <row r="278" spans="1:13" s="40" customFormat="1" ht="15">
      <c r="A278" s="110"/>
      <c r="B278" s="110" t="s">
        <v>371</v>
      </c>
      <c r="C278" s="112">
        <v>1984000</v>
      </c>
      <c r="D278" s="162">
        <v>-1984000</v>
      </c>
      <c r="E278" s="162">
        <v>-1984000</v>
      </c>
      <c r="F278" s="228">
        <f t="shared" si="149"/>
        <v>0</v>
      </c>
      <c r="G278" s="162">
        <v>0</v>
      </c>
      <c r="H278" s="162">
        <v>0</v>
      </c>
      <c r="I278" s="162">
        <v>0</v>
      </c>
      <c r="J278" s="162">
        <v>0</v>
      </c>
      <c r="K278" s="162">
        <v>0</v>
      </c>
      <c r="L278" s="186">
        <f t="shared" si="150"/>
        <v>0</v>
      </c>
      <c r="M278" s="162">
        <f t="shared" si="151"/>
        <v>0</v>
      </c>
    </row>
    <row r="279" spans="1:13" s="40" customFormat="1" ht="15">
      <c r="A279" s="110"/>
      <c r="B279" s="110" t="s">
        <v>345</v>
      </c>
      <c r="C279" s="112">
        <v>0</v>
      </c>
      <c r="D279" s="162">
        <v>0</v>
      </c>
      <c r="E279" s="162">
        <v>0</v>
      </c>
      <c r="F279" s="228">
        <f t="shared" si="149"/>
        <v>0</v>
      </c>
      <c r="G279" s="162">
        <v>0</v>
      </c>
      <c r="H279" s="162">
        <v>0</v>
      </c>
      <c r="I279" s="162">
        <v>0</v>
      </c>
      <c r="J279" s="162">
        <v>0</v>
      </c>
      <c r="K279" s="162">
        <v>0</v>
      </c>
      <c r="L279" s="186">
        <f t="shared" si="150"/>
        <v>0</v>
      </c>
      <c r="M279" s="162">
        <f t="shared" si="151"/>
        <v>0</v>
      </c>
    </row>
    <row r="280" spans="1:13" s="40" customFormat="1" ht="15">
      <c r="A280" s="110"/>
      <c r="B280" s="110" t="s">
        <v>344</v>
      </c>
      <c r="C280" s="112">
        <v>8475000</v>
      </c>
      <c r="D280" s="162">
        <v>-8475000</v>
      </c>
      <c r="E280" s="162">
        <v>-8475000</v>
      </c>
      <c r="F280" s="228">
        <f t="shared" si="149"/>
        <v>0</v>
      </c>
      <c r="G280" s="162">
        <v>0</v>
      </c>
      <c r="H280" s="162">
        <v>0</v>
      </c>
      <c r="I280" s="162">
        <v>0</v>
      </c>
      <c r="J280" s="162">
        <v>0</v>
      </c>
      <c r="K280" s="162">
        <v>0</v>
      </c>
      <c r="L280" s="186">
        <f t="shared" si="150"/>
        <v>0</v>
      </c>
      <c r="M280" s="162">
        <f t="shared" si="151"/>
        <v>0</v>
      </c>
    </row>
    <row r="281" spans="1:13" s="40" customFormat="1" ht="15">
      <c r="A281" s="110"/>
      <c r="B281" s="110" t="s">
        <v>440</v>
      </c>
      <c r="C281" s="112">
        <v>0</v>
      </c>
      <c r="D281" s="162">
        <v>0</v>
      </c>
      <c r="E281" s="162">
        <v>0</v>
      </c>
      <c r="F281" s="228">
        <f t="shared" si="149"/>
        <v>0</v>
      </c>
      <c r="G281" s="162">
        <v>0</v>
      </c>
      <c r="H281" s="162">
        <v>0</v>
      </c>
      <c r="I281" s="162">
        <v>0</v>
      </c>
      <c r="J281" s="162">
        <v>0</v>
      </c>
      <c r="K281" s="162">
        <v>0</v>
      </c>
      <c r="L281" s="186">
        <f t="shared" si="150"/>
        <v>0</v>
      </c>
      <c r="M281" s="162">
        <f t="shared" si="151"/>
        <v>0</v>
      </c>
    </row>
    <row r="282" spans="1:13" s="40" customFormat="1" ht="15">
      <c r="A282" s="110"/>
      <c r="B282" s="110" t="s">
        <v>343</v>
      </c>
      <c r="C282" s="112">
        <v>10130000</v>
      </c>
      <c r="D282" s="162">
        <v>-10130000</v>
      </c>
      <c r="E282" s="162">
        <v>-10130000</v>
      </c>
      <c r="F282" s="228">
        <f t="shared" si="149"/>
        <v>0</v>
      </c>
      <c r="G282" s="162">
        <v>0</v>
      </c>
      <c r="H282" s="162">
        <v>0</v>
      </c>
      <c r="I282" s="162">
        <v>0</v>
      </c>
      <c r="J282" s="162">
        <v>0</v>
      </c>
      <c r="K282" s="162">
        <v>0</v>
      </c>
      <c r="L282" s="186">
        <f t="shared" si="150"/>
        <v>0</v>
      </c>
      <c r="M282" s="162">
        <f t="shared" si="151"/>
        <v>0</v>
      </c>
    </row>
    <row r="283" spans="1:13" s="40" customFormat="1" ht="15">
      <c r="A283" s="110"/>
      <c r="B283" s="110" t="s">
        <v>359</v>
      </c>
      <c r="C283" s="112">
        <v>15370000</v>
      </c>
      <c r="D283" s="162">
        <v>-15370000</v>
      </c>
      <c r="E283" s="162">
        <v>-15370000</v>
      </c>
      <c r="F283" s="228">
        <f t="shared" si="149"/>
        <v>0</v>
      </c>
      <c r="G283" s="162">
        <v>0</v>
      </c>
      <c r="H283" s="162">
        <v>0</v>
      </c>
      <c r="I283" s="162">
        <v>0</v>
      </c>
      <c r="J283" s="162">
        <v>0</v>
      </c>
      <c r="K283" s="162">
        <v>0</v>
      </c>
      <c r="L283" s="186">
        <f t="shared" si="150"/>
        <v>0</v>
      </c>
      <c r="M283" s="162">
        <f t="shared" si="151"/>
        <v>0</v>
      </c>
    </row>
    <row r="284" spans="1:13" s="40" customFormat="1" ht="15">
      <c r="A284" s="110"/>
      <c r="B284" s="110" t="s">
        <v>369</v>
      </c>
      <c r="C284" s="112">
        <v>0</v>
      </c>
      <c r="D284" s="162">
        <v>0</v>
      </c>
      <c r="E284" s="162">
        <v>0</v>
      </c>
      <c r="F284" s="228">
        <f t="shared" si="149"/>
        <v>0</v>
      </c>
      <c r="G284" s="162">
        <v>0</v>
      </c>
      <c r="H284" s="162">
        <v>0</v>
      </c>
      <c r="I284" s="162">
        <v>0</v>
      </c>
      <c r="J284" s="162">
        <v>0</v>
      </c>
      <c r="K284" s="162">
        <v>0</v>
      </c>
      <c r="L284" s="186">
        <f t="shared" si="150"/>
        <v>0</v>
      </c>
      <c r="M284" s="162">
        <f t="shared" si="151"/>
        <v>0</v>
      </c>
    </row>
    <row r="285" spans="1:13" s="40" customFormat="1" ht="15">
      <c r="A285" s="110"/>
      <c r="B285" s="110" t="s">
        <v>356</v>
      </c>
      <c r="C285" s="112">
        <v>10000000</v>
      </c>
      <c r="D285" s="162">
        <v>-10000000</v>
      </c>
      <c r="E285" s="162">
        <v>-10000000</v>
      </c>
      <c r="F285" s="228">
        <f t="shared" si="149"/>
        <v>0</v>
      </c>
      <c r="G285" s="162">
        <v>0</v>
      </c>
      <c r="H285" s="162">
        <v>0</v>
      </c>
      <c r="I285" s="162">
        <v>0</v>
      </c>
      <c r="J285" s="162">
        <v>0</v>
      </c>
      <c r="K285" s="162">
        <v>0</v>
      </c>
      <c r="L285" s="186">
        <f t="shared" si="150"/>
        <v>0</v>
      </c>
      <c r="M285" s="162">
        <f t="shared" si="151"/>
        <v>0</v>
      </c>
    </row>
    <row r="286" spans="1:13" s="40" customFormat="1" ht="15">
      <c r="A286" s="110"/>
      <c r="B286" s="110" t="s">
        <v>357</v>
      </c>
      <c r="C286" s="112">
        <v>0</v>
      </c>
      <c r="D286" s="162">
        <v>0</v>
      </c>
      <c r="E286" s="162">
        <v>0</v>
      </c>
      <c r="F286" s="228">
        <f t="shared" si="149"/>
        <v>0</v>
      </c>
      <c r="G286" s="162">
        <v>0</v>
      </c>
      <c r="H286" s="162">
        <v>0</v>
      </c>
      <c r="I286" s="162">
        <v>0</v>
      </c>
      <c r="J286" s="162">
        <v>0</v>
      </c>
      <c r="K286" s="162">
        <v>0</v>
      </c>
      <c r="L286" s="186">
        <f t="shared" si="150"/>
        <v>0</v>
      </c>
      <c r="M286" s="162">
        <f t="shared" si="151"/>
        <v>0</v>
      </c>
    </row>
    <row r="287" spans="1:13" s="67" customFormat="1" ht="15">
      <c r="A287" s="209" t="s">
        <v>875</v>
      </c>
      <c r="B287" s="202" t="s">
        <v>98</v>
      </c>
      <c r="C287" s="203">
        <f>+C288</f>
        <v>51750000</v>
      </c>
      <c r="D287" s="203">
        <f aca="true" t="shared" si="152" ref="D287:K287">+D288</f>
        <v>0</v>
      </c>
      <c r="E287" s="203">
        <f t="shared" si="152"/>
        <v>0</v>
      </c>
      <c r="F287" s="225">
        <f t="shared" si="152"/>
        <v>51750000</v>
      </c>
      <c r="G287" s="203">
        <f t="shared" si="152"/>
        <v>48237226</v>
      </c>
      <c r="H287" s="203">
        <f t="shared" si="152"/>
        <v>0</v>
      </c>
      <c r="I287" s="203">
        <f t="shared" si="152"/>
        <v>48237226</v>
      </c>
      <c r="J287" s="203">
        <f t="shared" si="152"/>
        <v>0</v>
      </c>
      <c r="K287" s="203">
        <f t="shared" si="152"/>
        <v>696548</v>
      </c>
      <c r="L287" s="204">
        <f t="shared" si="150"/>
        <v>0.932120309178744</v>
      </c>
      <c r="M287" s="203">
        <f t="shared" si="151"/>
        <v>3512774</v>
      </c>
    </row>
    <row r="288" spans="1:13" s="41" customFormat="1" ht="15">
      <c r="A288" s="120" t="s">
        <v>1019</v>
      </c>
      <c r="B288" s="60" t="s">
        <v>100</v>
      </c>
      <c r="C288" s="103">
        <v>51750000</v>
      </c>
      <c r="D288" s="103">
        <v>0</v>
      </c>
      <c r="E288" s="103">
        <v>0</v>
      </c>
      <c r="F288" s="222">
        <f>+C288+E288</f>
        <v>51750000</v>
      </c>
      <c r="G288" s="103">
        <v>48237226</v>
      </c>
      <c r="H288" s="103">
        <v>0</v>
      </c>
      <c r="I288" s="103">
        <v>48237226</v>
      </c>
      <c r="J288" s="103">
        <v>0</v>
      </c>
      <c r="K288" s="103">
        <v>696548</v>
      </c>
      <c r="L288" s="181">
        <f t="shared" si="150"/>
        <v>0.932120309178744</v>
      </c>
      <c r="M288" s="103">
        <f t="shared" si="151"/>
        <v>3512774</v>
      </c>
    </row>
    <row r="289" spans="1:13" s="70" customFormat="1" ht="24">
      <c r="A289" s="107" t="s">
        <v>876</v>
      </c>
      <c r="B289" s="108" t="s">
        <v>235</v>
      </c>
      <c r="C289" s="109">
        <f aca="true" t="shared" si="153" ref="C289:K289">+C290+C298+C309</f>
        <v>5959517000</v>
      </c>
      <c r="D289" s="109">
        <f t="shared" si="153"/>
        <v>1803736952</v>
      </c>
      <c r="E289" s="109">
        <f t="shared" si="153"/>
        <v>2025736952</v>
      </c>
      <c r="F289" s="227">
        <f t="shared" si="153"/>
        <v>7985253952</v>
      </c>
      <c r="G289" s="109">
        <f t="shared" si="153"/>
        <v>4205459482</v>
      </c>
      <c r="H289" s="109">
        <f>+H290+H298+H309</f>
        <v>11843950</v>
      </c>
      <c r="I289" s="109">
        <f t="shared" si="153"/>
        <v>4164260144</v>
      </c>
      <c r="J289" s="109">
        <f>+J290+J298+J309</f>
        <v>42807162</v>
      </c>
      <c r="K289" s="109">
        <f t="shared" si="153"/>
        <v>2684998161</v>
      </c>
      <c r="L289" s="288">
        <f t="shared" si="150"/>
        <v>0.5214937645103964</v>
      </c>
      <c r="M289" s="161">
        <f t="shared" si="151"/>
        <v>3779794470</v>
      </c>
    </row>
    <row r="290" spans="1:13" s="41" customFormat="1" ht="15">
      <c r="A290" s="120" t="s">
        <v>877</v>
      </c>
      <c r="B290" s="60" t="s">
        <v>439</v>
      </c>
      <c r="C290" s="103">
        <f>+C291+C292+C293+C294+C295</f>
        <v>2761250000</v>
      </c>
      <c r="D290" s="103">
        <f aca="true" t="shared" si="154" ref="D290:K290">+D291+D292+D293+D294+D295</f>
        <v>1496971122</v>
      </c>
      <c r="E290" s="103">
        <f t="shared" si="154"/>
        <v>1646971122</v>
      </c>
      <c r="F290" s="222">
        <f t="shared" si="154"/>
        <v>4408221122</v>
      </c>
      <c r="G290" s="103">
        <f t="shared" si="154"/>
        <v>1956781292</v>
      </c>
      <c r="H290" s="103">
        <f>+H291+H292+H293+H294+H295</f>
        <v>11843950</v>
      </c>
      <c r="I290" s="103">
        <f t="shared" si="154"/>
        <v>1956519581</v>
      </c>
      <c r="J290" s="103">
        <f>+J291+J292+J293+J294+J295</f>
        <v>22471624</v>
      </c>
      <c r="K290" s="103">
        <f t="shared" si="154"/>
        <v>1884557695</v>
      </c>
      <c r="L290" s="181">
        <f t="shared" si="150"/>
        <v>0.44383426485473837</v>
      </c>
      <c r="M290" s="103">
        <f t="shared" si="151"/>
        <v>2451439830</v>
      </c>
    </row>
    <row r="291" spans="1:13" s="67" customFormat="1" ht="15">
      <c r="A291" s="133" t="s">
        <v>878</v>
      </c>
      <c r="B291" s="68" t="s">
        <v>237</v>
      </c>
      <c r="C291" s="106">
        <v>15675000</v>
      </c>
      <c r="D291" s="106">
        <v>0</v>
      </c>
      <c r="E291" s="106">
        <v>0</v>
      </c>
      <c r="F291" s="226">
        <f>+C291+E291</f>
        <v>15675000</v>
      </c>
      <c r="G291" s="106">
        <v>11696689</v>
      </c>
      <c r="H291" s="106">
        <v>0</v>
      </c>
      <c r="I291" s="106">
        <v>11696689</v>
      </c>
      <c r="J291" s="106">
        <v>0</v>
      </c>
      <c r="K291" s="106">
        <v>11696689</v>
      </c>
      <c r="L291" s="184">
        <f t="shared" si="150"/>
        <v>0.746200255183413</v>
      </c>
      <c r="M291" s="106">
        <f t="shared" si="151"/>
        <v>3978311</v>
      </c>
    </row>
    <row r="292" spans="1:13" s="67" customFormat="1" ht="24">
      <c r="A292" s="133" t="s">
        <v>879</v>
      </c>
      <c r="B292" s="68" t="s">
        <v>238</v>
      </c>
      <c r="C292" s="106">
        <v>1738771000</v>
      </c>
      <c r="D292" s="106">
        <v>-426004433</v>
      </c>
      <c r="E292" s="106">
        <v>-426004433</v>
      </c>
      <c r="F292" s="226">
        <f aca="true" t="shared" si="155" ref="F292:F294">+C292+E292</f>
        <v>1312766567</v>
      </c>
      <c r="G292" s="106">
        <v>1101833339</v>
      </c>
      <c r="H292" s="106">
        <v>0</v>
      </c>
      <c r="I292" s="106">
        <v>1101735278</v>
      </c>
      <c r="J292" s="106">
        <v>0</v>
      </c>
      <c r="K292" s="106">
        <v>1101735278</v>
      </c>
      <c r="L292" s="184">
        <f t="shared" si="150"/>
        <v>0.83924690473931</v>
      </c>
      <c r="M292" s="106">
        <f t="shared" si="151"/>
        <v>210933228</v>
      </c>
    </row>
    <row r="293" spans="1:13" s="67" customFormat="1" ht="24">
      <c r="A293" s="133" t="s">
        <v>880</v>
      </c>
      <c r="B293" s="68" t="s">
        <v>438</v>
      </c>
      <c r="C293" s="106">
        <v>610779000</v>
      </c>
      <c r="D293" s="106">
        <v>426004433</v>
      </c>
      <c r="E293" s="106">
        <v>426004433</v>
      </c>
      <c r="F293" s="226">
        <f t="shared" si="155"/>
        <v>1036783433</v>
      </c>
      <c r="G293" s="106">
        <v>610779000</v>
      </c>
      <c r="H293" s="106">
        <v>0</v>
      </c>
      <c r="I293" s="106">
        <v>610779000</v>
      </c>
      <c r="J293" s="106">
        <v>0</v>
      </c>
      <c r="K293" s="106">
        <v>610779000</v>
      </c>
      <c r="L293" s="184">
        <f t="shared" si="150"/>
        <v>0.5891095291064513</v>
      </c>
      <c r="M293" s="106">
        <f t="shared" si="151"/>
        <v>426004433</v>
      </c>
    </row>
    <row r="294" spans="1:13" s="67" customFormat="1" ht="24">
      <c r="A294" s="133" t="s">
        <v>881</v>
      </c>
      <c r="B294" s="68" t="s">
        <v>240</v>
      </c>
      <c r="C294" s="106">
        <v>13200000</v>
      </c>
      <c r="D294" s="106">
        <v>0</v>
      </c>
      <c r="E294" s="106">
        <v>0</v>
      </c>
      <c r="F294" s="226">
        <f t="shared" si="155"/>
        <v>13200000</v>
      </c>
      <c r="G294" s="106">
        <v>8145400</v>
      </c>
      <c r="H294" s="106">
        <v>7981750</v>
      </c>
      <c r="I294" s="106">
        <v>7981750</v>
      </c>
      <c r="J294" s="106">
        <v>0</v>
      </c>
      <c r="K294" s="106">
        <v>0</v>
      </c>
      <c r="L294" s="184">
        <f t="shared" si="150"/>
        <v>0.6046780303030304</v>
      </c>
      <c r="M294" s="106">
        <f t="shared" si="151"/>
        <v>5054600</v>
      </c>
    </row>
    <row r="295" spans="1:13" s="67" customFormat="1" ht="15">
      <c r="A295" s="209" t="s">
        <v>882</v>
      </c>
      <c r="B295" s="202" t="s">
        <v>437</v>
      </c>
      <c r="C295" s="203">
        <f>+C296+C297</f>
        <v>382825000</v>
      </c>
      <c r="D295" s="203">
        <f aca="true" t="shared" si="156" ref="D295:K295">+D296+D297</f>
        <v>1496971122</v>
      </c>
      <c r="E295" s="203">
        <f t="shared" si="156"/>
        <v>1646971122</v>
      </c>
      <c r="F295" s="225">
        <f t="shared" si="156"/>
        <v>2029796122</v>
      </c>
      <c r="G295" s="203">
        <f t="shared" si="156"/>
        <v>224326864</v>
      </c>
      <c r="H295" s="203">
        <f t="shared" si="156"/>
        <v>3862200</v>
      </c>
      <c r="I295" s="203">
        <f t="shared" si="156"/>
        <v>224326864</v>
      </c>
      <c r="J295" s="203">
        <f t="shared" si="156"/>
        <v>22471624</v>
      </c>
      <c r="K295" s="203">
        <f t="shared" si="156"/>
        <v>160346728</v>
      </c>
      <c r="L295" s="204">
        <f t="shared" si="150"/>
        <v>0.11051694382929755</v>
      </c>
      <c r="M295" s="203">
        <f t="shared" si="151"/>
        <v>1805469258</v>
      </c>
    </row>
    <row r="296" spans="1:13" s="40" customFormat="1" ht="15">
      <c r="A296" s="110" t="s">
        <v>883</v>
      </c>
      <c r="B296" s="110" t="s">
        <v>436</v>
      </c>
      <c r="C296" s="112">
        <v>25750000</v>
      </c>
      <c r="D296" s="162">
        <v>0</v>
      </c>
      <c r="E296" s="162">
        <v>150000000</v>
      </c>
      <c r="F296" s="228">
        <f>+C296+E296</f>
        <v>175750000</v>
      </c>
      <c r="G296" s="162">
        <v>19623200</v>
      </c>
      <c r="H296" s="162">
        <v>3862200</v>
      </c>
      <c r="I296" s="162">
        <v>19623200</v>
      </c>
      <c r="J296" s="162">
        <v>3862200</v>
      </c>
      <c r="K296" s="162">
        <v>19623200</v>
      </c>
      <c r="L296" s="186">
        <f t="shared" si="150"/>
        <v>0.11165405405405406</v>
      </c>
      <c r="M296" s="162">
        <f t="shared" si="151"/>
        <v>156126800</v>
      </c>
    </row>
    <row r="297" spans="1:13" s="40" customFormat="1" ht="15">
      <c r="A297" s="110" t="s">
        <v>884</v>
      </c>
      <c r="B297" s="110" t="s">
        <v>435</v>
      </c>
      <c r="C297" s="112">
        <v>357075000</v>
      </c>
      <c r="D297" s="162">
        <v>1496971122</v>
      </c>
      <c r="E297" s="162">
        <v>1496971122</v>
      </c>
      <c r="F297" s="228">
        <f>+C297+E297</f>
        <v>1854046122</v>
      </c>
      <c r="G297" s="162">
        <v>204703664</v>
      </c>
      <c r="H297" s="162">
        <v>0</v>
      </c>
      <c r="I297" s="162">
        <v>204703664</v>
      </c>
      <c r="J297" s="162">
        <v>18609424</v>
      </c>
      <c r="K297" s="162">
        <v>140723528</v>
      </c>
      <c r="L297" s="186">
        <f t="shared" si="150"/>
        <v>0.11040915410409623</v>
      </c>
      <c r="M297" s="162">
        <f t="shared" si="151"/>
        <v>1649342458</v>
      </c>
    </row>
    <row r="298" spans="1:13" s="41" customFormat="1" ht="15">
      <c r="A298" s="120" t="s">
        <v>885</v>
      </c>
      <c r="B298" s="60" t="s">
        <v>434</v>
      </c>
      <c r="C298" s="103">
        <f>+C299</f>
        <v>2406689000</v>
      </c>
      <c r="D298" s="103">
        <f aca="true" t="shared" si="157" ref="D298:K298">+D299</f>
        <v>-35000000</v>
      </c>
      <c r="E298" s="103">
        <f t="shared" si="157"/>
        <v>37000000</v>
      </c>
      <c r="F298" s="222">
        <f t="shared" si="157"/>
        <v>2443689000</v>
      </c>
      <c r="G298" s="103">
        <f t="shared" si="157"/>
        <v>1871196440</v>
      </c>
      <c r="H298" s="103">
        <f>+H299</f>
        <v>0</v>
      </c>
      <c r="I298" s="103">
        <f t="shared" si="157"/>
        <v>1835196440</v>
      </c>
      <c r="J298" s="103">
        <f t="shared" si="157"/>
        <v>20335538</v>
      </c>
      <c r="K298" s="103">
        <f t="shared" si="157"/>
        <v>709292895</v>
      </c>
      <c r="L298" s="181">
        <f t="shared" si="150"/>
        <v>0.7509942713659553</v>
      </c>
      <c r="M298" s="103">
        <f t="shared" si="151"/>
        <v>572492560</v>
      </c>
    </row>
    <row r="299" spans="1:13" s="67" customFormat="1" ht="48">
      <c r="A299" s="209" t="s">
        <v>886</v>
      </c>
      <c r="B299" s="202" t="s">
        <v>433</v>
      </c>
      <c r="C299" s="203">
        <f aca="true" t="shared" si="158" ref="C299:K299">SUM(C300:C308)</f>
        <v>2406689000</v>
      </c>
      <c r="D299" s="203">
        <f t="shared" si="158"/>
        <v>-35000000</v>
      </c>
      <c r="E299" s="203">
        <f t="shared" si="158"/>
        <v>37000000</v>
      </c>
      <c r="F299" s="225">
        <f t="shared" si="158"/>
        <v>2443689000</v>
      </c>
      <c r="G299" s="203">
        <f t="shared" si="158"/>
        <v>1871196440</v>
      </c>
      <c r="H299" s="203">
        <f t="shared" si="158"/>
        <v>0</v>
      </c>
      <c r="I299" s="203">
        <f t="shared" si="158"/>
        <v>1835196440</v>
      </c>
      <c r="J299" s="203">
        <f t="shared" si="158"/>
        <v>20335538</v>
      </c>
      <c r="K299" s="203">
        <f t="shared" si="158"/>
        <v>709292895</v>
      </c>
      <c r="L299" s="204">
        <f t="shared" si="150"/>
        <v>0.7509942713659553</v>
      </c>
      <c r="M299" s="203">
        <f t="shared" si="151"/>
        <v>572492560</v>
      </c>
    </row>
    <row r="300" spans="1:13" s="40" customFormat="1" ht="15">
      <c r="A300" s="110"/>
      <c r="B300" s="110" t="s">
        <v>432</v>
      </c>
      <c r="C300" s="112">
        <v>1230472000</v>
      </c>
      <c r="D300" s="162">
        <v>0</v>
      </c>
      <c r="E300" s="162">
        <v>0</v>
      </c>
      <c r="F300" s="228">
        <f>+C300+E300</f>
        <v>1230472000</v>
      </c>
      <c r="G300" s="162">
        <v>1217544530</v>
      </c>
      <c r="H300" s="162">
        <v>0</v>
      </c>
      <c r="I300" s="162">
        <v>1217544530</v>
      </c>
      <c r="J300" s="162">
        <v>0</v>
      </c>
      <c r="K300" s="162">
        <v>498543359</v>
      </c>
      <c r="L300" s="186">
        <f t="shared" si="150"/>
        <v>0.9894938934002562</v>
      </c>
      <c r="M300" s="162">
        <f t="shared" si="151"/>
        <v>12927470</v>
      </c>
    </row>
    <row r="301" spans="1:13" s="40" customFormat="1" ht="15">
      <c r="A301" s="110"/>
      <c r="B301" s="110" t="s">
        <v>1099</v>
      </c>
      <c r="C301" s="112"/>
      <c r="D301" s="162">
        <v>0</v>
      </c>
      <c r="E301" s="162">
        <v>72000000</v>
      </c>
      <c r="F301" s="228">
        <f aca="true" t="shared" si="159" ref="F301:F308">+C301+E301</f>
        <v>72000000</v>
      </c>
      <c r="G301" s="162">
        <v>36000000</v>
      </c>
      <c r="H301" s="162">
        <v>0</v>
      </c>
      <c r="I301" s="162">
        <v>0</v>
      </c>
      <c r="J301" s="162">
        <v>0</v>
      </c>
      <c r="K301" s="162">
        <v>0</v>
      </c>
      <c r="L301" s="186"/>
      <c r="M301" s="162"/>
    </row>
    <row r="302" spans="1:13" s="40" customFormat="1" ht="15">
      <c r="A302" s="110"/>
      <c r="B302" s="110" t="s">
        <v>431</v>
      </c>
      <c r="C302" s="112">
        <v>794236000</v>
      </c>
      <c r="D302" s="162">
        <v>0</v>
      </c>
      <c r="E302" s="162">
        <v>0</v>
      </c>
      <c r="F302" s="228">
        <f t="shared" si="159"/>
        <v>794236000</v>
      </c>
      <c r="G302" s="162">
        <v>301890569</v>
      </c>
      <c r="H302" s="162">
        <v>0</v>
      </c>
      <c r="I302" s="162">
        <v>301890569</v>
      </c>
      <c r="J302" s="162">
        <v>0</v>
      </c>
      <c r="K302" s="162">
        <v>80504152</v>
      </c>
      <c r="L302" s="186">
        <f t="shared" si="150"/>
        <v>0.3801018450435387</v>
      </c>
      <c r="M302" s="162">
        <f t="shared" si="151"/>
        <v>492345431</v>
      </c>
    </row>
    <row r="303" spans="1:13" s="40" customFormat="1" ht="15">
      <c r="A303" s="110"/>
      <c r="B303" s="110" t="s">
        <v>1103</v>
      </c>
      <c r="C303" s="112">
        <v>35000000</v>
      </c>
      <c r="D303" s="162">
        <v>-35000000</v>
      </c>
      <c r="E303" s="162">
        <v>-35000000</v>
      </c>
      <c r="F303" s="228">
        <f t="shared" si="159"/>
        <v>0</v>
      </c>
      <c r="G303" s="162">
        <v>0</v>
      </c>
      <c r="H303" s="162">
        <v>0</v>
      </c>
      <c r="I303" s="162">
        <v>0</v>
      </c>
      <c r="J303" s="162">
        <v>0</v>
      </c>
      <c r="K303" s="162">
        <v>0</v>
      </c>
      <c r="L303" s="186">
        <f t="shared" si="150"/>
        <v>0</v>
      </c>
      <c r="M303" s="162">
        <f t="shared" si="151"/>
        <v>0</v>
      </c>
    </row>
    <row r="304" spans="1:13" s="40" customFormat="1" ht="15">
      <c r="A304" s="110"/>
      <c r="B304" s="110" t="s">
        <v>1101</v>
      </c>
      <c r="C304" s="112">
        <v>184423000</v>
      </c>
      <c r="D304" s="162"/>
      <c r="E304" s="162"/>
      <c r="F304" s="228">
        <f t="shared" si="159"/>
        <v>184423000</v>
      </c>
      <c r="G304" s="162">
        <v>161963462</v>
      </c>
      <c r="H304" s="162">
        <v>0</v>
      </c>
      <c r="I304" s="162">
        <v>161963462</v>
      </c>
      <c r="J304" s="162">
        <v>14723951</v>
      </c>
      <c r="K304" s="162">
        <v>94724085</v>
      </c>
      <c r="L304" s="186"/>
      <c r="M304" s="162"/>
    </row>
    <row r="305" spans="1:13" s="40" customFormat="1" ht="24">
      <c r="A305" s="110"/>
      <c r="B305" s="110" t="s">
        <v>1104</v>
      </c>
      <c r="C305" s="112">
        <v>65000000</v>
      </c>
      <c r="D305" s="162">
        <v>0</v>
      </c>
      <c r="E305" s="162">
        <v>0</v>
      </c>
      <c r="F305" s="228">
        <f t="shared" si="159"/>
        <v>65000000</v>
      </c>
      <c r="G305" s="162">
        <v>57161775</v>
      </c>
      <c r="H305" s="162">
        <v>0</v>
      </c>
      <c r="I305" s="162">
        <v>57161775</v>
      </c>
      <c r="J305" s="162">
        <v>4763481</v>
      </c>
      <c r="K305" s="162">
        <v>19053924</v>
      </c>
      <c r="L305" s="186">
        <f t="shared" si="150"/>
        <v>0.8794119230769231</v>
      </c>
      <c r="M305" s="162">
        <f t="shared" si="151"/>
        <v>7838225</v>
      </c>
    </row>
    <row r="306" spans="1:13" s="40" customFormat="1" ht="15">
      <c r="A306" s="110"/>
      <c r="B306" s="110" t="s">
        <v>430</v>
      </c>
      <c r="C306" s="112">
        <v>77999399</v>
      </c>
      <c r="D306" s="162">
        <v>0</v>
      </c>
      <c r="E306" s="162">
        <v>0</v>
      </c>
      <c r="F306" s="228">
        <f t="shared" si="159"/>
        <v>77999399</v>
      </c>
      <c r="G306" s="162">
        <v>78834332</v>
      </c>
      <c r="H306" s="162">
        <v>0</v>
      </c>
      <c r="I306" s="162">
        <v>78834332</v>
      </c>
      <c r="J306" s="162">
        <v>0</v>
      </c>
      <c r="K306" s="162">
        <v>9682527</v>
      </c>
      <c r="L306" s="186">
        <f t="shared" si="150"/>
        <v>1.0107043517091716</v>
      </c>
      <c r="M306" s="162">
        <f t="shared" si="151"/>
        <v>-834933</v>
      </c>
    </row>
    <row r="307" spans="1:13" s="40" customFormat="1" ht="15">
      <c r="A307" s="110"/>
      <c r="B307" s="110" t="s">
        <v>1102</v>
      </c>
      <c r="C307" s="112">
        <v>7558601</v>
      </c>
      <c r="D307" s="162"/>
      <c r="E307" s="162"/>
      <c r="F307" s="228">
        <f t="shared" si="159"/>
        <v>7558601</v>
      </c>
      <c r="G307" s="162">
        <v>7624500</v>
      </c>
      <c r="H307" s="162">
        <v>0</v>
      </c>
      <c r="I307" s="162">
        <v>7624500</v>
      </c>
      <c r="J307" s="162">
        <v>0</v>
      </c>
      <c r="K307" s="162">
        <v>0</v>
      </c>
      <c r="L307" s="186"/>
      <c r="M307" s="162"/>
    </row>
    <row r="308" spans="1:13" s="40" customFormat="1" ht="15">
      <c r="A308" s="110"/>
      <c r="B308" s="110" t="s">
        <v>429</v>
      </c>
      <c r="C308" s="112">
        <v>12000000</v>
      </c>
      <c r="D308" s="162">
        <v>0</v>
      </c>
      <c r="E308" s="162">
        <v>0</v>
      </c>
      <c r="F308" s="228">
        <f t="shared" si="159"/>
        <v>12000000</v>
      </c>
      <c r="G308" s="162">
        <v>10177272</v>
      </c>
      <c r="H308" s="162">
        <v>0</v>
      </c>
      <c r="I308" s="162">
        <v>10177272</v>
      </c>
      <c r="J308" s="162">
        <v>848106</v>
      </c>
      <c r="K308" s="162">
        <v>6784848</v>
      </c>
      <c r="L308" s="186">
        <f t="shared" si="150"/>
        <v>0.848106</v>
      </c>
      <c r="M308" s="162">
        <f t="shared" si="151"/>
        <v>1822728</v>
      </c>
    </row>
    <row r="309" spans="1:13" s="41" customFormat="1" ht="15">
      <c r="A309" s="120" t="s">
        <v>887</v>
      </c>
      <c r="B309" s="60" t="s">
        <v>243</v>
      </c>
      <c r="C309" s="103">
        <f>+C310</f>
        <v>791578000</v>
      </c>
      <c r="D309" s="103">
        <f aca="true" t="shared" si="160" ref="D309:K309">+D310</f>
        <v>341765830</v>
      </c>
      <c r="E309" s="103">
        <f t="shared" si="160"/>
        <v>341765830</v>
      </c>
      <c r="F309" s="222">
        <f t="shared" si="160"/>
        <v>1133343830</v>
      </c>
      <c r="G309" s="103">
        <f t="shared" si="160"/>
        <v>377481750</v>
      </c>
      <c r="H309" s="103">
        <f t="shared" si="160"/>
        <v>0</v>
      </c>
      <c r="I309" s="103">
        <f t="shared" si="160"/>
        <v>372544123</v>
      </c>
      <c r="J309" s="103">
        <f t="shared" si="160"/>
        <v>0</v>
      </c>
      <c r="K309" s="103">
        <f t="shared" si="160"/>
        <v>91147571</v>
      </c>
      <c r="L309" s="181">
        <f t="shared" si="150"/>
        <v>0.32871235819054134</v>
      </c>
      <c r="M309" s="103">
        <f t="shared" si="151"/>
        <v>755862080</v>
      </c>
    </row>
    <row r="310" spans="1:13" s="67" customFormat="1" ht="24">
      <c r="A310" s="209" t="s">
        <v>888</v>
      </c>
      <c r="B310" s="202" t="s">
        <v>428</v>
      </c>
      <c r="C310" s="203">
        <f>+SUM(C311:C316)</f>
        <v>791578000</v>
      </c>
      <c r="D310" s="203">
        <f>+SUM(D311:D316)</f>
        <v>341765830</v>
      </c>
      <c r="E310" s="203">
        <f aca="true" t="shared" si="161" ref="E310:K310">+SUM(E311:E316)</f>
        <v>341765830</v>
      </c>
      <c r="F310" s="225">
        <f t="shared" si="161"/>
        <v>1133343830</v>
      </c>
      <c r="G310" s="203">
        <f t="shared" si="161"/>
        <v>377481750</v>
      </c>
      <c r="H310" s="203">
        <f t="shared" si="161"/>
        <v>0</v>
      </c>
      <c r="I310" s="203">
        <f t="shared" si="161"/>
        <v>372544123</v>
      </c>
      <c r="J310" s="203">
        <f t="shared" si="161"/>
        <v>0</v>
      </c>
      <c r="K310" s="203">
        <f t="shared" si="161"/>
        <v>91147571</v>
      </c>
      <c r="L310" s="204">
        <f t="shared" si="150"/>
        <v>0.32871235819054134</v>
      </c>
      <c r="M310" s="203">
        <f t="shared" si="151"/>
        <v>755862080</v>
      </c>
    </row>
    <row r="311" spans="1:13" s="40" customFormat="1" ht="15">
      <c r="A311" s="110"/>
      <c r="B311" s="110" t="s">
        <v>367</v>
      </c>
      <c r="C311" s="112">
        <v>651450000</v>
      </c>
      <c r="D311" s="162">
        <v>341765830</v>
      </c>
      <c r="E311" s="162">
        <v>341765830</v>
      </c>
      <c r="F311" s="228">
        <f>+C311+E311</f>
        <v>993215830</v>
      </c>
      <c r="G311" s="162">
        <v>376859457</v>
      </c>
      <c r="H311" s="162">
        <v>0</v>
      </c>
      <c r="I311" s="162">
        <v>371921830</v>
      </c>
      <c r="J311" s="162">
        <v>0</v>
      </c>
      <c r="K311" s="162">
        <v>90525278</v>
      </c>
      <c r="L311" s="186">
        <f t="shared" si="150"/>
        <v>0.3744622455322727</v>
      </c>
      <c r="M311" s="162">
        <f t="shared" si="151"/>
        <v>616356373</v>
      </c>
    </row>
    <row r="312" spans="1:13" s="40" customFormat="1" ht="15">
      <c r="A312" s="110"/>
      <c r="B312" s="110" t="s">
        <v>356</v>
      </c>
      <c r="C312" s="112">
        <v>16228000</v>
      </c>
      <c r="D312" s="162">
        <v>0</v>
      </c>
      <c r="E312" s="162">
        <v>-320000</v>
      </c>
      <c r="F312" s="228">
        <f aca="true" t="shared" si="162" ref="F312:F316">+C312+E312</f>
        <v>15908000</v>
      </c>
      <c r="G312" s="162">
        <v>0</v>
      </c>
      <c r="H312" s="162">
        <v>0</v>
      </c>
      <c r="I312" s="162">
        <v>0</v>
      </c>
      <c r="J312" s="162">
        <v>0</v>
      </c>
      <c r="K312" s="162">
        <v>0</v>
      </c>
      <c r="L312" s="186">
        <f t="shared" si="150"/>
        <v>0</v>
      </c>
      <c r="M312" s="162">
        <f t="shared" si="151"/>
        <v>15908000</v>
      </c>
    </row>
    <row r="313" spans="1:13" s="40" customFormat="1" ht="15">
      <c r="A313" s="110"/>
      <c r="B313" s="110" t="s">
        <v>384</v>
      </c>
      <c r="C313" s="112">
        <v>87126755</v>
      </c>
      <c r="D313" s="162">
        <v>0</v>
      </c>
      <c r="E313" s="162">
        <v>316217</v>
      </c>
      <c r="F313" s="228">
        <f t="shared" si="162"/>
        <v>87442972</v>
      </c>
      <c r="G313" s="162">
        <v>316217</v>
      </c>
      <c r="H313" s="162">
        <v>0</v>
      </c>
      <c r="I313" s="162">
        <v>316217</v>
      </c>
      <c r="J313" s="162">
        <v>0</v>
      </c>
      <c r="K313" s="162">
        <v>316217</v>
      </c>
      <c r="L313" s="186">
        <f t="shared" si="150"/>
        <v>0.0036162654672807783</v>
      </c>
      <c r="M313" s="162">
        <f t="shared" si="151"/>
        <v>87126755</v>
      </c>
    </row>
    <row r="314" spans="1:13" s="40" customFormat="1" ht="15">
      <c r="A314" s="110"/>
      <c r="B314" s="110" t="s">
        <v>1100</v>
      </c>
      <c r="C314" s="112">
        <v>5567169</v>
      </c>
      <c r="D314" s="162">
        <v>0</v>
      </c>
      <c r="E314" s="162">
        <v>-5873245</v>
      </c>
      <c r="F314" s="228">
        <f t="shared" si="162"/>
        <v>-306076</v>
      </c>
      <c r="G314" s="162">
        <v>0</v>
      </c>
      <c r="H314" s="162">
        <v>0</v>
      </c>
      <c r="I314" s="162">
        <v>0</v>
      </c>
      <c r="J314" s="162">
        <v>0</v>
      </c>
      <c r="K314" s="162">
        <v>0</v>
      </c>
      <c r="L314" s="186"/>
      <c r="M314" s="162"/>
    </row>
    <row r="315" spans="1:13" s="40" customFormat="1" ht="15">
      <c r="A315" s="110"/>
      <c r="B315" s="110" t="s">
        <v>397</v>
      </c>
      <c r="C315" s="112">
        <v>306076</v>
      </c>
      <c r="D315" s="162">
        <v>0</v>
      </c>
      <c r="E315" s="162">
        <v>5567169</v>
      </c>
      <c r="F315" s="228">
        <f t="shared" si="162"/>
        <v>5873245</v>
      </c>
      <c r="G315" s="162">
        <v>0</v>
      </c>
      <c r="H315" s="162">
        <v>0</v>
      </c>
      <c r="I315" s="162">
        <v>0</v>
      </c>
      <c r="J315" s="162">
        <v>0</v>
      </c>
      <c r="K315" s="162">
        <v>0</v>
      </c>
      <c r="L315" s="186"/>
      <c r="M315" s="162"/>
    </row>
    <row r="316" spans="1:13" s="40" customFormat="1" ht="15">
      <c r="A316" s="110"/>
      <c r="B316" s="110" t="s">
        <v>386</v>
      </c>
      <c r="C316" s="112">
        <v>30900000</v>
      </c>
      <c r="D316" s="162">
        <v>0</v>
      </c>
      <c r="E316" s="162">
        <v>309859</v>
      </c>
      <c r="F316" s="228">
        <f t="shared" si="162"/>
        <v>31209859</v>
      </c>
      <c r="G316" s="162">
        <v>306076</v>
      </c>
      <c r="H316" s="162">
        <v>0</v>
      </c>
      <c r="I316" s="162">
        <v>306076</v>
      </c>
      <c r="J316" s="162">
        <v>0</v>
      </c>
      <c r="K316" s="162">
        <v>306076</v>
      </c>
      <c r="L316" s="186">
        <f t="shared" si="150"/>
        <v>0.009807029246751803</v>
      </c>
      <c r="M316" s="162">
        <f t="shared" si="151"/>
        <v>30903783</v>
      </c>
    </row>
    <row r="317" spans="1:13" s="70" customFormat="1" ht="24">
      <c r="A317" s="107" t="s">
        <v>889</v>
      </c>
      <c r="B317" s="108" t="s">
        <v>427</v>
      </c>
      <c r="C317" s="109">
        <f>+C318+C321+C335+C401+C408+C452+C471</f>
        <v>56524868000</v>
      </c>
      <c r="D317" s="109">
        <f aca="true" t="shared" si="163" ref="D317:K317">+D318+D321+D335+D401+D408+D452+D471</f>
        <v>-997017288</v>
      </c>
      <c r="E317" s="109">
        <f t="shared" si="163"/>
        <v>-768974930</v>
      </c>
      <c r="F317" s="227">
        <f t="shared" si="163"/>
        <v>55755893070</v>
      </c>
      <c r="G317" s="109">
        <f t="shared" si="163"/>
        <v>48423147428</v>
      </c>
      <c r="H317" s="109">
        <f>+H318+H321+H335+H401+H408+H452+H471</f>
        <v>1937175419</v>
      </c>
      <c r="I317" s="109">
        <f t="shared" si="163"/>
        <v>46776229054</v>
      </c>
      <c r="J317" s="109">
        <f>+J318+J321+J335+J401+J408+J452+J471</f>
        <v>4145905655</v>
      </c>
      <c r="K317" s="109">
        <f t="shared" si="163"/>
        <v>27933685950</v>
      </c>
      <c r="L317" s="288">
        <f t="shared" si="150"/>
        <v>0.838946817608566</v>
      </c>
      <c r="M317" s="161">
        <f t="shared" si="151"/>
        <v>7332745642</v>
      </c>
    </row>
    <row r="318" spans="1:13" s="41" customFormat="1" ht="15">
      <c r="A318" s="120" t="s">
        <v>890</v>
      </c>
      <c r="B318" s="60" t="s">
        <v>426</v>
      </c>
      <c r="C318" s="103">
        <f>+C319+C320</f>
        <v>671858000</v>
      </c>
      <c r="D318" s="103">
        <f aca="true" t="shared" si="164" ref="D318:K318">+D319+D320</f>
        <v>0</v>
      </c>
      <c r="E318" s="103">
        <f t="shared" si="164"/>
        <v>0</v>
      </c>
      <c r="F318" s="222">
        <f t="shared" si="164"/>
        <v>671858000</v>
      </c>
      <c r="G318" s="103">
        <f t="shared" si="164"/>
        <v>397923428</v>
      </c>
      <c r="H318" s="103">
        <f t="shared" si="164"/>
        <v>338970</v>
      </c>
      <c r="I318" s="103">
        <f t="shared" si="164"/>
        <v>397923428</v>
      </c>
      <c r="J318" s="103">
        <f t="shared" si="164"/>
        <v>31738220</v>
      </c>
      <c r="K318" s="103">
        <f t="shared" si="164"/>
        <v>291458878</v>
      </c>
      <c r="L318" s="181">
        <f t="shared" si="150"/>
        <v>0.5922731112824436</v>
      </c>
      <c r="M318" s="103">
        <f t="shared" si="151"/>
        <v>273934572</v>
      </c>
    </row>
    <row r="319" spans="1:13" ht="24">
      <c r="A319" s="74" t="s">
        <v>891</v>
      </c>
      <c r="B319" s="75" t="s">
        <v>425</v>
      </c>
      <c r="C319" s="77">
        <v>200000000</v>
      </c>
      <c r="D319" s="77">
        <v>0</v>
      </c>
      <c r="E319" s="77">
        <v>0</v>
      </c>
      <c r="F319" s="220">
        <f aca="true" t="shared" si="165" ref="F319:F320">+C319+E319</f>
        <v>200000000</v>
      </c>
      <c r="G319" s="77">
        <v>170000000</v>
      </c>
      <c r="H319" s="77">
        <v>0</v>
      </c>
      <c r="I319" s="77">
        <v>170000000</v>
      </c>
      <c r="J319" s="77">
        <v>31399250</v>
      </c>
      <c r="K319" s="77">
        <v>63535450</v>
      </c>
      <c r="L319" s="171">
        <f t="shared" si="150"/>
        <v>0.85</v>
      </c>
      <c r="M319" s="77">
        <f t="shared" si="151"/>
        <v>30000000</v>
      </c>
    </row>
    <row r="320" spans="1:13" ht="24">
      <c r="A320" s="74" t="s">
        <v>892</v>
      </c>
      <c r="B320" s="75" t="s">
        <v>424</v>
      </c>
      <c r="C320" s="77">
        <v>471858000</v>
      </c>
      <c r="D320" s="77">
        <v>0</v>
      </c>
      <c r="E320" s="77">
        <v>0</v>
      </c>
      <c r="F320" s="220">
        <f t="shared" si="165"/>
        <v>471858000</v>
      </c>
      <c r="G320" s="77">
        <v>227923428</v>
      </c>
      <c r="H320" s="77">
        <v>338970</v>
      </c>
      <c r="I320" s="77">
        <v>227923428</v>
      </c>
      <c r="J320" s="77">
        <v>338970</v>
      </c>
      <c r="K320" s="77">
        <v>227923428</v>
      </c>
      <c r="L320" s="171">
        <f t="shared" si="150"/>
        <v>0.48303393817631574</v>
      </c>
      <c r="M320" s="77">
        <f t="shared" si="151"/>
        <v>243934572</v>
      </c>
    </row>
    <row r="321" spans="1:13" s="41" customFormat="1" ht="15">
      <c r="A321" s="120" t="s">
        <v>893</v>
      </c>
      <c r="B321" s="60" t="s">
        <v>423</v>
      </c>
      <c r="C321" s="103">
        <f>+C322+C324+C325</f>
        <v>1580951000</v>
      </c>
      <c r="D321" s="103">
        <f aca="true" t="shared" si="166" ref="D321:K321">+D322+D324+D325</f>
        <v>223519395</v>
      </c>
      <c r="E321" s="103">
        <f t="shared" si="166"/>
        <v>223519395</v>
      </c>
      <c r="F321" s="222">
        <f t="shared" si="166"/>
        <v>1804470395</v>
      </c>
      <c r="G321" s="103">
        <f t="shared" si="166"/>
        <v>1534829385</v>
      </c>
      <c r="H321" s="103">
        <f>+H322+H324+H325</f>
        <v>68710630</v>
      </c>
      <c r="I321" s="103">
        <f t="shared" si="166"/>
        <v>1517624446</v>
      </c>
      <c r="J321" s="103">
        <f t="shared" si="166"/>
        <v>123029071</v>
      </c>
      <c r="K321" s="103">
        <f t="shared" si="166"/>
        <v>1149853051</v>
      </c>
      <c r="L321" s="181">
        <f t="shared" si="150"/>
        <v>0.84103593508942</v>
      </c>
      <c r="M321" s="103">
        <f t="shared" si="151"/>
        <v>269641010</v>
      </c>
    </row>
    <row r="322" spans="1:13" s="67" customFormat="1" ht="15">
      <c r="A322" s="209" t="s">
        <v>894</v>
      </c>
      <c r="B322" s="202" t="s">
        <v>246</v>
      </c>
      <c r="C322" s="203">
        <f>SUM(C323:C323)</f>
        <v>104000000</v>
      </c>
      <c r="D322" s="203">
        <f aca="true" t="shared" si="167" ref="D322:K322">SUM(D323:D323)</f>
        <v>-90000000</v>
      </c>
      <c r="E322" s="203">
        <f t="shared" si="167"/>
        <v>-90000000</v>
      </c>
      <c r="F322" s="225">
        <f t="shared" si="167"/>
        <v>14000000</v>
      </c>
      <c r="G322" s="203">
        <f t="shared" si="167"/>
        <v>2400000</v>
      </c>
      <c r="H322" s="203">
        <f t="shared" si="167"/>
        <v>400000</v>
      </c>
      <c r="I322" s="203">
        <f t="shared" si="167"/>
        <v>2400000</v>
      </c>
      <c r="J322" s="203">
        <f t="shared" si="167"/>
        <v>400000</v>
      </c>
      <c r="K322" s="203">
        <f t="shared" si="167"/>
        <v>2400000</v>
      </c>
      <c r="L322" s="204">
        <f t="shared" si="150"/>
        <v>0.17142857142857143</v>
      </c>
      <c r="M322" s="203">
        <f t="shared" si="151"/>
        <v>11600000</v>
      </c>
    </row>
    <row r="323" spans="1:13" s="40" customFormat="1" ht="24">
      <c r="A323" s="110"/>
      <c r="B323" s="110" t="s">
        <v>422</v>
      </c>
      <c r="C323" s="112">
        <v>104000000</v>
      </c>
      <c r="D323" s="162">
        <v>-90000000</v>
      </c>
      <c r="E323" s="162">
        <v>-90000000</v>
      </c>
      <c r="F323" s="228">
        <f>+C323+E323</f>
        <v>14000000</v>
      </c>
      <c r="G323" s="162">
        <v>2400000</v>
      </c>
      <c r="H323" s="162">
        <v>400000</v>
      </c>
      <c r="I323" s="162">
        <v>2400000</v>
      </c>
      <c r="J323" s="162">
        <v>400000</v>
      </c>
      <c r="K323" s="162">
        <v>2400000</v>
      </c>
      <c r="L323" s="186">
        <f t="shared" si="150"/>
        <v>0.17142857142857143</v>
      </c>
      <c r="M323" s="162">
        <f t="shared" si="151"/>
        <v>11600000</v>
      </c>
    </row>
    <row r="324" spans="1:13" ht="15">
      <c r="A324" s="74" t="s">
        <v>895</v>
      </c>
      <c r="B324" s="75" t="s">
        <v>421</v>
      </c>
      <c r="C324" s="77">
        <v>0</v>
      </c>
      <c r="D324" s="77">
        <v>0</v>
      </c>
      <c r="E324" s="77">
        <v>0</v>
      </c>
      <c r="F324" s="220">
        <f>+C324+E324</f>
        <v>0</v>
      </c>
      <c r="G324" s="77">
        <v>0</v>
      </c>
      <c r="H324" s="77">
        <v>0</v>
      </c>
      <c r="I324" s="77">
        <v>0</v>
      </c>
      <c r="J324" s="77">
        <v>0</v>
      </c>
      <c r="K324" s="77">
        <v>0</v>
      </c>
      <c r="L324" s="171">
        <f t="shared" si="150"/>
        <v>0</v>
      </c>
      <c r="M324" s="77">
        <f t="shared" si="151"/>
        <v>0</v>
      </c>
    </row>
    <row r="325" spans="1:13" s="67" customFormat="1" ht="15">
      <c r="A325" s="209" t="s">
        <v>896</v>
      </c>
      <c r="B325" s="202" t="s">
        <v>119</v>
      </c>
      <c r="C325" s="203">
        <f>SUM(C326:C334)</f>
        <v>1476951000</v>
      </c>
      <c r="D325" s="203">
        <f aca="true" t="shared" si="168" ref="D325:K325">SUM(D326:D334)</f>
        <v>313519395</v>
      </c>
      <c r="E325" s="203">
        <f t="shared" si="168"/>
        <v>313519395</v>
      </c>
      <c r="F325" s="225">
        <f t="shared" si="168"/>
        <v>1790470395</v>
      </c>
      <c r="G325" s="203">
        <f t="shared" si="168"/>
        <v>1532429385</v>
      </c>
      <c r="H325" s="203">
        <f t="shared" si="168"/>
        <v>68310630</v>
      </c>
      <c r="I325" s="203">
        <f t="shared" si="168"/>
        <v>1515224446</v>
      </c>
      <c r="J325" s="203">
        <f t="shared" si="168"/>
        <v>122629071</v>
      </c>
      <c r="K325" s="203">
        <f t="shared" si="168"/>
        <v>1147453051</v>
      </c>
      <c r="L325" s="204">
        <f t="shared" si="150"/>
        <v>0.8462717117419861</v>
      </c>
      <c r="M325" s="203">
        <f t="shared" si="151"/>
        <v>258041010</v>
      </c>
    </row>
    <row r="326" spans="1:13" s="40" customFormat="1" ht="15">
      <c r="A326" s="110"/>
      <c r="B326" s="110" t="s">
        <v>343</v>
      </c>
      <c r="C326" s="112">
        <v>52668180</v>
      </c>
      <c r="D326" s="162">
        <v>0</v>
      </c>
      <c r="E326" s="162">
        <v>0</v>
      </c>
      <c r="F326" s="228">
        <f>+C326+E326</f>
        <v>52668180</v>
      </c>
      <c r="G326" s="162">
        <v>43187908</v>
      </c>
      <c r="H326" s="162">
        <v>0</v>
      </c>
      <c r="I326" s="162">
        <v>43187908</v>
      </c>
      <c r="J326" s="162">
        <v>5266818</v>
      </c>
      <c r="K326" s="162">
        <v>41432302</v>
      </c>
      <c r="L326" s="186">
        <f t="shared" si="150"/>
        <v>0.8200000075947185</v>
      </c>
      <c r="M326" s="162">
        <f t="shared" si="151"/>
        <v>9480272</v>
      </c>
    </row>
    <row r="327" spans="1:13" s="40" customFormat="1" ht="15">
      <c r="A327" s="110"/>
      <c r="B327" s="110" t="s">
        <v>338</v>
      </c>
      <c r="C327" s="112">
        <v>0</v>
      </c>
      <c r="D327" s="162">
        <v>0</v>
      </c>
      <c r="E327" s="162">
        <v>0</v>
      </c>
      <c r="F327" s="228">
        <f aca="true" t="shared" si="169" ref="F327:F334">+C327+E327</f>
        <v>0</v>
      </c>
      <c r="G327" s="162">
        <v>0</v>
      </c>
      <c r="H327" s="162">
        <v>0</v>
      </c>
      <c r="I327" s="162">
        <v>0</v>
      </c>
      <c r="J327" s="162">
        <v>0</v>
      </c>
      <c r="K327" s="162">
        <v>0</v>
      </c>
      <c r="L327" s="186">
        <f t="shared" si="150"/>
        <v>0</v>
      </c>
      <c r="M327" s="162">
        <f t="shared" si="151"/>
        <v>0</v>
      </c>
    </row>
    <row r="328" spans="1:13" s="40" customFormat="1" ht="15">
      <c r="A328" s="110"/>
      <c r="B328" s="110" t="s">
        <v>420</v>
      </c>
      <c r="C328" s="112">
        <v>285285980</v>
      </c>
      <c r="D328" s="162">
        <v>66290988</v>
      </c>
      <c r="E328" s="162">
        <v>69275516</v>
      </c>
      <c r="F328" s="228">
        <f t="shared" si="169"/>
        <v>354561496</v>
      </c>
      <c r="G328" s="162">
        <v>288270508</v>
      </c>
      <c r="H328" s="162">
        <v>0</v>
      </c>
      <c r="I328" s="162">
        <v>288270508</v>
      </c>
      <c r="J328" s="162">
        <v>24490704</v>
      </c>
      <c r="K328" s="162">
        <v>237199928</v>
      </c>
      <c r="L328" s="186">
        <f t="shared" si="150"/>
        <v>0.8130338777677089</v>
      </c>
      <c r="M328" s="162">
        <f t="shared" si="151"/>
        <v>66290988</v>
      </c>
    </row>
    <row r="329" spans="1:13" s="40" customFormat="1" ht="15">
      <c r="A329" s="110"/>
      <c r="B329" s="110" t="s">
        <v>396</v>
      </c>
      <c r="C329" s="112">
        <v>93047120</v>
      </c>
      <c r="D329" s="162">
        <v>13957068</v>
      </c>
      <c r="E329" s="162">
        <v>13957068</v>
      </c>
      <c r="F329" s="228">
        <f t="shared" si="169"/>
        <v>107004188</v>
      </c>
      <c r="G329" s="162">
        <v>93047120</v>
      </c>
      <c r="H329" s="162">
        <v>0</v>
      </c>
      <c r="I329" s="162">
        <v>93047120</v>
      </c>
      <c r="J329" s="162">
        <v>4037894</v>
      </c>
      <c r="K329" s="162">
        <v>66256572</v>
      </c>
      <c r="L329" s="186">
        <f t="shared" si="150"/>
        <v>0.8695652173913043</v>
      </c>
      <c r="M329" s="162">
        <f t="shared" si="151"/>
        <v>13957068</v>
      </c>
    </row>
    <row r="330" spans="1:13" s="40" customFormat="1" ht="15">
      <c r="A330" s="110"/>
      <c r="B330" s="110" t="s">
        <v>419</v>
      </c>
      <c r="C330" s="112">
        <v>940613360</v>
      </c>
      <c r="D330" s="162">
        <v>221991067</v>
      </c>
      <c r="E330" s="162">
        <v>219006539</v>
      </c>
      <c r="F330" s="228">
        <f t="shared" si="169"/>
        <v>1159619899</v>
      </c>
      <c r="G330" s="162">
        <v>1014876729</v>
      </c>
      <c r="H330" s="162">
        <v>68310630</v>
      </c>
      <c r="I330" s="162">
        <v>997671790</v>
      </c>
      <c r="J330" s="162">
        <v>79528943</v>
      </c>
      <c r="K330" s="162">
        <v>731643617</v>
      </c>
      <c r="L330" s="186">
        <f t="shared" si="150"/>
        <v>0.8603437996022177</v>
      </c>
      <c r="M330" s="162">
        <f t="shared" si="151"/>
        <v>144743170</v>
      </c>
    </row>
    <row r="331" spans="1:13" s="40" customFormat="1" ht="15">
      <c r="A331" s="110"/>
      <c r="B331" s="110" t="s">
        <v>395</v>
      </c>
      <c r="C331" s="112">
        <v>52668180</v>
      </c>
      <c r="D331" s="162">
        <v>9480272</v>
      </c>
      <c r="E331" s="162">
        <v>9480272</v>
      </c>
      <c r="F331" s="228">
        <f t="shared" si="169"/>
        <v>62148452</v>
      </c>
      <c r="G331" s="162">
        <v>52668180</v>
      </c>
      <c r="H331" s="162">
        <v>0</v>
      </c>
      <c r="I331" s="162">
        <v>52668180</v>
      </c>
      <c r="J331" s="162">
        <v>5266818</v>
      </c>
      <c r="K331" s="162">
        <v>40905620</v>
      </c>
      <c r="L331" s="186">
        <f t="shared" si="150"/>
        <v>0.8474576325730526</v>
      </c>
      <c r="M331" s="162">
        <f t="shared" si="151"/>
        <v>9480272</v>
      </c>
    </row>
    <row r="332" spans="1:13" s="40" customFormat="1" ht="15">
      <c r="A332" s="110"/>
      <c r="B332" s="110" t="s">
        <v>394</v>
      </c>
      <c r="C332" s="112">
        <v>52668180</v>
      </c>
      <c r="D332" s="162">
        <v>1800000</v>
      </c>
      <c r="E332" s="162">
        <v>1800000</v>
      </c>
      <c r="F332" s="228">
        <f t="shared" si="169"/>
        <v>54468180</v>
      </c>
      <c r="G332" s="162">
        <v>40378940</v>
      </c>
      <c r="H332" s="162">
        <v>0</v>
      </c>
      <c r="I332" s="162">
        <v>40378940</v>
      </c>
      <c r="J332" s="162">
        <v>4037894</v>
      </c>
      <c r="K332" s="162">
        <v>30015012</v>
      </c>
      <c r="L332" s="186">
        <f t="shared" si="150"/>
        <v>0.7413308100252294</v>
      </c>
      <c r="M332" s="162">
        <f t="shared" si="151"/>
        <v>14089240</v>
      </c>
    </row>
    <row r="333" spans="1:13" s="40" customFormat="1" ht="15">
      <c r="A333" s="110"/>
      <c r="B333" s="110" t="s">
        <v>359</v>
      </c>
      <c r="C333" s="112">
        <v>0</v>
      </c>
      <c r="D333" s="162">
        <v>0</v>
      </c>
      <c r="E333" s="162">
        <v>0</v>
      </c>
      <c r="F333" s="228">
        <f t="shared" si="169"/>
        <v>0</v>
      </c>
      <c r="G333" s="162">
        <v>0</v>
      </c>
      <c r="H333" s="162">
        <v>0</v>
      </c>
      <c r="I333" s="162">
        <v>0</v>
      </c>
      <c r="J333" s="162">
        <v>0</v>
      </c>
      <c r="K333" s="162">
        <v>0</v>
      </c>
      <c r="L333" s="186">
        <f t="shared" si="150"/>
        <v>0</v>
      </c>
      <c r="M333" s="162">
        <f t="shared" si="151"/>
        <v>0</v>
      </c>
    </row>
    <row r="334" spans="1:13" s="40" customFormat="1" ht="15">
      <c r="A334" s="110"/>
      <c r="B334" s="110" t="s">
        <v>356</v>
      </c>
      <c r="C334" s="112">
        <v>0</v>
      </c>
      <c r="D334" s="162">
        <v>0</v>
      </c>
      <c r="E334" s="162">
        <v>0</v>
      </c>
      <c r="F334" s="228">
        <f t="shared" si="169"/>
        <v>0</v>
      </c>
      <c r="G334" s="162">
        <v>0</v>
      </c>
      <c r="H334" s="162">
        <v>0</v>
      </c>
      <c r="I334" s="162">
        <v>0</v>
      </c>
      <c r="J334" s="162">
        <v>0</v>
      </c>
      <c r="K334" s="162">
        <v>0</v>
      </c>
      <c r="L334" s="186">
        <f t="shared" si="150"/>
        <v>0</v>
      </c>
      <c r="M334" s="162">
        <f t="shared" si="151"/>
        <v>0</v>
      </c>
    </row>
    <row r="335" spans="1:13" s="41" customFormat="1" ht="15">
      <c r="A335" s="120" t="s">
        <v>897</v>
      </c>
      <c r="B335" s="60" t="s">
        <v>418</v>
      </c>
      <c r="C335" s="103">
        <f>+C336+C386+C393+C398+C400</f>
        <v>30795968000</v>
      </c>
      <c r="D335" s="103">
        <f aca="true" t="shared" si="170" ref="D335:K335">+D336+D386+D393+D398+D400</f>
        <v>121532702</v>
      </c>
      <c r="E335" s="103">
        <f t="shared" si="170"/>
        <v>215123060</v>
      </c>
      <c r="F335" s="222">
        <f t="shared" si="170"/>
        <v>31011091060</v>
      </c>
      <c r="G335" s="103">
        <f t="shared" si="170"/>
        <v>27543934242</v>
      </c>
      <c r="H335" s="103">
        <f>+H336+H386+H393+H398+H400</f>
        <v>1273847169</v>
      </c>
      <c r="I335" s="103">
        <f t="shared" si="170"/>
        <v>26290433514</v>
      </c>
      <c r="J335" s="103">
        <f>+J336+J386+J393+J398+J400</f>
        <v>2843056221</v>
      </c>
      <c r="K335" s="103">
        <f t="shared" si="170"/>
        <v>19339644000</v>
      </c>
      <c r="L335" s="181">
        <f t="shared" si="150"/>
        <v>0.8477751867270161</v>
      </c>
      <c r="M335" s="103">
        <f t="shared" si="151"/>
        <v>3467156818</v>
      </c>
    </row>
    <row r="336" spans="1:13" s="41" customFormat="1" ht="24">
      <c r="A336" s="130" t="s">
        <v>898</v>
      </c>
      <c r="B336" s="48" t="s">
        <v>248</v>
      </c>
      <c r="C336" s="121">
        <f>+C337+C345+C346+C347+C350+C351+C352+C353+C372+C384+C385</f>
        <v>28716578000</v>
      </c>
      <c r="D336" s="121">
        <f aca="true" t="shared" si="171" ref="D336:K336">+D337+D345+D346+D347+D350+D351+D352+D353+D372+D384+D385</f>
        <v>-47012361</v>
      </c>
      <c r="E336" s="121">
        <f t="shared" si="171"/>
        <v>46577997</v>
      </c>
      <c r="F336" s="230">
        <f t="shared" si="171"/>
        <v>28763155997</v>
      </c>
      <c r="G336" s="121">
        <f t="shared" si="171"/>
        <v>25598063740</v>
      </c>
      <c r="H336" s="121">
        <f>+H337+H345+H346+H347+H350+H351+H352+H353+H372+H384+H385</f>
        <v>1238822829</v>
      </c>
      <c r="I336" s="121">
        <f t="shared" si="171"/>
        <v>24403112475</v>
      </c>
      <c r="J336" s="100">
        <f t="shared" si="171"/>
        <v>2645117059</v>
      </c>
      <c r="K336" s="121">
        <f t="shared" si="171"/>
        <v>17932935971</v>
      </c>
      <c r="L336" s="178">
        <f t="shared" si="150"/>
        <v>0.8484156772485344</v>
      </c>
      <c r="M336" s="100">
        <f t="shared" si="151"/>
        <v>3165092257</v>
      </c>
    </row>
    <row r="337" spans="1:13" s="66" customFormat="1" ht="36">
      <c r="A337" s="196" t="s">
        <v>899</v>
      </c>
      <c r="B337" s="197" t="s">
        <v>417</v>
      </c>
      <c r="C337" s="198">
        <f>SUM(C338:C344)</f>
        <v>1689126000</v>
      </c>
      <c r="D337" s="198">
        <f aca="true" t="shared" si="172" ref="D337:K337">SUM(D338:D344)</f>
        <v>17556060</v>
      </c>
      <c r="E337" s="198">
        <f t="shared" si="172"/>
        <v>17556060</v>
      </c>
      <c r="F337" s="223">
        <f t="shared" si="172"/>
        <v>1706682060</v>
      </c>
      <c r="G337" s="198">
        <f t="shared" si="172"/>
        <v>901892694</v>
      </c>
      <c r="H337" s="198">
        <f t="shared" si="172"/>
        <v>63201744</v>
      </c>
      <c r="I337" s="198">
        <f t="shared" si="172"/>
        <v>633773694</v>
      </c>
      <c r="J337" s="198">
        <f t="shared" si="172"/>
        <v>386233248</v>
      </c>
      <c r="K337" s="198">
        <f t="shared" si="172"/>
        <v>393255672</v>
      </c>
      <c r="L337" s="201">
        <f t="shared" si="150"/>
        <v>0.37134842443940613</v>
      </c>
      <c r="M337" s="198">
        <f t="shared" si="151"/>
        <v>804789366</v>
      </c>
    </row>
    <row r="338" spans="1:13" s="40" customFormat="1" ht="15">
      <c r="A338" s="110"/>
      <c r="B338" s="110" t="s">
        <v>416</v>
      </c>
      <c r="C338" s="112">
        <v>130909000</v>
      </c>
      <c r="D338" s="162">
        <v>0</v>
      </c>
      <c r="E338" s="162">
        <v>0</v>
      </c>
      <c r="F338" s="228">
        <f>+C338+E338</f>
        <v>130909000</v>
      </c>
      <c r="G338" s="162">
        <v>63201744</v>
      </c>
      <c r="H338" s="162">
        <v>63201744</v>
      </c>
      <c r="I338" s="162">
        <v>63201744</v>
      </c>
      <c r="J338" s="162">
        <v>63201744</v>
      </c>
      <c r="K338" s="162">
        <v>63201744</v>
      </c>
      <c r="L338" s="186">
        <f aca="true" t="shared" si="173" ref="L338:L401">+_xlfn.IFERROR(I338/F338,0)</f>
        <v>0.48279143527183005</v>
      </c>
      <c r="M338" s="162">
        <f aca="true" t="shared" si="174" ref="M338:M401">+F338-G338</f>
        <v>67707256</v>
      </c>
    </row>
    <row r="339" spans="1:13" s="40" customFormat="1" ht="15">
      <c r="A339" s="110"/>
      <c r="B339" s="110" t="s">
        <v>415</v>
      </c>
      <c r="C339" s="112">
        <v>443093000</v>
      </c>
      <c r="D339" s="162">
        <v>0</v>
      </c>
      <c r="E339" s="162">
        <v>0</v>
      </c>
      <c r="F339" s="228">
        <f aca="true" t="shared" si="175" ref="F339:F344">+C339+E339</f>
        <v>443093000</v>
      </c>
      <c r="G339" s="162">
        <v>170293782</v>
      </c>
      <c r="H339" s="162">
        <v>0</v>
      </c>
      <c r="I339" s="162">
        <v>170293782</v>
      </c>
      <c r="J339" s="162">
        <v>161515752</v>
      </c>
      <c r="K339" s="162">
        <v>161515752</v>
      </c>
      <c r="L339" s="186">
        <f t="shared" si="173"/>
        <v>0.38432965991338164</v>
      </c>
      <c r="M339" s="162">
        <f t="shared" si="174"/>
        <v>272799218</v>
      </c>
    </row>
    <row r="340" spans="1:13" s="40" customFormat="1" ht="15">
      <c r="A340" s="110"/>
      <c r="B340" s="110" t="s">
        <v>414</v>
      </c>
      <c r="C340" s="112">
        <v>456298000</v>
      </c>
      <c r="D340" s="162">
        <v>17556060</v>
      </c>
      <c r="E340" s="162">
        <v>17556060</v>
      </c>
      <c r="F340" s="228">
        <f t="shared" si="175"/>
        <v>473854060</v>
      </c>
      <c r="G340" s="162">
        <v>238762416</v>
      </c>
      <c r="H340" s="162">
        <v>0</v>
      </c>
      <c r="I340" s="162">
        <v>238762416</v>
      </c>
      <c r="J340" s="162">
        <v>0</v>
      </c>
      <c r="K340" s="162">
        <v>7022424</v>
      </c>
      <c r="L340" s="186">
        <f t="shared" si="173"/>
        <v>0.5038733149189436</v>
      </c>
      <c r="M340" s="162">
        <f t="shared" si="174"/>
        <v>235091644</v>
      </c>
    </row>
    <row r="341" spans="1:13" s="40" customFormat="1" ht="15">
      <c r="A341" s="110"/>
      <c r="B341" s="110" t="s">
        <v>413</v>
      </c>
      <c r="C341" s="112">
        <v>337606000</v>
      </c>
      <c r="D341" s="162">
        <v>0</v>
      </c>
      <c r="E341" s="162">
        <v>0</v>
      </c>
      <c r="F341" s="228">
        <f t="shared" si="175"/>
        <v>337606000</v>
      </c>
      <c r="G341" s="162">
        <v>161515752</v>
      </c>
      <c r="H341" s="162">
        <v>0</v>
      </c>
      <c r="I341" s="162">
        <v>161515752</v>
      </c>
      <c r="J341" s="162">
        <v>161515752</v>
      </c>
      <c r="K341" s="162">
        <v>161515752</v>
      </c>
      <c r="L341" s="186">
        <f t="shared" si="173"/>
        <v>0.47841493338388535</v>
      </c>
      <c r="M341" s="162">
        <f t="shared" si="174"/>
        <v>176090248</v>
      </c>
    </row>
    <row r="342" spans="1:13" s="40" customFormat="1" ht="15">
      <c r="A342" s="110"/>
      <c r="B342" s="110" t="s">
        <v>412</v>
      </c>
      <c r="C342" s="112">
        <v>268119000</v>
      </c>
      <c r="D342" s="162">
        <v>0</v>
      </c>
      <c r="E342" s="162">
        <v>0</v>
      </c>
      <c r="F342" s="228">
        <f t="shared" si="175"/>
        <v>268119000</v>
      </c>
      <c r="G342" s="162">
        <v>268119000</v>
      </c>
      <c r="H342" s="162">
        <v>0</v>
      </c>
      <c r="I342" s="162">
        <v>0</v>
      </c>
      <c r="J342" s="162">
        <v>0</v>
      </c>
      <c r="K342" s="162">
        <v>0</v>
      </c>
      <c r="L342" s="186">
        <f t="shared" si="173"/>
        <v>0</v>
      </c>
      <c r="M342" s="162">
        <f t="shared" si="174"/>
        <v>0</v>
      </c>
    </row>
    <row r="343" spans="1:13" s="40" customFormat="1" ht="15">
      <c r="A343" s="110"/>
      <c r="B343" s="110" t="s">
        <v>343</v>
      </c>
      <c r="C343" s="112">
        <v>0</v>
      </c>
      <c r="D343" s="162">
        <v>0</v>
      </c>
      <c r="E343" s="162">
        <v>0</v>
      </c>
      <c r="F343" s="228">
        <f t="shared" si="175"/>
        <v>0</v>
      </c>
      <c r="G343" s="162">
        <v>0</v>
      </c>
      <c r="H343" s="162">
        <v>0</v>
      </c>
      <c r="I343" s="162">
        <v>0</v>
      </c>
      <c r="J343" s="162">
        <v>0</v>
      </c>
      <c r="K343" s="162">
        <v>0</v>
      </c>
      <c r="L343" s="186">
        <f t="shared" si="173"/>
        <v>0</v>
      </c>
      <c r="M343" s="162">
        <f t="shared" si="174"/>
        <v>0</v>
      </c>
    </row>
    <row r="344" spans="1:13" s="40" customFormat="1" ht="15">
      <c r="A344" s="110"/>
      <c r="B344" s="110" t="s">
        <v>317</v>
      </c>
      <c r="C344" s="112">
        <v>53101000</v>
      </c>
      <c r="D344" s="162">
        <v>0</v>
      </c>
      <c r="E344" s="162">
        <v>0</v>
      </c>
      <c r="F344" s="228">
        <f t="shared" si="175"/>
        <v>53101000</v>
      </c>
      <c r="G344" s="162">
        <v>0</v>
      </c>
      <c r="H344" s="162">
        <v>0</v>
      </c>
      <c r="I344" s="162">
        <v>0</v>
      </c>
      <c r="J344" s="162">
        <v>0</v>
      </c>
      <c r="K344" s="162">
        <v>0</v>
      </c>
      <c r="L344" s="186">
        <f t="shared" si="173"/>
        <v>0</v>
      </c>
      <c r="M344" s="162">
        <f t="shared" si="174"/>
        <v>53101000</v>
      </c>
    </row>
    <row r="345" spans="1:13" s="66" customFormat="1" ht="36">
      <c r="A345" s="205" t="s">
        <v>900</v>
      </c>
      <c r="B345" s="206" t="s">
        <v>411</v>
      </c>
      <c r="C345" s="207">
        <v>186028000</v>
      </c>
      <c r="D345" s="207">
        <v>0</v>
      </c>
      <c r="E345" s="207">
        <v>0</v>
      </c>
      <c r="F345" s="231">
        <f>+C345+E345</f>
        <v>186028000</v>
      </c>
      <c r="G345" s="207">
        <v>53786855</v>
      </c>
      <c r="H345" s="207">
        <v>13167045</v>
      </c>
      <c r="I345" s="207">
        <v>53786855</v>
      </c>
      <c r="J345" s="207">
        <v>13167045</v>
      </c>
      <c r="K345" s="207">
        <v>53786855</v>
      </c>
      <c r="L345" s="208">
        <f t="shared" si="173"/>
        <v>0.2891331143698798</v>
      </c>
      <c r="M345" s="207">
        <f t="shared" si="174"/>
        <v>132241145</v>
      </c>
    </row>
    <row r="346" spans="1:13" s="66" customFormat="1" ht="36">
      <c r="A346" s="205" t="s">
        <v>901</v>
      </c>
      <c r="B346" s="206" t="s">
        <v>410</v>
      </c>
      <c r="C346" s="207">
        <v>2240067000</v>
      </c>
      <c r="D346" s="207">
        <v>0</v>
      </c>
      <c r="E346" s="207">
        <v>0</v>
      </c>
      <c r="F346" s="231">
        <f>+C346+E346</f>
        <v>2240067000</v>
      </c>
      <c r="G346" s="207">
        <v>2221465014</v>
      </c>
      <c r="H346" s="207">
        <v>248892282</v>
      </c>
      <c r="I346" s="207">
        <v>1970966351</v>
      </c>
      <c r="J346" s="207">
        <v>185558789</v>
      </c>
      <c r="K346" s="207">
        <v>1560289114</v>
      </c>
      <c r="L346" s="208">
        <f t="shared" si="173"/>
        <v>0.8798693748892332</v>
      </c>
      <c r="M346" s="207">
        <f t="shared" si="174"/>
        <v>18601986</v>
      </c>
    </row>
    <row r="347" spans="1:13" s="66" customFormat="1" ht="36">
      <c r="A347" s="196" t="s">
        <v>902</v>
      </c>
      <c r="B347" s="197" t="s">
        <v>409</v>
      </c>
      <c r="C347" s="198">
        <f>+C348+C349</f>
        <v>2603920000</v>
      </c>
      <c r="D347" s="198">
        <f aca="true" t="shared" si="176" ref="D347:K347">+D348+D349</f>
        <v>0</v>
      </c>
      <c r="E347" s="198">
        <f t="shared" si="176"/>
        <v>93590358</v>
      </c>
      <c r="F347" s="223">
        <f t="shared" si="176"/>
        <v>2697510358</v>
      </c>
      <c r="G347" s="198">
        <f t="shared" si="176"/>
        <v>2467279414</v>
      </c>
      <c r="H347" s="198">
        <f t="shared" si="176"/>
        <v>0</v>
      </c>
      <c r="I347" s="198">
        <f t="shared" si="176"/>
        <v>2449108442</v>
      </c>
      <c r="J347" s="198">
        <f t="shared" si="176"/>
        <v>253565100</v>
      </c>
      <c r="K347" s="198">
        <f t="shared" si="176"/>
        <v>1818033745</v>
      </c>
      <c r="L347" s="201">
        <f t="shared" si="173"/>
        <v>0.907914379174369</v>
      </c>
      <c r="M347" s="198">
        <f t="shared" si="174"/>
        <v>230230944</v>
      </c>
    </row>
    <row r="348" spans="1:13" s="40" customFormat="1" ht="15">
      <c r="A348" s="110"/>
      <c r="B348" s="110" t="s">
        <v>340</v>
      </c>
      <c r="C348" s="112">
        <v>2603920000</v>
      </c>
      <c r="D348" s="162">
        <v>0</v>
      </c>
      <c r="E348" s="162">
        <v>0</v>
      </c>
      <c r="F348" s="228">
        <f>+C348+E348</f>
        <v>2603920000</v>
      </c>
      <c r="G348" s="162">
        <v>2381611693</v>
      </c>
      <c r="H348" s="162">
        <v>0</v>
      </c>
      <c r="I348" s="162">
        <v>2363440721</v>
      </c>
      <c r="J348" s="162">
        <v>243019760</v>
      </c>
      <c r="K348" s="162">
        <v>1777648955</v>
      </c>
      <c r="L348" s="186">
        <f t="shared" si="173"/>
        <v>0.9076472092076562</v>
      </c>
      <c r="M348" s="162">
        <f t="shared" si="174"/>
        <v>222308307</v>
      </c>
    </row>
    <row r="349" spans="1:13" s="40" customFormat="1" ht="24">
      <c r="A349" s="110"/>
      <c r="B349" s="110" t="s">
        <v>339</v>
      </c>
      <c r="C349" s="112">
        <v>0</v>
      </c>
      <c r="D349" s="162">
        <v>0</v>
      </c>
      <c r="E349" s="162">
        <v>93590358</v>
      </c>
      <c r="F349" s="228">
        <f>+C349+E349</f>
        <v>93590358</v>
      </c>
      <c r="G349" s="162">
        <v>85667721</v>
      </c>
      <c r="H349" s="162">
        <v>0</v>
      </c>
      <c r="I349" s="162">
        <v>85667721</v>
      </c>
      <c r="J349" s="162">
        <v>10545340</v>
      </c>
      <c r="K349" s="162">
        <v>40384790</v>
      </c>
      <c r="L349" s="186">
        <f t="shared" si="173"/>
        <v>0.9153477220377766</v>
      </c>
      <c r="M349" s="162">
        <f t="shared" si="174"/>
        <v>7922637</v>
      </c>
    </row>
    <row r="350" spans="1:13" s="66" customFormat="1" ht="36">
      <c r="A350" s="205" t="s">
        <v>903</v>
      </c>
      <c r="B350" s="206" t="s">
        <v>408</v>
      </c>
      <c r="C350" s="207">
        <v>1375703000</v>
      </c>
      <c r="D350" s="207">
        <v>62173475</v>
      </c>
      <c r="E350" s="207">
        <v>62173475</v>
      </c>
      <c r="F350" s="231">
        <f>+C350+E350</f>
        <v>1437876475</v>
      </c>
      <c r="G350" s="207">
        <v>1437876471</v>
      </c>
      <c r="H350" s="207">
        <v>101474031</v>
      </c>
      <c r="I350" s="207">
        <v>1318310926</v>
      </c>
      <c r="J350" s="207">
        <v>130884141</v>
      </c>
      <c r="K350" s="207">
        <v>1017868988</v>
      </c>
      <c r="L350" s="208">
        <f t="shared" si="173"/>
        <v>0.9168457436512409</v>
      </c>
      <c r="M350" s="207">
        <f t="shared" si="174"/>
        <v>4</v>
      </c>
    </row>
    <row r="351" spans="1:13" s="66" customFormat="1" ht="48">
      <c r="A351" s="205" t="s">
        <v>904</v>
      </c>
      <c r="B351" s="206" t="s">
        <v>407</v>
      </c>
      <c r="C351" s="207">
        <v>1991188000</v>
      </c>
      <c r="D351" s="207">
        <v>120000000</v>
      </c>
      <c r="E351" s="207">
        <v>120000000</v>
      </c>
      <c r="F351" s="231">
        <f aca="true" t="shared" si="177" ref="F351:F352">+C351+E351</f>
        <v>2111188000</v>
      </c>
      <c r="G351" s="207">
        <v>2026967126</v>
      </c>
      <c r="H351" s="207">
        <v>0</v>
      </c>
      <c r="I351" s="207">
        <v>1924451439</v>
      </c>
      <c r="J351" s="207">
        <v>198272295</v>
      </c>
      <c r="K351" s="207">
        <v>1477787239</v>
      </c>
      <c r="L351" s="208">
        <f t="shared" si="173"/>
        <v>0.9115490610026203</v>
      </c>
      <c r="M351" s="207">
        <f t="shared" si="174"/>
        <v>84220874</v>
      </c>
    </row>
    <row r="352" spans="1:13" s="66" customFormat="1" ht="36">
      <c r="A352" s="205" t="s">
        <v>905</v>
      </c>
      <c r="B352" s="206" t="s">
        <v>406</v>
      </c>
      <c r="C352" s="207">
        <v>2176043000</v>
      </c>
      <c r="D352" s="207">
        <v>43061188</v>
      </c>
      <c r="E352" s="207">
        <v>43061188</v>
      </c>
      <c r="F352" s="231">
        <f t="shared" si="177"/>
        <v>2219104188</v>
      </c>
      <c r="G352" s="207">
        <v>2072545585</v>
      </c>
      <c r="H352" s="207">
        <v>46614266</v>
      </c>
      <c r="I352" s="207">
        <v>1900437677</v>
      </c>
      <c r="J352" s="207">
        <v>110038449</v>
      </c>
      <c r="K352" s="207">
        <v>1501567395</v>
      </c>
      <c r="L352" s="208">
        <f t="shared" si="173"/>
        <v>0.8563985806871002</v>
      </c>
      <c r="M352" s="207">
        <f t="shared" si="174"/>
        <v>146558603</v>
      </c>
    </row>
    <row r="353" spans="1:13" s="66" customFormat="1" ht="36">
      <c r="A353" s="196" t="s">
        <v>906</v>
      </c>
      <c r="B353" s="197" t="s">
        <v>405</v>
      </c>
      <c r="C353" s="198">
        <f>SUM(C354:C371)</f>
        <v>9229627000</v>
      </c>
      <c r="D353" s="198">
        <f aca="true" t="shared" si="178" ref="D353:K353">SUM(D354:D371)</f>
        <v>-823403785</v>
      </c>
      <c r="E353" s="198">
        <f t="shared" si="178"/>
        <v>-823403785</v>
      </c>
      <c r="F353" s="223">
        <f t="shared" si="178"/>
        <v>8406223215</v>
      </c>
      <c r="G353" s="198">
        <f t="shared" si="178"/>
        <v>7631277396</v>
      </c>
      <c r="H353" s="198">
        <f t="shared" si="178"/>
        <v>741275362</v>
      </c>
      <c r="I353" s="198">
        <f t="shared" si="178"/>
        <v>7465089259</v>
      </c>
      <c r="J353" s="198">
        <f t="shared" si="178"/>
        <v>643446372</v>
      </c>
      <c r="K353" s="198">
        <f t="shared" si="178"/>
        <v>5195147521</v>
      </c>
      <c r="L353" s="201">
        <f t="shared" si="173"/>
        <v>0.8880431875374606</v>
      </c>
      <c r="M353" s="198">
        <f t="shared" si="174"/>
        <v>774945819</v>
      </c>
    </row>
    <row r="354" spans="1:13" s="40" customFormat="1" ht="15">
      <c r="A354" s="110"/>
      <c r="B354" s="110" t="s">
        <v>348</v>
      </c>
      <c r="C354" s="112">
        <v>632840000</v>
      </c>
      <c r="D354" s="162">
        <v>-7428767</v>
      </c>
      <c r="E354" s="162">
        <v>-7428767</v>
      </c>
      <c r="F354" s="228">
        <f>+C354+E354</f>
        <v>625411233</v>
      </c>
      <c r="G354" s="162">
        <v>625411233</v>
      </c>
      <c r="H354" s="162">
        <v>25169539</v>
      </c>
      <c r="I354" s="162">
        <v>625411233</v>
      </c>
      <c r="J354" s="162">
        <v>51965938</v>
      </c>
      <c r="K354" s="162">
        <v>437672585</v>
      </c>
      <c r="L354" s="186">
        <f t="shared" si="173"/>
        <v>1</v>
      </c>
      <c r="M354" s="162">
        <f t="shared" si="174"/>
        <v>0</v>
      </c>
    </row>
    <row r="355" spans="1:13" s="40" customFormat="1" ht="15">
      <c r="A355" s="110"/>
      <c r="B355" s="110" t="s">
        <v>317</v>
      </c>
      <c r="C355" s="112">
        <v>3497000000</v>
      </c>
      <c r="D355" s="162">
        <v>-332880064</v>
      </c>
      <c r="E355" s="162">
        <v>-332880064</v>
      </c>
      <c r="F355" s="228">
        <f aca="true" t="shared" si="179" ref="F355:F371">+C355+E355</f>
        <v>3164119936</v>
      </c>
      <c r="G355" s="162">
        <v>2603367657</v>
      </c>
      <c r="H355" s="162">
        <v>571604813</v>
      </c>
      <c r="I355" s="162">
        <v>2599417544</v>
      </c>
      <c r="J355" s="162">
        <v>236380588</v>
      </c>
      <c r="K355" s="162">
        <v>1767020453</v>
      </c>
      <c r="L355" s="186">
        <f t="shared" si="173"/>
        <v>0.8215293972977894</v>
      </c>
      <c r="M355" s="162">
        <f t="shared" si="174"/>
        <v>560752279</v>
      </c>
    </row>
    <row r="356" spans="1:13" s="40" customFormat="1" ht="15">
      <c r="A356" s="110"/>
      <c r="B356" s="110" t="s">
        <v>347</v>
      </c>
      <c r="C356" s="112">
        <v>87158000</v>
      </c>
      <c r="D356" s="162">
        <v>-2362226</v>
      </c>
      <c r="E356" s="162">
        <v>-2362226</v>
      </c>
      <c r="F356" s="228">
        <f t="shared" si="179"/>
        <v>84795774</v>
      </c>
      <c r="G356" s="162">
        <v>84795774</v>
      </c>
      <c r="H356" s="162">
        <v>0</v>
      </c>
      <c r="I356" s="162">
        <v>84795774</v>
      </c>
      <c r="J356" s="162">
        <v>8075788</v>
      </c>
      <c r="K356" s="162">
        <v>59895428</v>
      </c>
      <c r="L356" s="186">
        <f t="shared" si="173"/>
        <v>1</v>
      </c>
      <c r="M356" s="162">
        <f t="shared" si="174"/>
        <v>0</v>
      </c>
    </row>
    <row r="357" spans="1:13" s="40" customFormat="1" ht="15">
      <c r="A357" s="110"/>
      <c r="B357" s="110" t="s">
        <v>404</v>
      </c>
      <c r="C357" s="112">
        <v>128842000</v>
      </c>
      <c r="D357" s="162">
        <v>-3491728</v>
      </c>
      <c r="E357" s="162">
        <v>-3491728</v>
      </c>
      <c r="F357" s="228">
        <f t="shared" si="179"/>
        <v>125350272</v>
      </c>
      <c r="G357" s="162">
        <v>125350272</v>
      </c>
      <c r="H357" s="162">
        <v>0</v>
      </c>
      <c r="I357" s="162">
        <v>125350272</v>
      </c>
      <c r="J357" s="162">
        <v>11938121</v>
      </c>
      <c r="K357" s="162">
        <v>89980299</v>
      </c>
      <c r="L357" s="186">
        <f t="shared" si="173"/>
        <v>1</v>
      </c>
      <c r="M357" s="162">
        <f t="shared" si="174"/>
        <v>0</v>
      </c>
    </row>
    <row r="358" spans="1:13" s="40" customFormat="1" ht="15">
      <c r="A358" s="110"/>
      <c r="B358" s="110" t="s">
        <v>360</v>
      </c>
      <c r="C358" s="112">
        <v>66000000</v>
      </c>
      <c r="D358" s="162">
        <v>-66000000</v>
      </c>
      <c r="E358" s="162">
        <v>-66000000</v>
      </c>
      <c r="F358" s="228">
        <f t="shared" si="179"/>
        <v>0</v>
      </c>
      <c r="G358" s="162">
        <v>0</v>
      </c>
      <c r="H358" s="162">
        <v>0</v>
      </c>
      <c r="I358" s="162">
        <v>0</v>
      </c>
      <c r="J358" s="162">
        <v>0</v>
      </c>
      <c r="K358" s="162">
        <v>0</v>
      </c>
      <c r="L358" s="186">
        <f t="shared" si="173"/>
        <v>0</v>
      </c>
      <c r="M358" s="162">
        <f t="shared" si="174"/>
        <v>0</v>
      </c>
    </row>
    <row r="359" spans="1:13" s="40" customFormat="1" ht="15">
      <c r="A359" s="110"/>
      <c r="B359" s="110" t="s">
        <v>403</v>
      </c>
      <c r="C359" s="112">
        <v>209645000</v>
      </c>
      <c r="D359" s="162">
        <v>-22146272</v>
      </c>
      <c r="E359" s="162">
        <v>-22146272</v>
      </c>
      <c r="F359" s="228">
        <f t="shared" si="179"/>
        <v>187498728</v>
      </c>
      <c r="G359" s="162">
        <v>187498728</v>
      </c>
      <c r="H359" s="162">
        <v>47401364</v>
      </c>
      <c r="I359" s="162">
        <v>187498728</v>
      </c>
      <c r="J359" s="162">
        <v>13342606</v>
      </c>
      <c r="K359" s="162">
        <v>102386945</v>
      </c>
      <c r="L359" s="186">
        <f t="shared" si="173"/>
        <v>1</v>
      </c>
      <c r="M359" s="162">
        <f t="shared" si="174"/>
        <v>0</v>
      </c>
    </row>
    <row r="360" spans="1:13" s="40" customFormat="1" ht="15">
      <c r="A360" s="110"/>
      <c r="B360" s="110" t="s">
        <v>402</v>
      </c>
      <c r="C360" s="112">
        <v>189162000</v>
      </c>
      <c r="D360" s="162">
        <v>-27646240</v>
      </c>
      <c r="E360" s="162">
        <v>-27646240</v>
      </c>
      <c r="F360" s="228">
        <f t="shared" si="179"/>
        <v>161515760</v>
      </c>
      <c r="G360" s="162">
        <v>158016251</v>
      </c>
      <c r="H360" s="162">
        <v>0</v>
      </c>
      <c r="I360" s="162">
        <v>158016251</v>
      </c>
      <c r="J360" s="162">
        <v>16151576</v>
      </c>
      <c r="K360" s="162">
        <v>114272401</v>
      </c>
      <c r="L360" s="186">
        <f t="shared" si="173"/>
        <v>0.9783333279674999</v>
      </c>
      <c r="M360" s="162">
        <f t="shared" si="174"/>
        <v>3499509</v>
      </c>
    </row>
    <row r="361" spans="1:13" s="40" customFormat="1" ht="15">
      <c r="A361" s="110"/>
      <c r="B361" s="110" t="s">
        <v>401</v>
      </c>
      <c r="C361" s="112">
        <v>162775000</v>
      </c>
      <c r="D361" s="162">
        <v>0</v>
      </c>
      <c r="E361" s="162">
        <v>12880296</v>
      </c>
      <c r="F361" s="228">
        <f t="shared" si="179"/>
        <v>175655296</v>
      </c>
      <c r="G361" s="162">
        <v>162697861</v>
      </c>
      <c r="H361" s="162">
        <v>0</v>
      </c>
      <c r="I361" s="162">
        <v>162697861</v>
      </c>
      <c r="J361" s="162">
        <v>17204939</v>
      </c>
      <c r="K361" s="162">
        <v>125192265</v>
      </c>
      <c r="L361" s="186">
        <f t="shared" si="173"/>
        <v>0.9262337356455225</v>
      </c>
      <c r="M361" s="162">
        <f t="shared" si="174"/>
        <v>12957435</v>
      </c>
    </row>
    <row r="362" spans="1:13" s="40" customFormat="1" ht="15">
      <c r="A362" s="110"/>
      <c r="B362" s="110" t="s">
        <v>400</v>
      </c>
      <c r="C362" s="112">
        <v>189162000</v>
      </c>
      <c r="D362" s="162">
        <v>0</v>
      </c>
      <c r="E362" s="162">
        <v>23624558</v>
      </c>
      <c r="F362" s="228">
        <f t="shared" si="179"/>
        <v>212786558</v>
      </c>
      <c r="G362" s="162">
        <v>212766757</v>
      </c>
      <c r="H362" s="162">
        <v>16824558</v>
      </c>
      <c r="I362" s="162">
        <v>212766757</v>
      </c>
      <c r="J362" s="162">
        <v>20072429</v>
      </c>
      <c r="K362" s="162">
        <v>144106770</v>
      </c>
      <c r="L362" s="186">
        <f t="shared" si="173"/>
        <v>0.9999069443098939</v>
      </c>
      <c r="M362" s="162">
        <f t="shared" si="174"/>
        <v>19801</v>
      </c>
    </row>
    <row r="363" spans="1:13" s="40" customFormat="1" ht="15">
      <c r="A363" s="110"/>
      <c r="B363" s="110" t="s">
        <v>399</v>
      </c>
      <c r="C363" s="112">
        <v>130736000</v>
      </c>
      <c r="D363" s="162">
        <v>-3542339</v>
      </c>
      <c r="E363" s="162">
        <v>-3542339</v>
      </c>
      <c r="F363" s="228">
        <f t="shared" si="179"/>
        <v>127193661</v>
      </c>
      <c r="G363" s="162">
        <v>127193661</v>
      </c>
      <c r="H363" s="162">
        <v>0</v>
      </c>
      <c r="I363" s="162">
        <v>127193661</v>
      </c>
      <c r="J363" s="162">
        <v>0</v>
      </c>
      <c r="K363" s="162">
        <v>78065951</v>
      </c>
      <c r="L363" s="186">
        <f t="shared" si="173"/>
        <v>1</v>
      </c>
      <c r="M363" s="162">
        <f t="shared" si="174"/>
        <v>0</v>
      </c>
    </row>
    <row r="364" spans="1:13" s="40" customFormat="1" ht="15">
      <c r="A364" s="110"/>
      <c r="B364" s="110" t="s">
        <v>371</v>
      </c>
      <c r="C364" s="112">
        <v>225817000</v>
      </c>
      <c r="D364" s="162">
        <v>-6603247</v>
      </c>
      <c r="E364" s="162">
        <v>-6603247</v>
      </c>
      <c r="F364" s="228">
        <f t="shared" si="179"/>
        <v>219213753</v>
      </c>
      <c r="G364" s="162">
        <v>213066203</v>
      </c>
      <c r="H364" s="162">
        <v>0</v>
      </c>
      <c r="I364" s="162">
        <v>166431452</v>
      </c>
      <c r="J364" s="162">
        <v>20803932</v>
      </c>
      <c r="K364" s="162">
        <v>156801956</v>
      </c>
      <c r="L364" s="186">
        <f t="shared" si="173"/>
        <v>0.7592199381760505</v>
      </c>
      <c r="M364" s="162">
        <f t="shared" si="174"/>
        <v>6147550</v>
      </c>
    </row>
    <row r="365" spans="1:13" s="40" customFormat="1" ht="15">
      <c r="A365" s="110"/>
      <c r="B365" s="110" t="s">
        <v>345</v>
      </c>
      <c r="C365" s="112">
        <v>528888000</v>
      </c>
      <c r="D365" s="162">
        <v>0</v>
      </c>
      <c r="E365" s="162">
        <v>45177595</v>
      </c>
      <c r="F365" s="228">
        <f t="shared" si="179"/>
        <v>574065595</v>
      </c>
      <c r="G365" s="162">
        <v>511130845</v>
      </c>
      <c r="H365" s="162">
        <v>0</v>
      </c>
      <c r="I365" s="162">
        <v>511130845</v>
      </c>
      <c r="J365" s="162">
        <v>0</v>
      </c>
      <c r="K365" s="162">
        <v>349679461</v>
      </c>
      <c r="L365" s="186">
        <f t="shared" si="173"/>
        <v>0.8903701065729257</v>
      </c>
      <c r="M365" s="162">
        <f t="shared" si="174"/>
        <v>62934750</v>
      </c>
    </row>
    <row r="366" spans="1:13" s="40" customFormat="1" ht="15">
      <c r="A366" s="110"/>
      <c r="B366" s="110" t="s">
        <v>344</v>
      </c>
      <c r="C366" s="112">
        <v>136679000</v>
      </c>
      <c r="D366" s="162">
        <v>0</v>
      </c>
      <c r="E366" s="162">
        <v>-96442893</v>
      </c>
      <c r="F366" s="228">
        <f t="shared" si="179"/>
        <v>40236107</v>
      </c>
      <c r="G366" s="162">
        <v>40144854</v>
      </c>
      <c r="H366" s="162">
        <v>-19179996</v>
      </c>
      <c r="I366" s="162">
        <v>40144854</v>
      </c>
      <c r="J366" s="162">
        <v>2633409</v>
      </c>
      <c r="K366" s="162">
        <v>16227649</v>
      </c>
      <c r="L366" s="186">
        <f t="shared" si="173"/>
        <v>0.9977320619015154</v>
      </c>
      <c r="M366" s="162">
        <f t="shared" si="174"/>
        <v>91253</v>
      </c>
    </row>
    <row r="367" spans="1:13" s="40" customFormat="1" ht="15">
      <c r="A367" s="110"/>
      <c r="B367" s="110" t="s">
        <v>343</v>
      </c>
      <c r="C367" s="112">
        <v>262463000</v>
      </c>
      <c r="D367" s="162">
        <v>0</v>
      </c>
      <c r="E367" s="162">
        <v>-4008525</v>
      </c>
      <c r="F367" s="228">
        <f t="shared" si="179"/>
        <v>258454475</v>
      </c>
      <c r="G367" s="162">
        <v>257108509</v>
      </c>
      <c r="H367" s="162">
        <v>60480630</v>
      </c>
      <c r="I367" s="162">
        <v>257108509</v>
      </c>
      <c r="J367" s="162">
        <v>0</v>
      </c>
      <c r="K367" s="162">
        <v>177222581</v>
      </c>
      <c r="L367" s="186">
        <f t="shared" si="173"/>
        <v>0.9947922511304941</v>
      </c>
      <c r="M367" s="162">
        <f t="shared" si="174"/>
        <v>1345966</v>
      </c>
    </row>
    <row r="368" spans="1:13" s="40" customFormat="1" ht="15">
      <c r="A368" s="110"/>
      <c r="B368" s="110" t="s">
        <v>369</v>
      </c>
      <c r="C368" s="112">
        <v>1653512000</v>
      </c>
      <c r="D368" s="162">
        <v>-351302902</v>
      </c>
      <c r="E368" s="162">
        <v>-351302902</v>
      </c>
      <c r="F368" s="228">
        <f t="shared" si="179"/>
        <v>1302209098</v>
      </c>
      <c r="G368" s="162">
        <v>1225676377</v>
      </c>
      <c r="H368" s="162">
        <v>-12815924</v>
      </c>
      <c r="I368" s="162">
        <v>1200395650</v>
      </c>
      <c r="J368" s="162">
        <v>133601622</v>
      </c>
      <c r="K368" s="162">
        <v>850848627</v>
      </c>
      <c r="L368" s="186">
        <f t="shared" si="173"/>
        <v>0.921814823628271</v>
      </c>
      <c r="M368" s="162">
        <f t="shared" si="174"/>
        <v>76532721</v>
      </c>
    </row>
    <row r="369" spans="1:13" s="40" customFormat="1" ht="15">
      <c r="A369" s="110"/>
      <c r="B369" s="110" t="s">
        <v>357</v>
      </c>
      <c r="C369" s="112">
        <v>459638000</v>
      </c>
      <c r="D369" s="162">
        <v>0</v>
      </c>
      <c r="E369" s="162">
        <v>25568969</v>
      </c>
      <c r="F369" s="228">
        <f t="shared" si="179"/>
        <v>485206969</v>
      </c>
      <c r="G369" s="162">
        <v>482831049</v>
      </c>
      <c r="H369" s="162">
        <v>0</v>
      </c>
      <c r="I369" s="162">
        <v>447476529</v>
      </c>
      <c r="J369" s="162">
        <v>60209712</v>
      </c>
      <c r="K369" s="162">
        <v>366104242</v>
      </c>
      <c r="L369" s="186">
        <f t="shared" si="173"/>
        <v>0.9222384623251362</v>
      </c>
      <c r="M369" s="162">
        <f t="shared" si="174"/>
        <v>2375920</v>
      </c>
    </row>
    <row r="370" spans="1:13" s="40" customFormat="1" ht="15">
      <c r="A370" s="110"/>
      <c r="B370" s="110" t="s">
        <v>362</v>
      </c>
      <c r="C370" s="112">
        <v>235000000</v>
      </c>
      <c r="D370" s="162">
        <v>0</v>
      </c>
      <c r="E370" s="162">
        <v>0</v>
      </c>
      <c r="F370" s="228">
        <f t="shared" si="179"/>
        <v>235000000</v>
      </c>
      <c r="G370" s="162">
        <v>224301269</v>
      </c>
      <c r="H370" s="162">
        <v>51790378</v>
      </c>
      <c r="I370" s="162">
        <v>185133697</v>
      </c>
      <c r="J370" s="162">
        <v>24907182</v>
      </c>
      <c r="K370" s="162">
        <v>100858469</v>
      </c>
      <c r="L370" s="186">
        <f t="shared" si="173"/>
        <v>0.7878029659574468</v>
      </c>
      <c r="M370" s="162">
        <f t="shared" si="174"/>
        <v>10698731</v>
      </c>
    </row>
    <row r="371" spans="1:13" s="40" customFormat="1" ht="15">
      <c r="A371" s="110"/>
      <c r="B371" s="110" t="s">
        <v>359</v>
      </c>
      <c r="C371" s="112">
        <v>434310000</v>
      </c>
      <c r="D371" s="162">
        <v>0</v>
      </c>
      <c r="E371" s="162">
        <v>-6800000</v>
      </c>
      <c r="F371" s="228">
        <f t="shared" si="179"/>
        <v>427510000</v>
      </c>
      <c r="G371" s="162">
        <v>389920096</v>
      </c>
      <c r="H371" s="162">
        <v>0</v>
      </c>
      <c r="I371" s="162">
        <v>374119642</v>
      </c>
      <c r="J371" s="162">
        <v>26158530</v>
      </c>
      <c r="K371" s="162">
        <v>258811439</v>
      </c>
      <c r="L371" s="186">
        <f t="shared" si="173"/>
        <v>0.8751131950129821</v>
      </c>
      <c r="M371" s="162">
        <f t="shared" si="174"/>
        <v>37589904</v>
      </c>
    </row>
    <row r="372" spans="1:13" s="66" customFormat="1" ht="36">
      <c r="A372" s="196" t="s">
        <v>907</v>
      </c>
      <c r="B372" s="197" t="s">
        <v>398</v>
      </c>
      <c r="C372" s="198">
        <f>+SUM(C373:C383)</f>
        <v>6396393000</v>
      </c>
      <c r="D372" s="198">
        <f aca="true" t="shared" si="180" ref="D372:K372">+SUM(D373:D383)</f>
        <v>486086080</v>
      </c>
      <c r="E372" s="198">
        <f t="shared" si="180"/>
        <v>486086080</v>
      </c>
      <c r="F372" s="223">
        <f t="shared" si="180"/>
        <v>6882479080</v>
      </c>
      <c r="G372" s="198">
        <f t="shared" si="180"/>
        <v>5959678182</v>
      </c>
      <c r="H372" s="198">
        <f t="shared" si="180"/>
        <v>16824558</v>
      </c>
      <c r="I372" s="198">
        <f t="shared" si="180"/>
        <v>5871634537</v>
      </c>
      <c r="J372" s="198">
        <f t="shared" si="180"/>
        <v>606035211</v>
      </c>
      <c r="K372" s="198">
        <f t="shared" si="180"/>
        <v>4348725261</v>
      </c>
      <c r="L372" s="201">
        <f t="shared" si="173"/>
        <v>0.85312784372459</v>
      </c>
      <c r="M372" s="198">
        <f t="shared" si="174"/>
        <v>922800898</v>
      </c>
    </row>
    <row r="373" spans="1:13" s="40" customFormat="1" ht="15">
      <c r="A373" s="110"/>
      <c r="B373" s="110" t="s">
        <v>397</v>
      </c>
      <c r="C373" s="112">
        <v>679419540</v>
      </c>
      <c r="D373" s="162">
        <v>131670454</v>
      </c>
      <c r="E373" s="162">
        <v>141677410</v>
      </c>
      <c r="F373" s="228">
        <f>+C373+E373</f>
        <v>821096950</v>
      </c>
      <c r="G373" s="162">
        <v>678892860</v>
      </c>
      <c r="H373" s="162">
        <v>0</v>
      </c>
      <c r="I373" s="162">
        <v>678892860</v>
      </c>
      <c r="J373" s="162">
        <v>78288326</v>
      </c>
      <c r="K373" s="162">
        <v>555804392</v>
      </c>
      <c r="L373" s="186">
        <f t="shared" si="173"/>
        <v>0.8268120591606144</v>
      </c>
      <c r="M373" s="162">
        <f t="shared" si="174"/>
        <v>142204090</v>
      </c>
    </row>
    <row r="374" spans="1:13" s="40" customFormat="1" ht="15">
      <c r="A374" s="110"/>
      <c r="B374" s="110" t="s">
        <v>383</v>
      </c>
      <c r="C374" s="112">
        <v>159760150</v>
      </c>
      <c r="D374" s="162">
        <v>14571530</v>
      </c>
      <c r="E374" s="162">
        <v>54950470</v>
      </c>
      <c r="F374" s="228">
        <f aca="true" t="shared" si="181" ref="F374:F383">+C374+E374</f>
        <v>214710620</v>
      </c>
      <c r="G374" s="162">
        <v>196101196</v>
      </c>
      <c r="H374" s="162">
        <v>0</v>
      </c>
      <c r="I374" s="162">
        <v>196101196</v>
      </c>
      <c r="J374" s="162">
        <v>21359873</v>
      </c>
      <c r="K374" s="162">
        <v>138850882</v>
      </c>
      <c r="L374" s="186">
        <f t="shared" si="173"/>
        <v>0.9133278828965237</v>
      </c>
      <c r="M374" s="162">
        <f t="shared" si="174"/>
        <v>18609424</v>
      </c>
    </row>
    <row r="375" spans="1:13" s="40" customFormat="1" ht="15">
      <c r="A375" s="110"/>
      <c r="B375" s="110" t="s">
        <v>364</v>
      </c>
      <c r="C375" s="112">
        <v>701364620</v>
      </c>
      <c r="D375" s="162">
        <v>135181667</v>
      </c>
      <c r="E375" s="162">
        <v>167397040</v>
      </c>
      <c r="F375" s="228">
        <f t="shared" si="181"/>
        <v>868761660</v>
      </c>
      <c r="G375" s="162">
        <v>725416426</v>
      </c>
      <c r="H375" s="162">
        <v>0</v>
      </c>
      <c r="I375" s="162">
        <v>725416426</v>
      </c>
      <c r="J375" s="162">
        <v>72945432</v>
      </c>
      <c r="K375" s="162">
        <v>598149618</v>
      </c>
      <c r="L375" s="186">
        <f t="shared" si="173"/>
        <v>0.8350005063529162</v>
      </c>
      <c r="M375" s="162">
        <f t="shared" si="174"/>
        <v>143345234</v>
      </c>
    </row>
    <row r="376" spans="1:13" s="40" customFormat="1" ht="15">
      <c r="A376" s="110"/>
      <c r="B376" s="110" t="s">
        <v>368</v>
      </c>
      <c r="C376" s="112">
        <v>1005962280</v>
      </c>
      <c r="D376" s="162">
        <v>109286478</v>
      </c>
      <c r="E376" s="162">
        <v>118893866</v>
      </c>
      <c r="F376" s="228">
        <f t="shared" si="181"/>
        <v>1124856146</v>
      </c>
      <c r="G376" s="162">
        <v>1015569668</v>
      </c>
      <c r="H376" s="162">
        <v>0</v>
      </c>
      <c r="I376" s="162">
        <v>995380198</v>
      </c>
      <c r="J376" s="162">
        <v>98577281</v>
      </c>
      <c r="K376" s="162">
        <v>754847521</v>
      </c>
      <c r="L376" s="186">
        <f t="shared" si="173"/>
        <v>0.8848955500128458</v>
      </c>
      <c r="M376" s="162">
        <f t="shared" si="174"/>
        <v>109286478</v>
      </c>
    </row>
    <row r="377" spans="1:13" s="40" customFormat="1" ht="15">
      <c r="A377" s="110"/>
      <c r="B377" s="110" t="s">
        <v>396</v>
      </c>
      <c r="C377" s="112">
        <v>367799470</v>
      </c>
      <c r="D377" s="162">
        <v>53150974</v>
      </c>
      <c r="E377" s="162">
        <v>53150974</v>
      </c>
      <c r="F377" s="228">
        <f t="shared" si="181"/>
        <v>420950444</v>
      </c>
      <c r="G377" s="162">
        <v>351647894</v>
      </c>
      <c r="H377" s="162">
        <v>0</v>
      </c>
      <c r="I377" s="162">
        <v>351647894</v>
      </c>
      <c r="J377" s="162">
        <v>36779947</v>
      </c>
      <c r="K377" s="162">
        <v>265942129</v>
      </c>
      <c r="L377" s="186">
        <f t="shared" si="173"/>
        <v>0.8353664879374733</v>
      </c>
      <c r="M377" s="162">
        <f t="shared" si="174"/>
        <v>69302550</v>
      </c>
    </row>
    <row r="378" spans="1:13" s="40" customFormat="1" ht="15">
      <c r="A378" s="110"/>
      <c r="B378" s="110" t="s">
        <v>395</v>
      </c>
      <c r="C378" s="112">
        <v>1182400680</v>
      </c>
      <c r="D378" s="162">
        <v>122105328</v>
      </c>
      <c r="E378" s="162">
        <v>122105328</v>
      </c>
      <c r="F378" s="228">
        <f t="shared" si="181"/>
        <v>1304506008</v>
      </c>
      <c r="G378" s="162">
        <v>1091986967</v>
      </c>
      <c r="H378" s="162">
        <v>0</v>
      </c>
      <c r="I378" s="162">
        <v>1091986967</v>
      </c>
      <c r="J378" s="162">
        <v>108408674</v>
      </c>
      <c r="K378" s="162">
        <v>802829874</v>
      </c>
      <c r="L378" s="186">
        <f t="shared" si="173"/>
        <v>0.8370884919680646</v>
      </c>
      <c r="M378" s="162">
        <f t="shared" si="174"/>
        <v>212519041</v>
      </c>
    </row>
    <row r="379" spans="1:13" s="40" customFormat="1" ht="15">
      <c r="A379" s="110"/>
      <c r="B379" s="110" t="s">
        <v>394</v>
      </c>
      <c r="C379" s="112">
        <v>220328560</v>
      </c>
      <c r="D379" s="162">
        <v>0</v>
      </c>
      <c r="E379" s="162">
        <v>0</v>
      </c>
      <c r="F379" s="228">
        <f t="shared" si="181"/>
        <v>220328560</v>
      </c>
      <c r="G379" s="162">
        <v>172049390</v>
      </c>
      <c r="H379" s="162">
        <v>0</v>
      </c>
      <c r="I379" s="162">
        <v>172049390</v>
      </c>
      <c r="J379" s="162">
        <v>17204939</v>
      </c>
      <c r="K379" s="162">
        <v>126947871</v>
      </c>
      <c r="L379" s="186">
        <f t="shared" si="173"/>
        <v>0.7808764782922377</v>
      </c>
      <c r="M379" s="162">
        <f t="shared" si="174"/>
        <v>48279170</v>
      </c>
    </row>
    <row r="380" spans="1:13" s="40" customFormat="1" ht="15">
      <c r="A380" s="110"/>
      <c r="B380" s="110" t="s">
        <v>356</v>
      </c>
      <c r="C380" s="112">
        <v>425734470</v>
      </c>
      <c r="D380" s="162">
        <v>0</v>
      </c>
      <c r="E380" s="162">
        <v>0</v>
      </c>
      <c r="F380" s="228">
        <f t="shared" si="181"/>
        <v>425734470</v>
      </c>
      <c r="G380" s="162">
        <v>321627028</v>
      </c>
      <c r="H380" s="162">
        <v>0</v>
      </c>
      <c r="I380" s="162">
        <v>321627028</v>
      </c>
      <c r="J380" s="162">
        <v>35112121</v>
      </c>
      <c r="K380" s="162">
        <v>221896901</v>
      </c>
      <c r="L380" s="186">
        <f t="shared" si="173"/>
        <v>0.755463911578501</v>
      </c>
      <c r="M380" s="162">
        <f t="shared" si="174"/>
        <v>104107442</v>
      </c>
    </row>
    <row r="381" spans="1:13" s="40" customFormat="1" ht="15">
      <c r="A381" s="110"/>
      <c r="B381" s="110" t="s">
        <v>393</v>
      </c>
      <c r="C381" s="112">
        <v>776698000</v>
      </c>
      <c r="D381" s="162">
        <v>-79880351</v>
      </c>
      <c r="E381" s="162">
        <v>-172089008</v>
      </c>
      <c r="F381" s="228">
        <f t="shared" si="181"/>
        <v>604608992</v>
      </c>
      <c r="G381" s="162">
        <v>535606143</v>
      </c>
      <c r="H381" s="162">
        <v>16824558</v>
      </c>
      <c r="I381" s="162">
        <v>528320378</v>
      </c>
      <c r="J381" s="162">
        <v>54318451</v>
      </c>
      <c r="K381" s="162">
        <v>398241666</v>
      </c>
      <c r="L381" s="186">
        <f t="shared" si="173"/>
        <v>0.8738215689653521</v>
      </c>
      <c r="M381" s="162">
        <f t="shared" si="174"/>
        <v>69002849</v>
      </c>
    </row>
    <row r="382" spans="1:13" s="40" customFormat="1" ht="15">
      <c r="A382" s="110"/>
      <c r="B382" s="110" t="s">
        <v>392</v>
      </c>
      <c r="C382" s="112">
        <v>406422800</v>
      </c>
      <c r="D382" s="162">
        <v>0</v>
      </c>
      <c r="E382" s="162">
        <v>0</v>
      </c>
      <c r="F382" s="228">
        <f t="shared" si="181"/>
        <v>406422800</v>
      </c>
      <c r="G382" s="162">
        <v>400278180</v>
      </c>
      <c r="H382" s="162">
        <v>0</v>
      </c>
      <c r="I382" s="162">
        <v>339709770</v>
      </c>
      <c r="J382" s="162">
        <v>35989924</v>
      </c>
      <c r="K382" s="162">
        <v>199747006</v>
      </c>
      <c r="L382" s="186">
        <f t="shared" si="173"/>
        <v>0.8358531312711787</v>
      </c>
      <c r="M382" s="162">
        <f t="shared" si="174"/>
        <v>6144620</v>
      </c>
    </row>
    <row r="383" spans="1:13" s="40" customFormat="1" ht="15">
      <c r="A383" s="110"/>
      <c r="B383" s="110" t="s">
        <v>391</v>
      </c>
      <c r="C383" s="112">
        <v>470502430</v>
      </c>
      <c r="D383" s="162">
        <v>0</v>
      </c>
      <c r="E383" s="162">
        <v>0</v>
      </c>
      <c r="F383" s="228">
        <f t="shared" si="181"/>
        <v>470502430</v>
      </c>
      <c r="G383" s="162">
        <v>470502430</v>
      </c>
      <c r="H383" s="162">
        <v>0</v>
      </c>
      <c r="I383" s="162">
        <v>470502430</v>
      </c>
      <c r="J383" s="162">
        <v>47050243</v>
      </c>
      <c r="K383" s="162">
        <v>285467401</v>
      </c>
      <c r="L383" s="186">
        <f t="shared" si="173"/>
        <v>1</v>
      </c>
      <c r="M383" s="162">
        <f t="shared" si="174"/>
        <v>0</v>
      </c>
    </row>
    <row r="384" spans="1:13" s="66" customFormat="1" ht="36">
      <c r="A384" s="205" t="s">
        <v>908</v>
      </c>
      <c r="B384" s="206" t="s">
        <v>390</v>
      </c>
      <c r="C384" s="207">
        <v>360820000</v>
      </c>
      <c r="D384" s="207">
        <v>47514621</v>
      </c>
      <c r="E384" s="207">
        <v>47514621</v>
      </c>
      <c r="F384" s="231">
        <f>+C384+E384</f>
        <v>408334621</v>
      </c>
      <c r="G384" s="207">
        <v>359885748</v>
      </c>
      <c r="H384" s="207">
        <v>0</v>
      </c>
      <c r="I384" s="207">
        <v>359885748</v>
      </c>
      <c r="J384" s="207">
        <v>39967499</v>
      </c>
      <c r="K384" s="207">
        <v>259845873</v>
      </c>
      <c r="L384" s="208">
        <f t="shared" si="173"/>
        <v>0.881350072934423</v>
      </c>
      <c r="M384" s="207">
        <f t="shared" si="174"/>
        <v>48448873</v>
      </c>
    </row>
    <row r="385" spans="1:13" s="66" customFormat="1" ht="48">
      <c r="A385" s="205" t="s">
        <v>909</v>
      </c>
      <c r="B385" s="206" t="s">
        <v>389</v>
      </c>
      <c r="C385" s="207">
        <v>467663000</v>
      </c>
      <c r="D385" s="207">
        <v>0</v>
      </c>
      <c r="E385" s="207">
        <v>0</v>
      </c>
      <c r="F385" s="231">
        <f>+C385+E385</f>
        <v>467663000</v>
      </c>
      <c r="G385" s="207">
        <v>465409255</v>
      </c>
      <c r="H385" s="207">
        <v>7373541</v>
      </c>
      <c r="I385" s="207">
        <v>455667547</v>
      </c>
      <c r="J385" s="207">
        <v>77948910</v>
      </c>
      <c r="K385" s="207">
        <v>306628308</v>
      </c>
      <c r="L385" s="208">
        <f t="shared" si="173"/>
        <v>0.97435022013715</v>
      </c>
      <c r="M385" s="207">
        <f t="shared" si="174"/>
        <v>2253745</v>
      </c>
    </row>
    <row r="386" spans="1:13" s="41" customFormat="1" ht="24">
      <c r="A386" s="130" t="s">
        <v>910</v>
      </c>
      <c r="B386" s="48" t="s">
        <v>249</v>
      </c>
      <c r="C386" s="121">
        <f>SUM(C387:C392)</f>
        <v>1327713000</v>
      </c>
      <c r="D386" s="121">
        <f aca="true" t="shared" si="182" ref="D386:K386">SUM(D387:D392)</f>
        <v>65828325</v>
      </c>
      <c r="E386" s="121">
        <f t="shared" si="182"/>
        <v>65828325</v>
      </c>
      <c r="F386" s="230">
        <f t="shared" si="182"/>
        <v>1393541325</v>
      </c>
      <c r="G386" s="121">
        <f t="shared" si="182"/>
        <v>1251610752</v>
      </c>
      <c r="H386" s="121">
        <f t="shared" si="182"/>
        <v>35024340</v>
      </c>
      <c r="I386" s="121">
        <f t="shared" si="182"/>
        <v>1193061289</v>
      </c>
      <c r="J386" s="100">
        <f t="shared" si="182"/>
        <v>126315854</v>
      </c>
      <c r="K386" s="121">
        <f t="shared" si="182"/>
        <v>882850388</v>
      </c>
      <c r="L386" s="178">
        <f t="shared" si="173"/>
        <v>0.8561362821443419</v>
      </c>
      <c r="M386" s="100">
        <f t="shared" si="174"/>
        <v>141930573</v>
      </c>
    </row>
    <row r="387" spans="1:13" s="40" customFormat="1" ht="15">
      <c r="A387" s="110"/>
      <c r="B387" s="110" t="s">
        <v>384</v>
      </c>
      <c r="C387" s="112">
        <v>0</v>
      </c>
      <c r="D387" s="162">
        <v>0</v>
      </c>
      <c r="E387" s="162">
        <v>0</v>
      </c>
      <c r="F387" s="228">
        <f>+C387+E387</f>
        <v>0</v>
      </c>
      <c r="G387" s="162">
        <v>0</v>
      </c>
      <c r="H387" s="162">
        <v>0</v>
      </c>
      <c r="I387" s="162">
        <v>0</v>
      </c>
      <c r="J387" s="162">
        <v>0</v>
      </c>
      <c r="K387" s="162">
        <v>0</v>
      </c>
      <c r="L387" s="186">
        <f t="shared" si="173"/>
        <v>0</v>
      </c>
      <c r="M387" s="162">
        <f t="shared" si="174"/>
        <v>0</v>
      </c>
    </row>
    <row r="388" spans="1:13" s="40" customFormat="1" ht="15">
      <c r="A388" s="110"/>
      <c r="B388" s="110" t="s">
        <v>388</v>
      </c>
      <c r="C388" s="112">
        <v>418712040</v>
      </c>
      <c r="D388" s="162">
        <v>65828325</v>
      </c>
      <c r="E388" s="162">
        <v>65828325</v>
      </c>
      <c r="F388" s="228">
        <f aca="true" t="shared" si="183" ref="F388:F392">+C388+E388</f>
        <v>484540365</v>
      </c>
      <c r="G388" s="162">
        <v>416780872</v>
      </c>
      <c r="H388" s="162">
        <v>0</v>
      </c>
      <c r="I388" s="162">
        <v>398610349</v>
      </c>
      <c r="J388" s="162">
        <v>40466719</v>
      </c>
      <c r="K388" s="162">
        <v>296761790</v>
      </c>
      <c r="L388" s="186">
        <f t="shared" si="173"/>
        <v>0.8226566407940028</v>
      </c>
      <c r="M388" s="162">
        <f t="shared" si="174"/>
        <v>67759493</v>
      </c>
    </row>
    <row r="389" spans="1:13" s="40" customFormat="1" ht="15">
      <c r="A389" s="110"/>
      <c r="B389" s="110" t="s">
        <v>367</v>
      </c>
      <c r="C389" s="112">
        <v>857000960</v>
      </c>
      <c r="D389" s="162">
        <v>0</v>
      </c>
      <c r="E389" s="162">
        <v>0</v>
      </c>
      <c r="F389" s="228">
        <f t="shared" si="183"/>
        <v>857000960</v>
      </c>
      <c r="G389" s="162">
        <v>815391230</v>
      </c>
      <c r="H389" s="162">
        <v>35024340</v>
      </c>
      <c r="I389" s="162">
        <v>775012290</v>
      </c>
      <c r="J389" s="162">
        <v>85849135</v>
      </c>
      <c r="K389" s="162">
        <v>586088598</v>
      </c>
      <c r="L389" s="186">
        <f t="shared" si="173"/>
        <v>0.9043307139352562</v>
      </c>
      <c r="M389" s="162">
        <f t="shared" si="174"/>
        <v>41609730</v>
      </c>
    </row>
    <row r="390" spans="1:13" s="40" customFormat="1" ht="15">
      <c r="A390" s="110"/>
      <c r="B390" s="110" t="s">
        <v>356</v>
      </c>
      <c r="C390" s="112">
        <v>52000000</v>
      </c>
      <c r="D390" s="162">
        <v>0</v>
      </c>
      <c r="E390" s="162">
        <v>0</v>
      </c>
      <c r="F390" s="228">
        <f t="shared" si="183"/>
        <v>52000000</v>
      </c>
      <c r="G390" s="162">
        <v>19438650</v>
      </c>
      <c r="H390" s="162">
        <v>0</v>
      </c>
      <c r="I390" s="162">
        <v>19438650</v>
      </c>
      <c r="J390" s="162">
        <v>0</v>
      </c>
      <c r="K390" s="162">
        <v>0</v>
      </c>
      <c r="L390" s="186">
        <f t="shared" si="173"/>
        <v>0.3738201923076923</v>
      </c>
      <c r="M390" s="162">
        <f t="shared" si="174"/>
        <v>32561350</v>
      </c>
    </row>
    <row r="391" spans="1:13" s="40" customFormat="1" ht="15">
      <c r="A391" s="110"/>
      <c r="B391" s="110" t="s">
        <v>387</v>
      </c>
      <c r="C391" s="112">
        <v>0</v>
      </c>
      <c r="D391" s="162">
        <v>0</v>
      </c>
      <c r="E391" s="162">
        <v>0</v>
      </c>
      <c r="F391" s="228">
        <f t="shared" si="183"/>
        <v>0</v>
      </c>
      <c r="G391" s="162">
        <v>0</v>
      </c>
      <c r="H391" s="162">
        <v>0</v>
      </c>
      <c r="I391" s="162">
        <v>0</v>
      </c>
      <c r="J391" s="162">
        <v>0</v>
      </c>
      <c r="K391" s="162">
        <v>0</v>
      </c>
      <c r="L391" s="186">
        <f t="shared" si="173"/>
        <v>0</v>
      </c>
      <c r="M391" s="162">
        <f t="shared" si="174"/>
        <v>0</v>
      </c>
    </row>
    <row r="392" spans="1:13" s="40" customFormat="1" ht="15">
      <c r="A392" s="110"/>
      <c r="B392" s="110" t="s">
        <v>386</v>
      </c>
      <c r="C392" s="112">
        <v>0</v>
      </c>
      <c r="D392" s="162">
        <v>0</v>
      </c>
      <c r="E392" s="162">
        <v>0</v>
      </c>
      <c r="F392" s="228">
        <f t="shared" si="183"/>
        <v>0</v>
      </c>
      <c r="G392" s="162">
        <v>0</v>
      </c>
      <c r="H392" s="162">
        <v>0</v>
      </c>
      <c r="I392" s="162">
        <v>0</v>
      </c>
      <c r="J392" s="162">
        <v>0</v>
      </c>
      <c r="K392" s="162">
        <v>0</v>
      </c>
      <c r="L392" s="186">
        <f t="shared" si="173"/>
        <v>0</v>
      </c>
      <c r="M392" s="162">
        <f t="shared" si="174"/>
        <v>0</v>
      </c>
    </row>
    <row r="393" spans="1:13" s="41" customFormat="1" ht="24">
      <c r="A393" s="130" t="s">
        <v>911</v>
      </c>
      <c r="B393" s="48" t="s">
        <v>385</v>
      </c>
      <c r="C393" s="121">
        <f>SUM(C394:C397)</f>
        <v>703717000</v>
      </c>
      <c r="D393" s="121">
        <f aca="true" t="shared" si="184" ref="D393:K393">SUM(D394:D397)</f>
        <v>102716738</v>
      </c>
      <c r="E393" s="121">
        <f t="shared" si="184"/>
        <v>102716738</v>
      </c>
      <c r="F393" s="230">
        <f t="shared" si="184"/>
        <v>806433738</v>
      </c>
      <c r="G393" s="121">
        <f t="shared" si="184"/>
        <v>661299750</v>
      </c>
      <c r="H393" s="121">
        <f t="shared" si="184"/>
        <v>0</v>
      </c>
      <c r="I393" s="121">
        <f t="shared" si="184"/>
        <v>661299750</v>
      </c>
      <c r="J393" s="100">
        <f t="shared" si="184"/>
        <v>66129975</v>
      </c>
      <c r="K393" s="121">
        <f t="shared" si="184"/>
        <v>512870975</v>
      </c>
      <c r="L393" s="178">
        <f t="shared" si="173"/>
        <v>0.8200298658635733</v>
      </c>
      <c r="M393" s="100">
        <f t="shared" si="174"/>
        <v>145133988</v>
      </c>
    </row>
    <row r="394" spans="1:13" s="40" customFormat="1" ht="15">
      <c r="A394" s="110"/>
      <c r="B394" s="110" t="s">
        <v>384</v>
      </c>
      <c r="C394" s="112">
        <v>661717000</v>
      </c>
      <c r="D394" s="162">
        <v>102716738</v>
      </c>
      <c r="E394" s="162">
        <v>102716738</v>
      </c>
      <c r="F394" s="228">
        <f>+C394+E394</f>
        <v>764433738</v>
      </c>
      <c r="G394" s="162">
        <v>661299750</v>
      </c>
      <c r="H394" s="162">
        <v>0</v>
      </c>
      <c r="I394" s="162">
        <v>661299750</v>
      </c>
      <c r="J394" s="162">
        <v>66129975</v>
      </c>
      <c r="K394" s="162">
        <v>512870975</v>
      </c>
      <c r="L394" s="186">
        <f t="shared" si="173"/>
        <v>0.8650844633442906</v>
      </c>
      <c r="M394" s="162">
        <f t="shared" si="174"/>
        <v>103133988</v>
      </c>
    </row>
    <row r="395" spans="1:13" s="40" customFormat="1" ht="15">
      <c r="A395" s="110"/>
      <c r="B395" s="110" t="s">
        <v>367</v>
      </c>
      <c r="C395" s="112">
        <v>0</v>
      </c>
      <c r="D395" s="162">
        <v>0</v>
      </c>
      <c r="E395" s="162">
        <v>0</v>
      </c>
      <c r="F395" s="228">
        <f aca="true" t="shared" si="185" ref="F395:F397">+C395+E395</f>
        <v>0</v>
      </c>
      <c r="G395" s="162">
        <v>0</v>
      </c>
      <c r="H395" s="162">
        <v>0</v>
      </c>
      <c r="I395" s="162">
        <v>0</v>
      </c>
      <c r="J395" s="162">
        <v>0</v>
      </c>
      <c r="K395" s="162">
        <v>0</v>
      </c>
      <c r="L395" s="186">
        <f t="shared" si="173"/>
        <v>0</v>
      </c>
      <c r="M395" s="162">
        <f t="shared" si="174"/>
        <v>0</v>
      </c>
    </row>
    <row r="396" spans="1:13" s="40" customFormat="1" ht="15">
      <c r="A396" s="110"/>
      <c r="B396" s="110" t="s">
        <v>383</v>
      </c>
      <c r="C396" s="112">
        <v>42000000</v>
      </c>
      <c r="D396" s="162">
        <v>0</v>
      </c>
      <c r="E396" s="162">
        <v>0</v>
      </c>
      <c r="F396" s="228">
        <f t="shared" si="185"/>
        <v>42000000</v>
      </c>
      <c r="G396" s="162">
        <v>0</v>
      </c>
      <c r="H396" s="162">
        <v>0</v>
      </c>
      <c r="I396" s="162">
        <v>0</v>
      </c>
      <c r="J396" s="162">
        <v>0</v>
      </c>
      <c r="K396" s="162">
        <v>0</v>
      </c>
      <c r="L396" s="186">
        <f t="shared" si="173"/>
        <v>0</v>
      </c>
      <c r="M396" s="162">
        <f t="shared" si="174"/>
        <v>42000000</v>
      </c>
    </row>
    <row r="397" spans="1:13" s="40" customFormat="1" ht="15">
      <c r="A397" s="110"/>
      <c r="B397" s="110" t="s">
        <v>355</v>
      </c>
      <c r="C397" s="112">
        <v>0</v>
      </c>
      <c r="D397" s="162">
        <v>0</v>
      </c>
      <c r="E397" s="162">
        <v>0</v>
      </c>
      <c r="F397" s="228">
        <f t="shared" si="185"/>
        <v>0</v>
      </c>
      <c r="G397" s="162">
        <v>0</v>
      </c>
      <c r="H397" s="162">
        <v>0</v>
      </c>
      <c r="I397" s="162">
        <v>0</v>
      </c>
      <c r="J397" s="162">
        <v>0</v>
      </c>
      <c r="K397" s="162">
        <v>0</v>
      </c>
      <c r="L397" s="186">
        <f t="shared" si="173"/>
        <v>0</v>
      </c>
      <c r="M397" s="162">
        <f t="shared" si="174"/>
        <v>0</v>
      </c>
    </row>
    <row r="398" spans="1:13" s="41" customFormat="1" ht="24">
      <c r="A398" s="130" t="s">
        <v>912</v>
      </c>
      <c r="B398" s="48" t="s">
        <v>251</v>
      </c>
      <c r="C398" s="121">
        <f>SUM(C399:C399)</f>
        <v>32960000</v>
      </c>
      <c r="D398" s="121">
        <f aca="true" t="shared" si="186" ref="D398:K398">SUM(D399:D399)</f>
        <v>0</v>
      </c>
      <c r="E398" s="121">
        <f t="shared" si="186"/>
        <v>0</v>
      </c>
      <c r="F398" s="230">
        <f t="shared" si="186"/>
        <v>32960000</v>
      </c>
      <c r="G398" s="121">
        <f t="shared" si="186"/>
        <v>32960000</v>
      </c>
      <c r="H398" s="121">
        <f t="shared" si="186"/>
        <v>0</v>
      </c>
      <c r="I398" s="121">
        <f t="shared" si="186"/>
        <v>32960000</v>
      </c>
      <c r="J398" s="100">
        <f t="shared" si="186"/>
        <v>5493333</v>
      </c>
      <c r="K398" s="121">
        <f t="shared" si="186"/>
        <v>10986666</v>
      </c>
      <c r="L398" s="178">
        <f t="shared" si="173"/>
        <v>1</v>
      </c>
      <c r="M398" s="100">
        <f t="shared" si="174"/>
        <v>0</v>
      </c>
    </row>
    <row r="399" spans="1:13" s="40" customFormat="1" ht="15">
      <c r="A399" s="110"/>
      <c r="B399" s="110" t="s">
        <v>382</v>
      </c>
      <c r="C399" s="112">
        <v>32960000</v>
      </c>
      <c r="D399" s="162">
        <v>0</v>
      </c>
      <c r="E399" s="162">
        <v>0</v>
      </c>
      <c r="F399" s="228">
        <f>+C399+E399</f>
        <v>32960000</v>
      </c>
      <c r="G399" s="162">
        <v>32960000</v>
      </c>
      <c r="H399" s="162">
        <v>0</v>
      </c>
      <c r="I399" s="162">
        <v>32960000</v>
      </c>
      <c r="J399" s="162">
        <v>5493333</v>
      </c>
      <c r="K399" s="162">
        <v>10986666</v>
      </c>
      <c r="L399" s="186">
        <f t="shared" si="173"/>
        <v>1</v>
      </c>
      <c r="M399" s="162">
        <f t="shared" si="174"/>
        <v>0</v>
      </c>
    </row>
    <row r="400" spans="1:13" s="41" customFormat="1" ht="24">
      <c r="A400" s="130" t="s">
        <v>913</v>
      </c>
      <c r="B400" s="48" t="s">
        <v>252</v>
      </c>
      <c r="C400" s="121">
        <v>15000000</v>
      </c>
      <c r="D400" s="100">
        <v>0</v>
      </c>
      <c r="E400" s="100">
        <v>0</v>
      </c>
      <c r="F400" s="219">
        <f>+C400+E400</f>
        <v>15000000</v>
      </c>
      <c r="G400" s="100">
        <v>0</v>
      </c>
      <c r="H400" s="100">
        <v>0</v>
      </c>
      <c r="I400" s="100">
        <v>0</v>
      </c>
      <c r="J400" s="100">
        <v>0</v>
      </c>
      <c r="K400" s="100">
        <v>0</v>
      </c>
      <c r="L400" s="178">
        <f t="shared" si="173"/>
        <v>0</v>
      </c>
      <c r="M400" s="100">
        <f t="shared" si="174"/>
        <v>15000000</v>
      </c>
    </row>
    <row r="401" spans="1:13" s="41" customFormat="1" ht="24">
      <c r="A401" s="120" t="s">
        <v>914</v>
      </c>
      <c r="B401" s="60" t="s">
        <v>381</v>
      </c>
      <c r="C401" s="103">
        <f>SUM(C402:C407)</f>
        <v>1663865000</v>
      </c>
      <c r="D401" s="103">
        <f aca="true" t="shared" si="187" ref="D401:K401">SUM(D402:D407)</f>
        <v>-1200000</v>
      </c>
      <c r="E401" s="103">
        <f t="shared" si="187"/>
        <v>37252000</v>
      </c>
      <c r="F401" s="222">
        <f t="shared" si="187"/>
        <v>1701117000</v>
      </c>
      <c r="G401" s="103">
        <f t="shared" si="187"/>
        <v>1472345137</v>
      </c>
      <c r="H401" s="103">
        <f t="shared" si="187"/>
        <v>19443780</v>
      </c>
      <c r="I401" s="103">
        <f t="shared" si="187"/>
        <v>1459034416</v>
      </c>
      <c r="J401" s="103">
        <f t="shared" si="187"/>
        <v>19443780</v>
      </c>
      <c r="K401" s="103">
        <f t="shared" si="187"/>
        <v>229167988</v>
      </c>
      <c r="L401" s="181">
        <f t="shared" si="173"/>
        <v>0.8576919847370874</v>
      </c>
      <c r="M401" s="103">
        <f t="shared" si="174"/>
        <v>228771863</v>
      </c>
    </row>
    <row r="402" spans="1:13" ht="15">
      <c r="A402" s="74" t="s">
        <v>915</v>
      </c>
      <c r="B402" s="75" t="s">
        <v>128</v>
      </c>
      <c r="C402" s="77">
        <v>350000000</v>
      </c>
      <c r="D402" s="77">
        <v>0</v>
      </c>
      <c r="E402" s="77">
        <v>0</v>
      </c>
      <c r="F402" s="220">
        <f aca="true" t="shared" si="188" ref="F402:F407">+C402+E402</f>
        <v>350000000</v>
      </c>
      <c r="G402" s="77">
        <v>169812429</v>
      </c>
      <c r="H402" s="77">
        <v>19443780</v>
      </c>
      <c r="I402" s="77">
        <v>169812429</v>
      </c>
      <c r="J402" s="77">
        <v>19443780</v>
      </c>
      <c r="K402" s="77">
        <v>169812429</v>
      </c>
      <c r="L402" s="171">
        <f aca="true" t="shared" si="189" ref="L402:L466">+_xlfn.IFERROR(I402/F402,0)</f>
        <v>0.4851783685714286</v>
      </c>
      <c r="M402" s="77">
        <f aca="true" t="shared" si="190" ref="M402:M466">+F402-G402</f>
        <v>180187571</v>
      </c>
    </row>
    <row r="403" spans="1:13" ht="15">
      <c r="A403" s="74" t="s">
        <v>916</v>
      </c>
      <c r="B403" s="75" t="s">
        <v>254</v>
      </c>
      <c r="C403" s="77">
        <v>51750000</v>
      </c>
      <c r="D403" s="77">
        <v>0</v>
      </c>
      <c r="E403" s="77">
        <v>0</v>
      </c>
      <c r="F403" s="220">
        <f t="shared" si="188"/>
        <v>51750000</v>
      </c>
      <c r="G403" s="77">
        <v>14221330</v>
      </c>
      <c r="H403" s="77">
        <v>0</v>
      </c>
      <c r="I403" s="77">
        <v>14221330</v>
      </c>
      <c r="J403" s="77">
        <v>0</v>
      </c>
      <c r="K403" s="77">
        <v>14221330</v>
      </c>
      <c r="L403" s="171">
        <f t="shared" si="189"/>
        <v>0.27480830917874394</v>
      </c>
      <c r="M403" s="77">
        <f t="shared" si="190"/>
        <v>37528670</v>
      </c>
    </row>
    <row r="404" spans="1:13" ht="15">
      <c r="A404" s="74" t="s">
        <v>917</v>
      </c>
      <c r="B404" s="75" t="s">
        <v>255</v>
      </c>
      <c r="C404" s="77">
        <v>1243177000</v>
      </c>
      <c r="D404" s="77">
        <v>0</v>
      </c>
      <c r="E404" s="77">
        <v>0</v>
      </c>
      <c r="F404" s="220">
        <f t="shared" si="188"/>
        <v>1243177000</v>
      </c>
      <c r="G404" s="77">
        <v>1243177000</v>
      </c>
      <c r="H404" s="77">
        <v>0</v>
      </c>
      <c r="I404" s="77">
        <v>1229866428</v>
      </c>
      <c r="J404" s="77">
        <v>0</v>
      </c>
      <c r="K404" s="77">
        <v>0</v>
      </c>
      <c r="L404" s="171">
        <f t="shared" si="189"/>
        <v>0.9892930998562554</v>
      </c>
      <c r="M404" s="77">
        <f t="shared" si="190"/>
        <v>0</v>
      </c>
    </row>
    <row r="405" spans="1:13" ht="15">
      <c r="A405" s="74" t="s">
        <v>918</v>
      </c>
      <c r="B405" s="75" t="s">
        <v>132</v>
      </c>
      <c r="C405" s="77">
        <v>1200000</v>
      </c>
      <c r="D405" s="77">
        <v>-1200000</v>
      </c>
      <c r="E405" s="77">
        <v>-1200000</v>
      </c>
      <c r="F405" s="220">
        <f t="shared" si="188"/>
        <v>0</v>
      </c>
      <c r="G405" s="77">
        <v>0</v>
      </c>
      <c r="H405" s="77">
        <v>0</v>
      </c>
      <c r="I405" s="77">
        <v>0</v>
      </c>
      <c r="J405" s="77">
        <v>0</v>
      </c>
      <c r="K405" s="77">
        <v>0</v>
      </c>
      <c r="L405" s="171">
        <f t="shared" si="189"/>
        <v>0</v>
      </c>
      <c r="M405" s="77">
        <f t="shared" si="190"/>
        <v>0</v>
      </c>
    </row>
    <row r="406" spans="1:13" ht="15">
      <c r="A406" s="74" t="s">
        <v>919</v>
      </c>
      <c r="B406" s="75" t="s">
        <v>380</v>
      </c>
      <c r="C406" s="77">
        <v>0</v>
      </c>
      <c r="D406" s="77">
        <v>0</v>
      </c>
      <c r="E406" s="77">
        <v>0</v>
      </c>
      <c r="F406" s="220">
        <f t="shared" si="188"/>
        <v>0</v>
      </c>
      <c r="G406" s="77">
        <v>0</v>
      </c>
      <c r="H406" s="77">
        <v>0</v>
      </c>
      <c r="I406" s="77">
        <v>0</v>
      </c>
      <c r="J406" s="77">
        <v>0</v>
      </c>
      <c r="K406" s="77">
        <v>0</v>
      </c>
      <c r="L406" s="171">
        <f t="shared" si="189"/>
        <v>0</v>
      </c>
      <c r="M406" s="77">
        <f t="shared" si="190"/>
        <v>0</v>
      </c>
    </row>
    <row r="407" spans="1:13" ht="24">
      <c r="A407" s="74" t="s">
        <v>920</v>
      </c>
      <c r="B407" s="75" t="s">
        <v>379</v>
      </c>
      <c r="C407" s="77">
        <v>17738000</v>
      </c>
      <c r="D407" s="77">
        <v>0</v>
      </c>
      <c r="E407" s="77">
        <v>38452000</v>
      </c>
      <c r="F407" s="220">
        <f t="shared" si="188"/>
        <v>56190000</v>
      </c>
      <c r="G407" s="77">
        <v>45134378</v>
      </c>
      <c r="H407" s="77">
        <v>0</v>
      </c>
      <c r="I407" s="77">
        <v>45134229</v>
      </c>
      <c r="J407" s="77">
        <v>0</v>
      </c>
      <c r="K407" s="77">
        <v>45134229</v>
      </c>
      <c r="L407" s="171">
        <f t="shared" si="189"/>
        <v>0.8032430859583556</v>
      </c>
      <c r="M407" s="77">
        <f t="shared" si="190"/>
        <v>11055622</v>
      </c>
    </row>
    <row r="408" spans="1:13" s="41" customFormat="1" ht="15">
      <c r="A408" s="120" t="s">
        <v>921</v>
      </c>
      <c r="B408" s="60" t="s">
        <v>378</v>
      </c>
      <c r="C408" s="103">
        <f>+C409+C410+C411+C412</f>
        <v>18276888000</v>
      </c>
      <c r="D408" s="103">
        <f aca="true" t="shared" si="191" ref="D408:K408">+D409+D410+D411+D412</f>
        <v>-1268886933</v>
      </c>
      <c r="E408" s="103">
        <f t="shared" si="191"/>
        <v>-1222886933</v>
      </c>
      <c r="F408" s="222">
        <f t="shared" si="191"/>
        <v>17054001067</v>
      </c>
      <c r="G408" s="103">
        <f t="shared" si="191"/>
        <v>16231136216</v>
      </c>
      <c r="H408" s="103">
        <f>+H409+H410+H411+H412</f>
        <v>65738987</v>
      </c>
      <c r="I408" s="103">
        <f t="shared" si="191"/>
        <v>16106984216</v>
      </c>
      <c r="J408" s="103">
        <f t="shared" si="191"/>
        <v>1060714410</v>
      </c>
      <c r="K408" s="103">
        <f t="shared" si="191"/>
        <v>6822768789</v>
      </c>
      <c r="L408" s="181">
        <f t="shared" si="189"/>
        <v>0.94446952083095</v>
      </c>
      <c r="M408" s="103">
        <f t="shared" si="190"/>
        <v>822864851</v>
      </c>
    </row>
    <row r="409" spans="1:13" ht="15">
      <c r="A409" s="74" t="s">
        <v>922</v>
      </c>
      <c r="B409" s="75" t="s">
        <v>257</v>
      </c>
      <c r="C409" s="77">
        <v>10947901000</v>
      </c>
      <c r="D409" s="77">
        <v>-124642289</v>
      </c>
      <c r="E409" s="77">
        <v>-124642289</v>
      </c>
      <c r="F409" s="220">
        <f aca="true" t="shared" si="192" ref="F409:F411">+C409+E409</f>
        <v>10823258711</v>
      </c>
      <c r="G409" s="77">
        <v>10823258711</v>
      </c>
      <c r="H409" s="77">
        <v>0</v>
      </c>
      <c r="I409" s="77">
        <v>10823258711</v>
      </c>
      <c r="J409" s="77">
        <v>694930008</v>
      </c>
      <c r="K409" s="77">
        <v>4696072254</v>
      </c>
      <c r="L409" s="171">
        <f t="shared" si="189"/>
        <v>1</v>
      </c>
      <c r="M409" s="77">
        <f t="shared" si="190"/>
        <v>0</v>
      </c>
    </row>
    <row r="410" spans="1:13" ht="15">
      <c r="A410" s="74" t="s">
        <v>923</v>
      </c>
      <c r="B410" s="75" t="s">
        <v>138</v>
      </c>
      <c r="C410" s="77">
        <v>5121219000</v>
      </c>
      <c r="D410" s="77">
        <v>-50913644</v>
      </c>
      <c r="E410" s="77">
        <v>-50913644</v>
      </c>
      <c r="F410" s="220">
        <f t="shared" si="192"/>
        <v>5070305356</v>
      </c>
      <c r="G410" s="77">
        <v>5007730921</v>
      </c>
      <c r="H410" s="77">
        <v>0</v>
      </c>
      <c r="I410" s="77">
        <v>5007730921</v>
      </c>
      <c r="J410" s="77">
        <v>325743010</v>
      </c>
      <c r="K410" s="77">
        <v>1905139496</v>
      </c>
      <c r="L410" s="171">
        <f t="shared" si="189"/>
        <v>0.9876586456620503</v>
      </c>
      <c r="M410" s="77">
        <f t="shared" si="190"/>
        <v>62574435</v>
      </c>
    </row>
    <row r="411" spans="1:13" ht="15">
      <c r="A411" s="74" t="s">
        <v>924</v>
      </c>
      <c r="B411" s="75" t="s">
        <v>140</v>
      </c>
      <c r="C411" s="77">
        <v>50000000</v>
      </c>
      <c r="D411" s="77">
        <v>0</v>
      </c>
      <c r="E411" s="77">
        <v>0</v>
      </c>
      <c r="F411" s="220">
        <f t="shared" si="192"/>
        <v>50000000</v>
      </c>
      <c r="G411" s="77">
        <v>50000000</v>
      </c>
      <c r="H411" s="77">
        <v>0</v>
      </c>
      <c r="I411" s="77">
        <v>0</v>
      </c>
      <c r="J411" s="77">
        <v>0</v>
      </c>
      <c r="K411" s="77">
        <v>0</v>
      </c>
      <c r="L411" s="171">
        <f t="shared" si="189"/>
        <v>0</v>
      </c>
      <c r="M411" s="77">
        <f t="shared" si="190"/>
        <v>0</v>
      </c>
    </row>
    <row r="412" spans="1:13" s="41" customFormat="1" ht="24">
      <c r="A412" s="130" t="s">
        <v>141</v>
      </c>
      <c r="B412" s="48" t="s">
        <v>258</v>
      </c>
      <c r="C412" s="121">
        <f>+C413+C434</f>
        <v>2157768000</v>
      </c>
      <c r="D412" s="121">
        <f aca="true" t="shared" si="193" ref="D412:K412">+D413+D434</f>
        <v>-1093331000</v>
      </c>
      <c r="E412" s="121">
        <f t="shared" si="193"/>
        <v>-1047331000</v>
      </c>
      <c r="F412" s="230">
        <f t="shared" si="193"/>
        <v>1110437000</v>
      </c>
      <c r="G412" s="121">
        <f t="shared" si="193"/>
        <v>350146584</v>
      </c>
      <c r="H412" s="121">
        <f t="shared" si="193"/>
        <v>65738987</v>
      </c>
      <c r="I412" s="121">
        <f t="shared" si="193"/>
        <v>275994584</v>
      </c>
      <c r="J412" s="100">
        <f t="shared" si="193"/>
        <v>40041392</v>
      </c>
      <c r="K412" s="121">
        <f t="shared" si="193"/>
        <v>221557039</v>
      </c>
      <c r="L412" s="178">
        <f t="shared" si="189"/>
        <v>0.24854591840869855</v>
      </c>
      <c r="M412" s="100">
        <f t="shared" si="190"/>
        <v>760290416</v>
      </c>
    </row>
    <row r="413" spans="1:13" s="66" customFormat="1" ht="24">
      <c r="A413" s="196" t="s">
        <v>925</v>
      </c>
      <c r="B413" s="197" t="s">
        <v>258</v>
      </c>
      <c r="C413" s="198">
        <f>SUM(C414:C433)</f>
        <v>1901364000</v>
      </c>
      <c r="D413" s="198">
        <f aca="true" t="shared" si="194" ref="D413:K413">SUM(D414:D433)</f>
        <v>-1043331000</v>
      </c>
      <c r="E413" s="198">
        <f t="shared" si="194"/>
        <v>-1003331000</v>
      </c>
      <c r="F413" s="198">
        <f t="shared" si="194"/>
        <v>898033000</v>
      </c>
      <c r="G413" s="198">
        <f t="shared" si="194"/>
        <v>260487647</v>
      </c>
      <c r="H413" s="198">
        <f t="shared" si="194"/>
        <v>57705987</v>
      </c>
      <c r="I413" s="198">
        <f t="shared" si="194"/>
        <v>186335647</v>
      </c>
      <c r="J413" s="198">
        <f t="shared" si="194"/>
        <v>40041392</v>
      </c>
      <c r="K413" s="198">
        <f t="shared" si="194"/>
        <v>154017747</v>
      </c>
      <c r="L413" s="201">
        <f t="shared" si="189"/>
        <v>0.20749309546531142</v>
      </c>
      <c r="M413" s="198">
        <f t="shared" si="190"/>
        <v>637545353</v>
      </c>
    </row>
    <row r="414" spans="1:13" s="40" customFormat="1" ht="15">
      <c r="A414" s="110"/>
      <c r="B414" s="110" t="s">
        <v>348</v>
      </c>
      <c r="C414" s="112">
        <v>184270000</v>
      </c>
      <c r="D414" s="162">
        <v>-100000000</v>
      </c>
      <c r="E414" s="162">
        <v>-100000000</v>
      </c>
      <c r="F414" s="228">
        <f>+C414+E414</f>
        <v>84270000</v>
      </c>
      <c r="G414" s="162">
        <v>26696000</v>
      </c>
      <c r="H414" s="162">
        <v>25096000</v>
      </c>
      <c r="I414" s="162">
        <v>25096000</v>
      </c>
      <c r="J414" s="162">
        <v>13196000</v>
      </c>
      <c r="K414" s="162">
        <v>13196000</v>
      </c>
      <c r="L414" s="186">
        <f t="shared" si="189"/>
        <v>0.29780467544796485</v>
      </c>
      <c r="M414" s="162">
        <f t="shared" si="190"/>
        <v>57574000</v>
      </c>
    </row>
    <row r="415" spans="1:13" s="40" customFormat="1" ht="15">
      <c r="A415" s="110"/>
      <c r="B415" s="110" t="s">
        <v>317</v>
      </c>
      <c r="C415" s="112">
        <v>49457000</v>
      </c>
      <c r="D415" s="162">
        <v>-40000000</v>
      </c>
      <c r="E415" s="162">
        <v>-40000000</v>
      </c>
      <c r="F415" s="228">
        <f aca="true" t="shared" si="195" ref="F415:F433">+C415+E415</f>
        <v>9457000</v>
      </c>
      <c r="G415" s="162">
        <v>0</v>
      </c>
      <c r="H415" s="162">
        <v>0</v>
      </c>
      <c r="I415" s="162">
        <v>0</v>
      </c>
      <c r="J415" s="162">
        <v>0</v>
      </c>
      <c r="K415" s="162">
        <v>0</v>
      </c>
      <c r="L415" s="186">
        <f t="shared" si="189"/>
        <v>0</v>
      </c>
      <c r="M415" s="162">
        <f t="shared" si="190"/>
        <v>9457000</v>
      </c>
    </row>
    <row r="416" spans="1:13" s="40" customFormat="1" ht="15">
      <c r="A416" s="110"/>
      <c r="B416" s="110" t="s">
        <v>347</v>
      </c>
      <c r="C416" s="112">
        <v>4700000</v>
      </c>
      <c r="D416" s="162">
        <v>-4700000</v>
      </c>
      <c r="E416" s="162">
        <v>-4700000</v>
      </c>
      <c r="F416" s="228">
        <f t="shared" si="195"/>
        <v>0</v>
      </c>
      <c r="G416" s="162">
        <v>0</v>
      </c>
      <c r="H416" s="162">
        <v>0</v>
      </c>
      <c r="I416" s="162">
        <v>0</v>
      </c>
      <c r="J416" s="162">
        <v>0</v>
      </c>
      <c r="K416" s="162">
        <v>0</v>
      </c>
      <c r="L416" s="186">
        <f t="shared" si="189"/>
        <v>0</v>
      </c>
      <c r="M416" s="162">
        <f t="shared" si="190"/>
        <v>0</v>
      </c>
    </row>
    <row r="417" spans="1:13" s="40" customFormat="1" ht="15">
      <c r="A417" s="110"/>
      <c r="B417" s="110" t="s">
        <v>346</v>
      </c>
      <c r="C417" s="112">
        <v>40613000</v>
      </c>
      <c r="D417" s="162">
        <v>-40613000</v>
      </c>
      <c r="E417" s="162">
        <v>-40613000</v>
      </c>
      <c r="F417" s="228">
        <f t="shared" si="195"/>
        <v>0</v>
      </c>
      <c r="G417" s="162">
        <v>0</v>
      </c>
      <c r="H417" s="162">
        <v>0</v>
      </c>
      <c r="I417" s="162">
        <v>0</v>
      </c>
      <c r="J417" s="162">
        <v>0</v>
      </c>
      <c r="K417" s="162">
        <v>0</v>
      </c>
      <c r="L417" s="186">
        <f t="shared" si="189"/>
        <v>0</v>
      </c>
      <c r="M417" s="162">
        <f t="shared" si="190"/>
        <v>0</v>
      </c>
    </row>
    <row r="418" spans="1:13" s="40" customFormat="1" ht="15">
      <c r="A418" s="110"/>
      <c r="B418" s="110" t="s">
        <v>341</v>
      </c>
      <c r="C418" s="112">
        <v>476474000</v>
      </c>
      <c r="D418" s="162">
        <v>-300000000</v>
      </c>
      <c r="E418" s="162">
        <v>-300000000</v>
      </c>
      <c r="F418" s="228">
        <f t="shared" si="195"/>
        <v>176474000</v>
      </c>
      <c r="G418" s="162">
        <v>77482050</v>
      </c>
      <c r="H418" s="162">
        <v>22686450</v>
      </c>
      <c r="I418" s="162">
        <v>53582050</v>
      </c>
      <c r="J418" s="162">
        <v>16902550</v>
      </c>
      <c r="K418" s="162">
        <v>47798150</v>
      </c>
      <c r="L418" s="186">
        <f t="shared" si="189"/>
        <v>0.3036257465688997</v>
      </c>
      <c r="M418" s="162">
        <f t="shared" si="190"/>
        <v>98991950</v>
      </c>
    </row>
    <row r="419" spans="1:13" s="40" customFormat="1" ht="15">
      <c r="A419" s="110"/>
      <c r="B419" s="110" t="s">
        <v>340</v>
      </c>
      <c r="C419" s="112">
        <v>254837000</v>
      </c>
      <c r="D419" s="162">
        <v>-101934800</v>
      </c>
      <c r="E419" s="162">
        <v>-101934800</v>
      </c>
      <c r="F419" s="228">
        <f t="shared" si="195"/>
        <v>152902200</v>
      </c>
      <c r="G419" s="162">
        <v>26438169</v>
      </c>
      <c r="H419" s="162">
        <v>1000000</v>
      </c>
      <c r="I419" s="162">
        <v>26438169</v>
      </c>
      <c r="J419" s="162">
        <v>1000000</v>
      </c>
      <c r="K419" s="162">
        <v>26438169</v>
      </c>
      <c r="L419" s="186">
        <f t="shared" si="189"/>
        <v>0.1729090163516287</v>
      </c>
      <c r="M419" s="162">
        <f t="shared" si="190"/>
        <v>126464031</v>
      </c>
    </row>
    <row r="420" spans="1:13" s="40" customFormat="1" ht="24">
      <c r="A420" s="110"/>
      <c r="B420" s="110" t="s">
        <v>339</v>
      </c>
      <c r="C420" s="112">
        <v>0</v>
      </c>
      <c r="D420" s="162">
        <v>0</v>
      </c>
      <c r="E420" s="162">
        <v>40000000</v>
      </c>
      <c r="F420" s="228">
        <f t="shared" si="195"/>
        <v>40000000</v>
      </c>
      <c r="G420" s="162">
        <v>0</v>
      </c>
      <c r="H420" s="162">
        <v>0</v>
      </c>
      <c r="I420" s="162">
        <v>0</v>
      </c>
      <c r="J420" s="162">
        <v>0</v>
      </c>
      <c r="K420" s="162">
        <v>0</v>
      </c>
      <c r="L420" s="186">
        <f t="shared" si="189"/>
        <v>0</v>
      </c>
      <c r="M420" s="162">
        <f t="shared" si="190"/>
        <v>40000000</v>
      </c>
    </row>
    <row r="421" spans="1:13" s="40" customFormat="1" ht="15">
      <c r="A421" s="110"/>
      <c r="B421" s="110" t="s">
        <v>338</v>
      </c>
      <c r="C421" s="112">
        <v>257413000</v>
      </c>
      <c r="D421" s="162">
        <v>-102965200</v>
      </c>
      <c r="E421" s="162">
        <v>-102965200</v>
      </c>
      <c r="F421" s="228">
        <f t="shared" si="195"/>
        <v>154447800</v>
      </c>
      <c r="G421" s="162">
        <v>40076314</v>
      </c>
      <c r="H421" s="162">
        <v>3204000</v>
      </c>
      <c r="I421" s="162">
        <v>40076314</v>
      </c>
      <c r="J421" s="162">
        <v>3204000</v>
      </c>
      <c r="K421" s="162">
        <v>40076314</v>
      </c>
      <c r="L421" s="186">
        <f t="shared" si="189"/>
        <v>0.2594812875288609</v>
      </c>
      <c r="M421" s="162">
        <f t="shared" si="190"/>
        <v>114371486</v>
      </c>
    </row>
    <row r="422" spans="1:13" s="40" customFormat="1" ht="24">
      <c r="A422" s="110"/>
      <c r="B422" s="110" t="s">
        <v>337</v>
      </c>
      <c r="C422" s="112">
        <v>208000000</v>
      </c>
      <c r="D422" s="162">
        <v>-119800000</v>
      </c>
      <c r="E422" s="162">
        <v>-119800000</v>
      </c>
      <c r="F422" s="228">
        <f t="shared" si="195"/>
        <v>88200000</v>
      </c>
      <c r="G422" s="162">
        <v>60843281</v>
      </c>
      <c r="H422" s="162">
        <v>3614204</v>
      </c>
      <c r="I422" s="162">
        <v>14433281</v>
      </c>
      <c r="J422" s="162">
        <v>3633509</v>
      </c>
      <c r="K422" s="162">
        <v>14099281</v>
      </c>
      <c r="L422" s="186">
        <f t="shared" si="189"/>
        <v>0.16364264172335602</v>
      </c>
      <c r="M422" s="162">
        <f t="shared" si="190"/>
        <v>27356719</v>
      </c>
    </row>
    <row r="423" spans="1:13" s="40" customFormat="1" ht="15">
      <c r="A423" s="110"/>
      <c r="B423" s="110" t="s">
        <v>336</v>
      </c>
      <c r="C423" s="112">
        <v>237600000</v>
      </c>
      <c r="D423" s="162">
        <v>-118800000</v>
      </c>
      <c r="E423" s="162">
        <v>-118800000</v>
      </c>
      <c r="F423" s="228">
        <f t="shared" si="195"/>
        <v>118800000</v>
      </c>
      <c r="G423" s="162">
        <v>13951833</v>
      </c>
      <c r="H423" s="162">
        <v>2105333</v>
      </c>
      <c r="I423" s="162">
        <v>12409833</v>
      </c>
      <c r="J423" s="162">
        <v>2105333</v>
      </c>
      <c r="K423" s="162">
        <v>12409833</v>
      </c>
      <c r="L423" s="186">
        <f t="shared" si="189"/>
        <v>0.10445987373737374</v>
      </c>
      <c r="M423" s="162">
        <f t="shared" si="190"/>
        <v>104848167</v>
      </c>
    </row>
    <row r="424" spans="1:13" s="40" customFormat="1" ht="15">
      <c r="A424" s="110"/>
      <c r="B424" s="110" t="s">
        <v>360</v>
      </c>
      <c r="C424" s="112">
        <v>22122000</v>
      </c>
      <c r="D424" s="162">
        <v>-22122000</v>
      </c>
      <c r="E424" s="162">
        <v>-22122000</v>
      </c>
      <c r="F424" s="228">
        <f t="shared" si="195"/>
        <v>0</v>
      </c>
      <c r="G424" s="162">
        <v>0</v>
      </c>
      <c r="H424" s="162">
        <v>0</v>
      </c>
      <c r="I424" s="162">
        <v>0</v>
      </c>
      <c r="J424" s="162">
        <v>0</v>
      </c>
      <c r="K424" s="162">
        <v>0</v>
      </c>
      <c r="L424" s="186">
        <f t="shared" si="189"/>
        <v>0</v>
      </c>
      <c r="M424" s="162">
        <f t="shared" si="190"/>
        <v>0</v>
      </c>
    </row>
    <row r="425" spans="1:13" s="40" customFormat="1" ht="15">
      <c r="A425" s="110"/>
      <c r="B425" s="110" t="s">
        <v>344</v>
      </c>
      <c r="C425" s="112">
        <v>20288000</v>
      </c>
      <c r="D425" s="162">
        <v>-20288000</v>
      </c>
      <c r="E425" s="162">
        <v>-20288000</v>
      </c>
      <c r="F425" s="228">
        <f t="shared" si="195"/>
        <v>0</v>
      </c>
      <c r="G425" s="162">
        <v>0</v>
      </c>
      <c r="H425" s="162">
        <v>0</v>
      </c>
      <c r="I425" s="162">
        <v>0</v>
      </c>
      <c r="J425" s="162">
        <v>0</v>
      </c>
      <c r="K425" s="162">
        <v>0</v>
      </c>
      <c r="L425" s="186">
        <f t="shared" si="189"/>
        <v>0</v>
      </c>
      <c r="M425" s="162">
        <f t="shared" si="190"/>
        <v>0</v>
      </c>
    </row>
    <row r="426" spans="1:13" s="40" customFormat="1" ht="15">
      <c r="A426" s="110"/>
      <c r="B426" s="110" t="s">
        <v>357</v>
      </c>
      <c r="C426" s="112">
        <v>53482000</v>
      </c>
      <c r="D426" s="162">
        <v>0</v>
      </c>
      <c r="E426" s="162">
        <v>0</v>
      </c>
      <c r="F426" s="228">
        <f t="shared" si="195"/>
        <v>53482000</v>
      </c>
      <c r="G426" s="162">
        <v>15000000</v>
      </c>
      <c r="H426" s="162">
        <v>0</v>
      </c>
      <c r="I426" s="162">
        <v>14300000</v>
      </c>
      <c r="J426" s="162">
        <v>0</v>
      </c>
      <c r="K426" s="162">
        <v>0</v>
      </c>
      <c r="L426" s="186">
        <f t="shared" si="189"/>
        <v>0.26737967914438504</v>
      </c>
      <c r="M426" s="162">
        <f t="shared" si="190"/>
        <v>38482000</v>
      </c>
    </row>
    <row r="427" spans="1:13" s="40" customFormat="1" ht="15">
      <c r="A427" s="110"/>
      <c r="B427" s="110" t="s">
        <v>371</v>
      </c>
      <c r="C427" s="112">
        <v>27014000</v>
      </c>
      <c r="D427" s="162">
        <v>-27014000</v>
      </c>
      <c r="E427" s="162">
        <v>-27014000</v>
      </c>
      <c r="F427" s="228">
        <f t="shared" si="195"/>
        <v>0</v>
      </c>
      <c r="G427" s="162">
        <v>0</v>
      </c>
      <c r="H427" s="162">
        <v>0</v>
      </c>
      <c r="I427" s="162">
        <v>0</v>
      </c>
      <c r="J427" s="162">
        <v>0</v>
      </c>
      <c r="K427" s="162">
        <v>0</v>
      </c>
      <c r="L427" s="186">
        <f t="shared" si="189"/>
        <v>0</v>
      </c>
      <c r="M427" s="162">
        <f t="shared" si="190"/>
        <v>0</v>
      </c>
    </row>
    <row r="428" spans="1:13" s="40" customFormat="1" ht="15">
      <c r="A428" s="110"/>
      <c r="B428" s="110" t="s">
        <v>345</v>
      </c>
      <c r="C428" s="112">
        <v>0</v>
      </c>
      <c r="D428" s="162">
        <v>0</v>
      </c>
      <c r="E428" s="162">
        <v>0</v>
      </c>
      <c r="F428" s="228">
        <f t="shared" si="195"/>
        <v>0</v>
      </c>
      <c r="G428" s="162">
        <v>0</v>
      </c>
      <c r="H428" s="162">
        <v>0</v>
      </c>
      <c r="I428" s="162">
        <v>0</v>
      </c>
      <c r="J428" s="162">
        <v>0</v>
      </c>
      <c r="K428" s="162">
        <v>0</v>
      </c>
      <c r="L428" s="186">
        <f t="shared" si="189"/>
        <v>0</v>
      </c>
      <c r="M428" s="162">
        <f t="shared" si="190"/>
        <v>0</v>
      </c>
    </row>
    <row r="429" spans="1:13" s="40" customFormat="1" ht="15">
      <c r="A429" s="110"/>
      <c r="B429" s="110" t="s">
        <v>359</v>
      </c>
      <c r="C429" s="112">
        <v>23094000</v>
      </c>
      <c r="D429" s="162">
        <v>-23094000</v>
      </c>
      <c r="E429" s="162">
        <v>-23094000</v>
      </c>
      <c r="F429" s="228">
        <f t="shared" si="195"/>
        <v>0</v>
      </c>
      <c r="G429" s="162">
        <v>0</v>
      </c>
      <c r="H429" s="162">
        <v>0</v>
      </c>
      <c r="I429" s="162">
        <v>0</v>
      </c>
      <c r="J429" s="162">
        <v>0</v>
      </c>
      <c r="K429" s="162">
        <v>0</v>
      </c>
      <c r="L429" s="186">
        <f t="shared" si="189"/>
        <v>0</v>
      </c>
      <c r="M429" s="162">
        <f t="shared" si="190"/>
        <v>0</v>
      </c>
    </row>
    <row r="430" spans="1:13" s="40" customFormat="1" ht="15">
      <c r="A430" s="110"/>
      <c r="B430" s="110" t="s">
        <v>377</v>
      </c>
      <c r="C430" s="112">
        <v>0</v>
      </c>
      <c r="D430" s="162">
        <v>0</v>
      </c>
      <c r="E430" s="162">
        <v>0</v>
      </c>
      <c r="F430" s="228">
        <f t="shared" si="195"/>
        <v>0</v>
      </c>
      <c r="G430" s="162">
        <v>0</v>
      </c>
      <c r="H430" s="162">
        <v>0</v>
      </c>
      <c r="I430" s="162">
        <v>0</v>
      </c>
      <c r="J430" s="162">
        <v>0</v>
      </c>
      <c r="K430" s="162">
        <v>0</v>
      </c>
      <c r="L430" s="186">
        <f t="shared" si="189"/>
        <v>0</v>
      </c>
      <c r="M430" s="162">
        <f t="shared" si="190"/>
        <v>0</v>
      </c>
    </row>
    <row r="431" spans="1:13" s="40" customFormat="1" ht="15">
      <c r="A431" s="110"/>
      <c r="B431" s="110" t="s">
        <v>373</v>
      </c>
      <c r="C431" s="112">
        <v>0</v>
      </c>
      <c r="D431" s="162">
        <v>0</v>
      </c>
      <c r="E431" s="162">
        <v>0</v>
      </c>
      <c r="F431" s="228">
        <f t="shared" si="195"/>
        <v>0</v>
      </c>
      <c r="G431" s="162">
        <v>0</v>
      </c>
      <c r="H431" s="162">
        <v>0</v>
      </c>
      <c r="I431" s="162">
        <v>0</v>
      </c>
      <c r="J431" s="162">
        <v>0</v>
      </c>
      <c r="K431" s="162">
        <v>0</v>
      </c>
      <c r="L431" s="186">
        <f t="shared" si="189"/>
        <v>0</v>
      </c>
      <c r="M431" s="162">
        <f t="shared" si="190"/>
        <v>0</v>
      </c>
    </row>
    <row r="432" spans="1:13" s="40" customFormat="1" ht="15">
      <c r="A432" s="110"/>
      <c r="B432" s="110" t="s">
        <v>376</v>
      </c>
      <c r="C432" s="112">
        <v>2000000</v>
      </c>
      <c r="D432" s="162">
        <v>-2000000</v>
      </c>
      <c r="E432" s="162">
        <v>-2000000</v>
      </c>
      <c r="F432" s="228">
        <f t="shared" si="195"/>
        <v>0</v>
      </c>
      <c r="G432" s="162">
        <v>0</v>
      </c>
      <c r="H432" s="162">
        <v>0</v>
      </c>
      <c r="I432" s="162">
        <v>0</v>
      </c>
      <c r="J432" s="162">
        <v>0</v>
      </c>
      <c r="K432" s="162">
        <v>0</v>
      </c>
      <c r="L432" s="186">
        <f t="shared" si="189"/>
        <v>0</v>
      </c>
      <c r="M432" s="162">
        <f t="shared" si="190"/>
        <v>0</v>
      </c>
    </row>
    <row r="433" spans="1:13" s="40" customFormat="1" ht="15">
      <c r="A433" s="110"/>
      <c r="B433" s="110" t="s">
        <v>362</v>
      </c>
      <c r="C433" s="112">
        <v>40000000</v>
      </c>
      <c r="D433" s="162">
        <v>-20000000</v>
      </c>
      <c r="E433" s="162">
        <v>-20000000</v>
      </c>
      <c r="F433" s="228">
        <f t="shared" si="195"/>
        <v>20000000</v>
      </c>
      <c r="G433" s="162">
        <v>0</v>
      </c>
      <c r="H433" s="162">
        <v>0</v>
      </c>
      <c r="I433" s="162">
        <v>0</v>
      </c>
      <c r="J433" s="162">
        <v>0</v>
      </c>
      <c r="K433" s="162">
        <v>0</v>
      </c>
      <c r="L433" s="186">
        <f t="shared" si="189"/>
        <v>0</v>
      </c>
      <c r="M433" s="162">
        <f t="shared" si="190"/>
        <v>20000000</v>
      </c>
    </row>
    <row r="434" spans="1:13" s="66" customFormat="1" ht="15">
      <c r="A434" s="196" t="s">
        <v>926</v>
      </c>
      <c r="B434" s="197" t="s">
        <v>375</v>
      </c>
      <c r="C434" s="198">
        <f aca="true" t="shared" si="196" ref="C434:K434">SUM(C435:C451)</f>
        <v>256404000</v>
      </c>
      <c r="D434" s="198">
        <f t="shared" si="196"/>
        <v>-50000000</v>
      </c>
      <c r="E434" s="198">
        <f t="shared" si="196"/>
        <v>-44000000</v>
      </c>
      <c r="F434" s="223">
        <f t="shared" si="196"/>
        <v>212404000</v>
      </c>
      <c r="G434" s="198">
        <f t="shared" si="196"/>
        <v>89658937</v>
      </c>
      <c r="H434" s="198">
        <f t="shared" si="196"/>
        <v>8033000</v>
      </c>
      <c r="I434" s="198">
        <f t="shared" si="196"/>
        <v>89658937</v>
      </c>
      <c r="J434" s="198">
        <f t="shared" si="196"/>
        <v>0</v>
      </c>
      <c r="K434" s="198">
        <f t="shared" si="196"/>
        <v>67539292</v>
      </c>
      <c r="L434" s="201">
        <f t="shared" si="189"/>
        <v>0.4221151061185288</v>
      </c>
      <c r="M434" s="198">
        <f t="shared" si="190"/>
        <v>122745063</v>
      </c>
    </row>
    <row r="435" spans="1:13" s="40" customFormat="1" ht="15">
      <c r="A435" s="110"/>
      <c r="B435" s="110" t="s">
        <v>343</v>
      </c>
      <c r="C435" s="112">
        <v>3600000</v>
      </c>
      <c r="D435" s="162">
        <v>0</v>
      </c>
      <c r="E435" s="162">
        <v>0</v>
      </c>
      <c r="F435" s="228">
        <f>+C435+E435</f>
        <v>3600000</v>
      </c>
      <c r="G435" s="162">
        <v>0</v>
      </c>
      <c r="H435" s="162">
        <v>0</v>
      </c>
      <c r="I435" s="162">
        <v>0</v>
      </c>
      <c r="J435" s="162">
        <v>0</v>
      </c>
      <c r="K435" s="162">
        <v>0</v>
      </c>
      <c r="L435" s="186">
        <f t="shared" si="189"/>
        <v>0</v>
      </c>
      <c r="M435" s="162">
        <f t="shared" si="190"/>
        <v>3600000</v>
      </c>
    </row>
    <row r="436" spans="1:13" s="40" customFormat="1" ht="15">
      <c r="A436" s="110"/>
      <c r="B436" s="110" t="s">
        <v>347</v>
      </c>
      <c r="C436" s="112">
        <v>700000</v>
      </c>
      <c r="D436" s="162">
        <v>0</v>
      </c>
      <c r="E436" s="162">
        <v>0</v>
      </c>
      <c r="F436" s="228">
        <f aca="true" t="shared" si="197" ref="F436:F451">+C436+E436</f>
        <v>700000</v>
      </c>
      <c r="G436" s="162">
        <v>0</v>
      </c>
      <c r="H436" s="162">
        <v>0</v>
      </c>
      <c r="I436" s="162">
        <v>0</v>
      </c>
      <c r="J436" s="162">
        <v>0</v>
      </c>
      <c r="K436" s="162">
        <v>0</v>
      </c>
      <c r="L436" s="186">
        <f t="shared" si="189"/>
        <v>0</v>
      </c>
      <c r="M436" s="162">
        <f t="shared" si="190"/>
        <v>700000</v>
      </c>
    </row>
    <row r="437" spans="1:13" s="40" customFormat="1" ht="15">
      <c r="A437" s="110"/>
      <c r="B437" s="110" t="s">
        <v>374</v>
      </c>
      <c r="C437" s="112">
        <v>32000000</v>
      </c>
      <c r="D437" s="162">
        <v>0</v>
      </c>
      <c r="E437" s="162">
        <v>0</v>
      </c>
      <c r="F437" s="228">
        <f t="shared" si="197"/>
        <v>32000000</v>
      </c>
      <c r="G437" s="162">
        <v>0</v>
      </c>
      <c r="H437" s="162">
        <v>0</v>
      </c>
      <c r="I437" s="162">
        <v>0</v>
      </c>
      <c r="J437" s="162">
        <v>0</v>
      </c>
      <c r="K437" s="162">
        <v>0</v>
      </c>
      <c r="L437" s="186">
        <f t="shared" si="189"/>
        <v>0</v>
      </c>
      <c r="M437" s="162">
        <f t="shared" si="190"/>
        <v>32000000</v>
      </c>
    </row>
    <row r="438" spans="1:13" s="40" customFormat="1" ht="12.75">
      <c r="A438" s="110"/>
      <c r="B438" s="292" t="s">
        <v>1105</v>
      </c>
      <c r="C438" s="112">
        <v>0</v>
      </c>
      <c r="D438" s="162">
        <v>0</v>
      </c>
      <c r="E438" s="162">
        <v>7270000</v>
      </c>
      <c r="F438" s="228">
        <f t="shared" si="197"/>
        <v>7270000</v>
      </c>
      <c r="G438" s="162"/>
      <c r="H438" s="162"/>
      <c r="I438" s="162"/>
      <c r="J438" s="162"/>
      <c r="K438" s="162"/>
      <c r="L438" s="186"/>
      <c r="M438" s="162"/>
    </row>
    <row r="439" spans="1:13" s="40" customFormat="1" ht="15">
      <c r="A439" s="110"/>
      <c r="B439" s="110" t="s">
        <v>341</v>
      </c>
      <c r="C439" s="112">
        <v>19525000</v>
      </c>
      <c r="D439" s="162">
        <v>0</v>
      </c>
      <c r="E439" s="162">
        <v>0</v>
      </c>
      <c r="F439" s="228">
        <f t="shared" si="197"/>
        <v>19525000</v>
      </c>
      <c r="G439" s="162">
        <v>7168878</v>
      </c>
      <c r="H439" s="162">
        <v>0</v>
      </c>
      <c r="I439" s="162">
        <v>7168878</v>
      </c>
      <c r="J439" s="162">
        <v>0</v>
      </c>
      <c r="K439" s="162">
        <v>6747300</v>
      </c>
      <c r="L439" s="186">
        <f t="shared" si="189"/>
        <v>0.36716404609475034</v>
      </c>
      <c r="M439" s="162">
        <f t="shared" si="190"/>
        <v>12356122</v>
      </c>
    </row>
    <row r="440" spans="1:13" s="40" customFormat="1" ht="15">
      <c r="A440" s="110"/>
      <c r="B440" s="110" t="s">
        <v>340</v>
      </c>
      <c r="C440" s="112">
        <v>33286000</v>
      </c>
      <c r="D440" s="162">
        <v>0</v>
      </c>
      <c r="E440" s="162">
        <v>0</v>
      </c>
      <c r="F440" s="228">
        <f t="shared" si="197"/>
        <v>33286000</v>
      </c>
      <c r="G440" s="162">
        <v>7361212</v>
      </c>
      <c r="H440" s="162">
        <v>0</v>
      </c>
      <c r="I440" s="162">
        <v>7361212</v>
      </c>
      <c r="J440" s="162">
        <v>0</v>
      </c>
      <c r="K440" s="162">
        <v>7221212</v>
      </c>
      <c r="L440" s="186">
        <f t="shared" si="189"/>
        <v>0.22115039355885358</v>
      </c>
      <c r="M440" s="162">
        <f t="shared" si="190"/>
        <v>25924788</v>
      </c>
    </row>
    <row r="441" spans="1:13" s="40" customFormat="1" ht="24">
      <c r="A441" s="110"/>
      <c r="B441" s="110" t="s">
        <v>339</v>
      </c>
      <c r="C441" s="112">
        <v>0</v>
      </c>
      <c r="D441" s="162">
        <v>0</v>
      </c>
      <c r="E441" s="162">
        <v>6000000</v>
      </c>
      <c r="F441" s="228">
        <f t="shared" si="197"/>
        <v>6000000</v>
      </c>
      <c r="G441" s="162">
        <v>19039609</v>
      </c>
      <c r="H441" s="162">
        <v>7155200</v>
      </c>
      <c r="I441" s="162">
        <v>19039609</v>
      </c>
      <c r="J441" s="162">
        <v>0</v>
      </c>
      <c r="K441" s="162">
        <v>7221000</v>
      </c>
      <c r="L441" s="186">
        <f t="shared" si="189"/>
        <v>3.1732681666666664</v>
      </c>
      <c r="M441" s="162">
        <f t="shared" si="190"/>
        <v>-13039609</v>
      </c>
    </row>
    <row r="442" spans="1:13" s="40" customFormat="1" ht="15">
      <c r="A442" s="110"/>
      <c r="B442" s="110" t="s">
        <v>338</v>
      </c>
      <c r="C442" s="112">
        <v>72971000</v>
      </c>
      <c r="D442" s="162">
        <v>-50000000</v>
      </c>
      <c r="E442" s="162">
        <v>-50000000</v>
      </c>
      <c r="F442" s="228">
        <f t="shared" si="197"/>
        <v>22971000</v>
      </c>
      <c r="G442" s="162">
        <v>0</v>
      </c>
      <c r="H442" s="162">
        <v>0</v>
      </c>
      <c r="I442" s="162">
        <v>0</v>
      </c>
      <c r="J442" s="162">
        <v>0</v>
      </c>
      <c r="K442" s="162">
        <v>0</v>
      </c>
      <c r="L442" s="186">
        <f t="shared" si="189"/>
        <v>0</v>
      </c>
      <c r="M442" s="162">
        <f t="shared" si="190"/>
        <v>22971000</v>
      </c>
    </row>
    <row r="443" spans="1:13" s="40" customFormat="1" ht="24">
      <c r="A443" s="110"/>
      <c r="B443" s="110" t="s">
        <v>337</v>
      </c>
      <c r="C443" s="112">
        <v>18667000</v>
      </c>
      <c r="D443" s="162">
        <v>0</v>
      </c>
      <c r="E443" s="162">
        <v>0</v>
      </c>
      <c r="F443" s="228">
        <f t="shared" si="197"/>
        <v>18667000</v>
      </c>
      <c r="G443" s="162">
        <v>16267438</v>
      </c>
      <c r="H443" s="162">
        <v>0</v>
      </c>
      <c r="I443" s="162">
        <v>16267438</v>
      </c>
      <c r="J443" s="162">
        <v>0</v>
      </c>
      <c r="K443" s="162">
        <v>12558633</v>
      </c>
      <c r="L443" s="186">
        <f t="shared" si="189"/>
        <v>0.8714543311726576</v>
      </c>
      <c r="M443" s="162">
        <f t="shared" si="190"/>
        <v>2399562</v>
      </c>
    </row>
    <row r="444" spans="1:13" s="40" customFormat="1" ht="15">
      <c r="A444" s="110"/>
      <c r="B444" s="110" t="s">
        <v>336</v>
      </c>
      <c r="C444" s="112">
        <v>26058000</v>
      </c>
      <c r="D444" s="162">
        <v>0</v>
      </c>
      <c r="E444" s="162">
        <v>0</v>
      </c>
      <c r="F444" s="228">
        <f t="shared" si="197"/>
        <v>26058000</v>
      </c>
      <c r="G444" s="162">
        <v>8906750</v>
      </c>
      <c r="H444" s="162">
        <v>0</v>
      </c>
      <c r="I444" s="162">
        <v>8906750</v>
      </c>
      <c r="J444" s="162">
        <v>0</v>
      </c>
      <c r="K444" s="162">
        <v>8906750</v>
      </c>
      <c r="L444" s="186">
        <f t="shared" si="189"/>
        <v>0.3418048200168854</v>
      </c>
      <c r="M444" s="162">
        <f t="shared" si="190"/>
        <v>17151250</v>
      </c>
    </row>
    <row r="445" spans="1:13" s="40" customFormat="1" ht="15">
      <c r="A445" s="110"/>
      <c r="B445" s="110" t="s">
        <v>344</v>
      </c>
      <c r="C445" s="112">
        <v>5500000</v>
      </c>
      <c r="D445" s="162">
        <v>0</v>
      </c>
      <c r="E445" s="162">
        <v>0</v>
      </c>
      <c r="F445" s="228">
        <f>+C445+E445</f>
        <v>5500000</v>
      </c>
      <c r="G445" s="162">
        <v>8489665</v>
      </c>
      <c r="H445" s="162">
        <v>0</v>
      </c>
      <c r="I445" s="162">
        <v>8489665</v>
      </c>
      <c r="J445" s="162">
        <v>0</v>
      </c>
      <c r="K445" s="162">
        <v>3336812</v>
      </c>
      <c r="L445" s="186">
        <f t="shared" si="189"/>
        <v>1.5435754545454545</v>
      </c>
      <c r="M445" s="162">
        <f t="shared" si="190"/>
        <v>-2989665</v>
      </c>
    </row>
    <row r="446" spans="1:13" s="40" customFormat="1" ht="15">
      <c r="A446" s="110"/>
      <c r="B446" s="110" t="s">
        <v>373</v>
      </c>
      <c r="C446" s="112">
        <v>22240000</v>
      </c>
      <c r="D446" s="162">
        <v>0</v>
      </c>
      <c r="E446" s="162">
        <v>0</v>
      </c>
      <c r="F446" s="228">
        <f t="shared" si="197"/>
        <v>22240000</v>
      </c>
      <c r="G446" s="162">
        <v>0</v>
      </c>
      <c r="H446" s="162">
        <v>0</v>
      </c>
      <c r="I446" s="162">
        <v>0</v>
      </c>
      <c r="J446" s="162">
        <v>0</v>
      </c>
      <c r="K446" s="162">
        <v>0</v>
      </c>
      <c r="L446" s="186">
        <f t="shared" si="189"/>
        <v>0</v>
      </c>
      <c r="M446" s="162">
        <f t="shared" si="190"/>
        <v>22240000</v>
      </c>
    </row>
    <row r="447" spans="1:13" s="40" customFormat="1" ht="15">
      <c r="A447" s="110"/>
      <c r="B447" s="110" t="s">
        <v>372</v>
      </c>
      <c r="C447" s="112">
        <v>0</v>
      </c>
      <c r="D447" s="162">
        <v>0</v>
      </c>
      <c r="E447" s="162">
        <v>0</v>
      </c>
      <c r="F447" s="228">
        <f t="shared" si="197"/>
        <v>0</v>
      </c>
      <c r="G447" s="162">
        <v>21547585</v>
      </c>
      <c r="H447" s="162">
        <v>0</v>
      </c>
      <c r="I447" s="162">
        <v>21547585</v>
      </c>
      <c r="J447" s="162">
        <v>0</v>
      </c>
      <c r="K447" s="162">
        <v>21547585</v>
      </c>
      <c r="L447" s="186">
        <f t="shared" si="189"/>
        <v>0</v>
      </c>
      <c r="M447" s="162">
        <f t="shared" si="190"/>
        <v>-21547585</v>
      </c>
    </row>
    <row r="448" spans="1:13" s="40" customFormat="1" ht="15">
      <c r="A448" s="110"/>
      <c r="B448" s="110" t="s">
        <v>359</v>
      </c>
      <c r="C448" s="112">
        <v>10000000</v>
      </c>
      <c r="D448" s="162">
        <v>0</v>
      </c>
      <c r="E448" s="162">
        <v>-10000000</v>
      </c>
      <c r="F448" s="228">
        <f t="shared" si="197"/>
        <v>0</v>
      </c>
      <c r="G448" s="162">
        <v>0</v>
      </c>
      <c r="H448" s="162">
        <v>0</v>
      </c>
      <c r="I448" s="162">
        <v>0</v>
      </c>
      <c r="J448" s="162">
        <v>0</v>
      </c>
      <c r="K448" s="162">
        <v>0</v>
      </c>
      <c r="L448" s="186">
        <f t="shared" si="189"/>
        <v>0</v>
      </c>
      <c r="M448" s="162">
        <f t="shared" si="190"/>
        <v>0</v>
      </c>
    </row>
    <row r="449" spans="1:13" s="40" customFormat="1" ht="15">
      <c r="A449" s="110"/>
      <c r="B449" s="110" t="s">
        <v>369</v>
      </c>
      <c r="C449" s="112">
        <v>857000</v>
      </c>
      <c r="D449" s="162">
        <v>0</v>
      </c>
      <c r="E449" s="162">
        <v>930000</v>
      </c>
      <c r="F449" s="228">
        <f t="shared" si="197"/>
        <v>1787000</v>
      </c>
      <c r="G449" s="162">
        <v>0</v>
      </c>
      <c r="H449" s="162">
        <v>0</v>
      </c>
      <c r="I449" s="162">
        <v>0</v>
      </c>
      <c r="J449" s="162">
        <v>0</v>
      </c>
      <c r="K449" s="162">
        <v>0</v>
      </c>
      <c r="L449" s="186">
        <f t="shared" si="189"/>
        <v>0</v>
      </c>
      <c r="M449" s="162">
        <f t="shared" si="190"/>
        <v>1787000</v>
      </c>
    </row>
    <row r="450" spans="1:13" s="40" customFormat="1" ht="15">
      <c r="A450" s="110"/>
      <c r="B450" s="110" t="s">
        <v>371</v>
      </c>
      <c r="C450" s="112">
        <v>0</v>
      </c>
      <c r="D450" s="162">
        <v>0</v>
      </c>
      <c r="E450" s="162">
        <v>12800000</v>
      </c>
      <c r="F450" s="228">
        <f t="shared" si="197"/>
        <v>12800000</v>
      </c>
      <c r="G450" s="162">
        <v>877800</v>
      </c>
      <c r="H450" s="162">
        <v>877800</v>
      </c>
      <c r="I450" s="162">
        <v>877800</v>
      </c>
      <c r="J450" s="162">
        <v>0</v>
      </c>
      <c r="K450" s="162">
        <v>0</v>
      </c>
      <c r="L450" s="186">
        <f t="shared" si="189"/>
        <v>0.068578125</v>
      </c>
      <c r="M450" s="162">
        <f t="shared" si="190"/>
        <v>11922200</v>
      </c>
    </row>
    <row r="451" spans="1:13" s="40" customFormat="1" ht="15">
      <c r="A451" s="110"/>
      <c r="B451" s="110" t="s">
        <v>357</v>
      </c>
      <c r="C451" s="112">
        <v>11000000</v>
      </c>
      <c r="D451" s="162">
        <v>0</v>
      </c>
      <c r="E451" s="162">
        <v>-11000000</v>
      </c>
      <c r="F451" s="228">
        <f t="shared" si="197"/>
        <v>0</v>
      </c>
      <c r="G451" s="162">
        <v>0</v>
      </c>
      <c r="H451" s="162">
        <v>0</v>
      </c>
      <c r="I451" s="162">
        <v>0</v>
      </c>
      <c r="J451" s="162">
        <v>0</v>
      </c>
      <c r="K451" s="162">
        <v>0</v>
      </c>
      <c r="L451" s="186">
        <f t="shared" si="189"/>
        <v>0</v>
      </c>
      <c r="M451" s="162">
        <f t="shared" si="190"/>
        <v>0</v>
      </c>
    </row>
    <row r="452" spans="1:13" s="41" customFormat="1" ht="36">
      <c r="A452" s="120" t="s">
        <v>927</v>
      </c>
      <c r="B452" s="60" t="s">
        <v>370</v>
      </c>
      <c r="C452" s="103">
        <f>+C453+C454+C456+C460+C461+C466+C469+C470</f>
        <v>2527588000</v>
      </c>
      <c r="D452" s="103">
        <f aca="true" t="shared" si="198" ref="D452:K452">+D453+D454+D456+D460+D461+D466+D469+D470</f>
        <v>-33478452</v>
      </c>
      <c r="E452" s="103">
        <f t="shared" si="198"/>
        <v>-33478452</v>
      </c>
      <c r="F452" s="222">
        <f t="shared" si="198"/>
        <v>2494109548</v>
      </c>
      <c r="G452" s="103">
        <f t="shared" si="198"/>
        <v>1008068020</v>
      </c>
      <c r="H452" s="103">
        <f t="shared" si="198"/>
        <v>509095883</v>
      </c>
      <c r="I452" s="103">
        <f t="shared" si="198"/>
        <v>868248034</v>
      </c>
      <c r="J452" s="103">
        <f t="shared" si="198"/>
        <v>42518853</v>
      </c>
      <c r="K452" s="103">
        <f t="shared" si="198"/>
        <v>48250644</v>
      </c>
      <c r="L452" s="181">
        <f t="shared" si="189"/>
        <v>0.34811944595466504</v>
      </c>
      <c r="M452" s="103">
        <f t="shared" si="190"/>
        <v>1486041528</v>
      </c>
    </row>
    <row r="453" spans="1:13" s="66" customFormat="1" ht="24">
      <c r="A453" s="205" t="s">
        <v>928</v>
      </c>
      <c r="B453" s="206" t="s">
        <v>260</v>
      </c>
      <c r="C453" s="207">
        <v>288355000</v>
      </c>
      <c r="D453" s="207">
        <v>0</v>
      </c>
      <c r="E453" s="207">
        <v>0</v>
      </c>
      <c r="F453" s="231">
        <f>+C453+E453</f>
        <v>288355000</v>
      </c>
      <c r="G453" s="207">
        <v>0</v>
      </c>
      <c r="H453" s="207">
        <v>0</v>
      </c>
      <c r="I453" s="207">
        <v>0</v>
      </c>
      <c r="J453" s="207">
        <v>0</v>
      </c>
      <c r="K453" s="207">
        <v>0</v>
      </c>
      <c r="L453" s="208">
        <f t="shared" si="189"/>
        <v>0</v>
      </c>
      <c r="M453" s="207">
        <f t="shared" si="190"/>
        <v>288355000</v>
      </c>
    </row>
    <row r="454" spans="1:13" s="66" customFormat="1" ht="24">
      <c r="A454" s="196" t="s">
        <v>929</v>
      </c>
      <c r="B454" s="197" t="s">
        <v>261</v>
      </c>
      <c r="C454" s="198">
        <f>+C455</f>
        <v>79000000</v>
      </c>
      <c r="D454" s="198">
        <f aca="true" t="shared" si="199" ref="D454:K454">+D455</f>
        <v>0</v>
      </c>
      <c r="E454" s="198">
        <f t="shared" si="199"/>
        <v>0</v>
      </c>
      <c r="F454" s="223">
        <f t="shared" si="199"/>
        <v>79000000</v>
      </c>
      <c r="G454" s="198">
        <f t="shared" si="199"/>
        <v>0</v>
      </c>
      <c r="H454" s="198">
        <f t="shared" si="199"/>
        <v>0</v>
      </c>
      <c r="I454" s="198">
        <f t="shared" si="199"/>
        <v>0</v>
      </c>
      <c r="J454" s="198">
        <f t="shared" si="199"/>
        <v>0</v>
      </c>
      <c r="K454" s="198">
        <f t="shared" si="199"/>
        <v>0</v>
      </c>
      <c r="L454" s="201">
        <f t="shared" si="189"/>
        <v>0</v>
      </c>
      <c r="M454" s="198">
        <f t="shared" si="190"/>
        <v>79000000</v>
      </c>
    </row>
    <row r="455" spans="1:13" s="40" customFormat="1" ht="15">
      <c r="A455" s="110"/>
      <c r="B455" s="110" t="s">
        <v>367</v>
      </c>
      <c r="C455" s="112">
        <v>79000000</v>
      </c>
      <c r="D455" s="162">
        <v>0</v>
      </c>
      <c r="E455" s="162">
        <v>0</v>
      </c>
      <c r="F455" s="228">
        <f>+C455+E455</f>
        <v>79000000</v>
      </c>
      <c r="G455" s="162">
        <v>0</v>
      </c>
      <c r="H455" s="162">
        <v>0</v>
      </c>
      <c r="I455" s="162">
        <v>0</v>
      </c>
      <c r="J455" s="162">
        <v>0</v>
      </c>
      <c r="K455" s="162">
        <v>0</v>
      </c>
      <c r="L455" s="186">
        <f t="shared" si="189"/>
        <v>0</v>
      </c>
      <c r="M455" s="162">
        <f t="shared" si="190"/>
        <v>79000000</v>
      </c>
    </row>
    <row r="456" spans="1:13" s="66" customFormat="1" ht="24">
      <c r="A456" s="196" t="s">
        <v>930</v>
      </c>
      <c r="B456" s="197" t="s">
        <v>262</v>
      </c>
      <c r="C456" s="198">
        <f>+SUM(C457:C459)</f>
        <v>368478000</v>
      </c>
      <c r="D456" s="198">
        <f aca="true" t="shared" si="200" ref="D456:K456">+SUM(D457:D459)</f>
        <v>293922000</v>
      </c>
      <c r="E456" s="198">
        <f t="shared" si="200"/>
        <v>293922000</v>
      </c>
      <c r="F456" s="223">
        <f t="shared" si="200"/>
        <v>662400000</v>
      </c>
      <c r="G456" s="198">
        <f t="shared" si="200"/>
        <v>231397845</v>
      </c>
      <c r="H456" s="198">
        <f t="shared" si="200"/>
        <v>0</v>
      </c>
      <c r="I456" s="198">
        <f t="shared" si="200"/>
        <v>166582576</v>
      </c>
      <c r="J456" s="198">
        <f t="shared" si="200"/>
        <v>0</v>
      </c>
      <c r="K456" s="198">
        <f t="shared" si="200"/>
        <v>0</v>
      </c>
      <c r="L456" s="201">
        <f t="shared" si="189"/>
        <v>0.2514833574879227</v>
      </c>
      <c r="M456" s="198">
        <f t="shared" si="190"/>
        <v>431002155</v>
      </c>
    </row>
    <row r="457" spans="1:13" s="40" customFormat="1" ht="15">
      <c r="A457" s="110"/>
      <c r="B457" s="110" t="s">
        <v>369</v>
      </c>
      <c r="C457" s="112">
        <v>0</v>
      </c>
      <c r="D457" s="162">
        <v>0</v>
      </c>
      <c r="E457" s="162">
        <v>0</v>
      </c>
      <c r="F457" s="228">
        <f>+C457+E457</f>
        <v>0</v>
      </c>
      <c r="G457" s="162">
        <v>0</v>
      </c>
      <c r="H457" s="162">
        <v>0</v>
      </c>
      <c r="I457" s="162">
        <v>0</v>
      </c>
      <c r="J457" s="162">
        <v>0</v>
      </c>
      <c r="K457" s="162">
        <v>0</v>
      </c>
      <c r="L457" s="186">
        <f t="shared" si="189"/>
        <v>0</v>
      </c>
      <c r="M457" s="162">
        <f t="shared" si="190"/>
        <v>0</v>
      </c>
    </row>
    <row r="458" spans="1:13" s="40" customFormat="1" ht="15">
      <c r="A458" s="110"/>
      <c r="B458" s="110" t="s">
        <v>367</v>
      </c>
      <c r="C458" s="112">
        <v>306078000</v>
      </c>
      <c r="D458" s="162">
        <v>293922000</v>
      </c>
      <c r="E458" s="162">
        <v>293922000</v>
      </c>
      <c r="F458" s="228">
        <f aca="true" t="shared" si="201" ref="F458:F459">+C458+E458</f>
        <v>600000000</v>
      </c>
      <c r="G458" s="162">
        <v>168997845</v>
      </c>
      <c r="H458" s="162">
        <v>0</v>
      </c>
      <c r="I458" s="162">
        <v>166582576</v>
      </c>
      <c r="J458" s="162">
        <v>0</v>
      </c>
      <c r="K458" s="162">
        <v>0</v>
      </c>
      <c r="L458" s="186">
        <f t="shared" si="189"/>
        <v>0.2776376266666667</v>
      </c>
      <c r="M458" s="162">
        <f t="shared" si="190"/>
        <v>431002155</v>
      </c>
    </row>
    <row r="459" spans="1:13" s="40" customFormat="1" ht="15">
      <c r="A459" s="110"/>
      <c r="B459" s="110" t="s">
        <v>342</v>
      </c>
      <c r="C459" s="112">
        <v>62400000</v>
      </c>
      <c r="D459" s="162">
        <v>0</v>
      </c>
      <c r="E459" s="162">
        <v>0</v>
      </c>
      <c r="F459" s="228">
        <f t="shared" si="201"/>
        <v>62400000</v>
      </c>
      <c r="G459" s="162">
        <v>62400000</v>
      </c>
      <c r="H459" s="162">
        <v>0</v>
      </c>
      <c r="I459" s="162">
        <v>0</v>
      </c>
      <c r="J459" s="162">
        <v>0</v>
      </c>
      <c r="K459" s="162">
        <v>0</v>
      </c>
      <c r="L459" s="186">
        <f t="shared" si="189"/>
        <v>0</v>
      </c>
      <c r="M459" s="162">
        <f t="shared" si="190"/>
        <v>0</v>
      </c>
    </row>
    <row r="460" spans="1:13" s="66" customFormat="1" ht="24">
      <c r="A460" s="205" t="s">
        <v>931</v>
      </c>
      <c r="B460" s="206" t="s">
        <v>263</v>
      </c>
      <c r="C460" s="207">
        <v>103500000</v>
      </c>
      <c r="D460" s="207">
        <v>-38500000</v>
      </c>
      <c r="E460" s="207">
        <v>-38500000</v>
      </c>
      <c r="F460" s="231">
        <f>+C460+E460</f>
        <v>65000000</v>
      </c>
      <c r="G460" s="207">
        <v>15000000</v>
      </c>
      <c r="H460" s="207">
        <v>0</v>
      </c>
      <c r="I460" s="207">
        <v>15000000</v>
      </c>
      <c r="J460" s="207">
        <v>0</v>
      </c>
      <c r="K460" s="207">
        <v>5731791</v>
      </c>
      <c r="L460" s="208">
        <f t="shared" si="189"/>
        <v>0.23076923076923078</v>
      </c>
      <c r="M460" s="207">
        <f t="shared" si="190"/>
        <v>50000000</v>
      </c>
    </row>
    <row r="461" spans="1:13" s="66" customFormat="1" ht="24">
      <c r="A461" s="196" t="s">
        <v>932</v>
      </c>
      <c r="B461" s="197" t="s">
        <v>264</v>
      </c>
      <c r="C461" s="198">
        <f>+SUM(C462:C465)</f>
        <v>1169323000</v>
      </c>
      <c r="D461" s="198">
        <f aca="true" t="shared" si="202" ref="D461:K461">+SUM(D462:D465)</f>
        <v>-288900452</v>
      </c>
      <c r="E461" s="198">
        <f t="shared" si="202"/>
        <v>-288900452</v>
      </c>
      <c r="F461" s="223">
        <f t="shared" si="202"/>
        <v>880422548</v>
      </c>
      <c r="G461" s="198">
        <f t="shared" si="202"/>
        <v>719151320</v>
      </c>
      <c r="H461" s="198">
        <f t="shared" si="202"/>
        <v>509095883</v>
      </c>
      <c r="I461" s="198">
        <f t="shared" si="202"/>
        <v>644146603</v>
      </c>
      <c r="J461" s="198">
        <f t="shared" si="202"/>
        <v>0</v>
      </c>
      <c r="K461" s="198">
        <f t="shared" si="202"/>
        <v>0</v>
      </c>
      <c r="L461" s="201">
        <f t="shared" si="189"/>
        <v>0.7316334690237851</v>
      </c>
      <c r="M461" s="198">
        <f t="shared" si="190"/>
        <v>161271228</v>
      </c>
    </row>
    <row r="462" spans="1:13" s="40" customFormat="1" ht="15">
      <c r="A462" s="110"/>
      <c r="B462" s="110" t="s">
        <v>369</v>
      </c>
      <c r="C462" s="112">
        <v>0</v>
      </c>
      <c r="D462" s="162">
        <v>0</v>
      </c>
      <c r="E462" s="162">
        <v>0</v>
      </c>
      <c r="F462" s="228">
        <f>+C462+E462</f>
        <v>0</v>
      </c>
      <c r="G462" s="162">
        <v>0</v>
      </c>
      <c r="H462" s="162">
        <v>0</v>
      </c>
      <c r="I462" s="162">
        <v>0</v>
      </c>
      <c r="J462" s="162">
        <v>0</v>
      </c>
      <c r="K462" s="162">
        <v>0</v>
      </c>
      <c r="L462" s="186">
        <f t="shared" si="189"/>
        <v>0</v>
      </c>
      <c r="M462" s="162">
        <f t="shared" si="190"/>
        <v>0</v>
      </c>
    </row>
    <row r="463" spans="1:13" s="40" customFormat="1" ht="15">
      <c r="A463" s="110"/>
      <c r="B463" s="110" t="s">
        <v>367</v>
      </c>
      <c r="C463" s="112">
        <v>589690000</v>
      </c>
      <c r="D463" s="162">
        <v>0</v>
      </c>
      <c r="E463" s="162">
        <v>0</v>
      </c>
      <c r="F463" s="228">
        <f aca="true" t="shared" si="203" ref="F463:F465">+C463+E463</f>
        <v>589690000</v>
      </c>
      <c r="G463" s="162">
        <v>583358500</v>
      </c>
      <c r="H463" s="162">
        <v>509095883</v>
      </c>
      <c r="I463" s="162">
        <v>509095883</v>
      </c>
      <c r="J463" s="162">
        <v>0</v>
      </c>
      <c r="K463" s="162">
        <v>0</v>
      </c>
      <c r="L463" s="186">
        <f t="shared" si="189"/>
        <v>0.8633279909783106</v>
      </c>
      <c r="M463" s="162">
        <f t="shared" si="190"/>
        <v>6331500</v>
      </c>
    </row>
    <row r="464" spans="1:13" s="40" customFormat="1" ht="15">
      <c r="A464" s="110"/>
      <c r="B464" s="110" t="s">
        <v>318</v>
      </c>
      <c r="C464" s="112">
        <v>36400000</v>
      </c>
      <c r="D464" s="162">
        <v>0</v>
      </c>
      <c r="E464" s="162">
        <v>0</v>
      </c>
      <c r="F464" s="228">
        <f t="shared" si="203"/>
        <v>36400000</v>
      </c>
      <c r="G464" s="162">
        <v>0</v>
      </c>
      <c r="H464" s="162">
        <v>0</v>
      </c>
      <c r="I464" s="162">
        <v>0</v>
      </c>
      <c r="J464" s="162">
        <v>0</v>
      </c>
      <c r="K464" s="162">
        <v>0</v>
      </c>
      <c r="L464" s="186">
        <f t="shared" si="189"/>
        <v>0</v>
      </c>
      <c r="M464" s="162">
        <f t="shared" si="190"/>
        <v>36400000</v>
      </c>
    </row>
    <row r="465" spans="1:13" s="40" customFormat="1" ht="15">
      <c r="A465" s="110"/>
      <c r="B465" s="110" t="s">
        <v>368</v>
      </c>
      <c r="C465" s="112">
        <v>543233000</v>
      </c>
      <c r="D465" s="162">
        <v>-288900452</v>
      </c>
      <c r="E465" s="162">
        <v>-288900452</v>
      </c>
      <c r="F465" s="228">
        <f t="shared" si="203"/>
        <v>254332548</v>
      </c>
      <c r="G465" s="162">
        <v>135792820</v>
      </c>
      <c r="H465" s="162">
        <v>0</v>
      </c>
      <c r="I465" s="162">
        <v>135050720</v>
      </c>
      <c r="J465" s="162">
        <v>0</v>
      </c>
      <c r="K465" s="162">
        <v>0</v>
      </c>
      <c r="L465" s="186">
        <f t="shared" si="189"/>
        <v>0.5310005387120174</v>
      </c>
      <c r="M465" s="162">
        <f t="shared" si="190"/>
        <v>118539728</v>
      </c>
    </row>
    <row r="466" spans="1:13" s="66" customFormat="1" ht="24">
      <c r="A466" s="196" t="s">
        <v>933</v>
      </c>
      <c r="B466" s="197" t="s">
        <v>265</v>
      </c>
      <c r="C466" s="198">
        <f>+SUM(C467:C468)</f>
        <v>161277000</v>
      </c>
      <c r="D466" s="198">
        <f aca="true" t="shared" si="204" ref="D466:K466">+SUM(D467:D468)</f>
        <v>0</v>
      </c>
      <c r="E466" s="198">
        <f t="shared" si="204"/>
        <v>0</v>
      </c>
      <c r="F466" s="223">
        <f t="shared" si="204"/>
        <v>161277000</v>
      </c>
      <c r="G466" s="198">
        <f t="shared" si="204"/>
        <v>42518855</v>
      </c>
      <c r="H466" s="198">
        <f t="shared" si="204"/>
        <v>0</v>
      </c>
      <c r="I466" s="198">
        <f t="shared" si="204"/>
        <v>42518855</v>
      </c>
      <c r="J466" s="198">
        <f t="shared" si="204"/>
        <v>42518853</v>
      </c>
      <c r="K466" s="198">
        <f t="shared" si="204"/>
        <v>42518853</v>
      </c>
      <c r="L466" s="201">
        <f t="shared" si="189"/>
        <v>0.263638677554766</v>
      </c>
      <c r="M466" s="198">
        <f t="shared" si="190"/>
        <v>118758145</v>
      </c>
    </row>
    <row r="467" spans="1:13" s="40" customFormat="1" ht="15">
      <c r="A467" s="110"/>
      <c r="B467" s="110" t="s">
        <v>345</v>
      </c>
      <c r="C467" s="112">
        <v>40000000</v>
      </c>
      <c r="D467" s="162">
        <v>0</v>
      </c>
      <c r="E467" s="162">
        <v>0</v>
      </c>
      <c r="F467" s="228">
        <f>+C467+E467</f>
        <v>40000000</v>
      </c>
      <c r="G467" s="162">
        <v>0</v>
      </c>
      <c r="H467" s="162">
        <v>0</v>
      </c>
      <c r="I467" s="162">
        <v>0</v>
      </c>
      <c r="J467" s="162">
        <v>0</v>
      </c>
      <c r="K467" s="162">
        <v>0</v>
      </c>
      <c r="L467" s="186">
        <f aca="true" t="shared" si="205" ref="L467:L531">+_xlfn.IFERROR(I467/F467,0)</f>
        <v>0</v>
      </c>
      <c r="M467" s="162">
        <f aca="true" t="shared" si="206" ref="M467:M531">+F467-G467</f>
        <v>40000000</v>
      </c>
    </row>
    <row r="468" spans="1:13" s="40" customFormat="1" ht="15">
      <c r="A468" s="110"/>
      <c r="B468" s="110" t="s">
        <v>367</v>
      </c>
      <c r="C468" s="112">
        <v>121277000</v>
      </c>
      <c r="D468" s="162">
        <v>0</v>
      </c>
      <c r="E468" s="162">
        <v>0</v>
      </c>
      <c r="F468" s="228">
        <f>+C468+E468</f>
        <v>121277000</v>
      </c>
      <c r="G468" s="162">
        <v>42518855</v>
      </c>
      <c r="H468" s="162">
        <v>0</v>
      </c>
      <c r="I468" s="162">
        <v>42518855</v>
      </c>
      <c r="J468" s="162">
        <v>42518853</v>
      </c>
      <c r="K468" s="162">
        <v>42518853</v>
      </c>
      <c r="L468" s="186">
        <f t="shared" si="205"/>
        <v>0.3505928989008633</v>
      </c>
      <c r="M468" s="162">
        <f t="shared" si="206"/>
        <v>78758145</v>
      </c>
    </row>
    <row r="469" spans="1:13" s="66" customFormat="1" ht="24">
      <c r="A469" s="205" t="s">
        <v>934</v>
      </c>
      <c r="B469" s="206" t="s">
        <v>266</v>
      </c>
      <c r="C469" s="207">
        <v>120000000</v>
      </c>
      <c r="D469" s="207">
        <v>0</v>
      </c>
      <c r="E469" s="207">
        <v>0</v>
      </c>
      <c r="F469" s="231">
        <f>+C469+E469</f>
        <v>120000000</v>
      </c>
      <c r="G469" s="207">
        <v>0</v>
      </c>
      <c r="H469" s="207">
        <v>0</v>
      </c>
      <c r="I469" s="207">
        <v>0</v>
      </c>
      <c r="J469" s="207">
        <v>0</v>
      </c>
      <c r="K469" s="207">
        <v>0</v>
      </c>
      <c r="L469" s="208">
        <f t="shared" si="205"/>
        <v>0</v>
      </c>
      <c r="M469" s="207">
        <f t="shared" si="206"/>
        <v>120000000</v>
      </c>
    </row>
    <row r="470" spans="1:13" s="66" customFormat="1" ht="15">
      <c r="A470" s="205" t="s">
        <v>935</v>
      </c>
      <c r="B470" s="206" t="s">
        <v>366</v>
      </c>
      <c r="C470" s="207">
        <v>237655000</v>
      </c>
      <c r="D470" s="207">
        <v>0</v>
      </c>
      <c r="E470" s="207">
        <v>0</v>
      </c>
      <c r="F470" s="231">
        <f>+C470+E470</f>
        <v>237655000</v>
      </c>
      <c r="G470" s="207">
        <v>0</v>
      </c>
      <c r="H470" s="207">
        <v>0</v>
      </c>
      <c r="I470" s="207">
        <v>0</v>
      </c>
      <c r="J470" s="207">
        <v>0</v>
      </c>
      <c r="K470" s="207">
        <v>0</v>
      </c>
      <c r="L470" s="208">
        <f t="shared" si="205"/>
        <v>0</v>
      </c>
      <c r="M470" s="207">
        <f t="shared" si="206"/>
        <v>237655000</v>
      </c>
    </row>
    <row r="471" spans="1:13" s="41" customFormat="1" ht="36">
      <c r="A471" s="120" t="s">
        <v>936</v>
      </c>
      <c r="B471" s="60" t="s">
        <v>268</v>
      </c>
      <c r="C471" s="103">
        <f>+C472+C485+C502</f>
        <v>1007750000</v>
      </c>
      <c r="D471" s="103">
        <f aca="true" t="shared" si="207" ref="D471:K471">+D472+D485+D502</f>
        <v>-38504000</v>
      </c>
      <c r="E471" s="103">
        <f t="shared" si="207"/>
        <v>11496000</v>
      </c>
      <c r="F471" s="222">
        <f t="shared" si="207"/>
        <v>1019246000</v>
      </c>
      <c r="G471" s="103">
        <f t="shared" si="207"/>
        <v>234911000</v>
      </c>
      <c r="H471" s="103">
        <f t="shared" si="207"/>
        <v>0</v>
      </c>
      <c r="I471" s="103">
        <f t="shared" si="207"/>
        <v>135981000</v>
      </c>
      <c r="J471" s="103">
        <f>+J472+J485+J502</f>
        <v>25405100</v>
      </c>
      <c r="K471" s="103">
        <f t="shared" si="207"/>
        <v>52542600</v>
      </c>
      <c r="L471" s="181">
        <f t="shared" si="205"/>
        <v>0.13341332710650813</v>
      </c>
      <c r="M471" s="103">
        <f t="shared" si="206"/>
        <v>784335000</v>
      </c>
    </row>
    <row r="472" spans="1:13" s="41" customFormat="1" ht="15">
      <c r="A472" s="130" t="s">
        <v>937</v>
      </c>
      <c r="B472" s="48" t="s">
        <v>365</v>
      </c>
      <c r="C472" s="121">
        <f>+C473+C484</f>
        <v>313454000</v>
      </c>
      <c r="D472" s="121">
        <f aca="true" t="shared" si="208" ref="D472:K472">+D473+D484</f>
        <v>-15761000</v>
      </c>
      <c r="E472" s="121">
        <f t="shared" si="208"/>
        <v>-15761000</v>
      </c>
      <c r="F472" s="230">
        <f t="shared" si="208"/>
        <v>297693000</v>
      </c>
      <c r="G472" s="121">
        <f t="shared" si="208"/>
        <v>57008000</v>
      </c>
      <c r="H472" s="121">
        <f t="shared" si="208"/>
        <v>0</v>
      </c>
      <c r="I472" s="121">
        <f t="shared" si="208"/>
        <v>0</v>
      </c>
      <c r="J472" s="100">
        <f t="shared" si="208"/>
        <v>0</v>
      </c>
      <c r="K472" s="121">
        <f t="shared" si="208"/>
        <v>0</v>
      </c>
      <c r="L472" s="178">
        <f t="shared" si="205"/>
        <v>0</v>
      </c>
      <c r="M472" s="100">
        <f t="shared" si="206"/>
        <v>240685000</v>
      </c>
    </row>
    <row r="473" spans="1:13" s="66" customFormat="1" ht="15">
      <c r="A473" s="196" t="s">
        <v>938</v>
      </c>
      <c r="B473" s="197" t="s">
        <v>365</v>
      </c>
      <c r="C473" s="198">
        <f>SUM(C474:C483)</f>
        <v>313454000</v>
      </c>
      <c r="D473" s="198">
        <f aca="true" t="shared" si="209" ref="D473:K473">SUM(D474:D483)</f>
        <v>-15761000</v>
      </c>
      <c r="E473" s="198">
        <f t="shared" si="209"/>
        <v>-15761000</v>
      </c>
      <c r="F473" s="223">
        <f t="shared" si="209"/>
        <v>297693000</v>
      </c>
      <c r="G473" s="198">
        <f t="shared" si="209"/>
        <v>57008000</v>
      </c>
      <c r="H473" s="198">
        <f t="shared" si="209"/>
        <v>0</v>
      </c>
      <c r="I473" s="198">
        <f t="shared" si="209"/>
        <v>0</v>
      </c>
      <c r="J473" s="198">
        <f t="shared" si="209"/>
        <v>0</v>
      </c>
      <c r="K473" s="198">
        <f t="shared" si="209"/>
        <v>0</v>
      </c>
      <c r="L473" s="201">
        <f t="shared" si="205"/>
        <v>0</v>
      </c>
      <c r="M473" s="198">
        <f t="shared" si="206"/>
        <v>240685000</v>
      </c>
    </row>
    <row r="474" spans="1:13" s="40" customFormat="1" ht="15">
      <c r="A474" s="110"/>
      <c r="B474" s="110" t="s">
        <v>348</v>
      </c>
      <c r="C474" s="112">
        <v>102567000</v>
      </c>
      <c r="D474" s="162">
        <v>0</v>
      </c>
      <c r="E474" s="162">
        <v>0</v>
      </c>
      <c r="F474" s="228">
        <f>+C474+E474</f>
        <v>102567000</v>
      </c>
      <c r="G474" s="162">
        <v>44268000</v>
      </c>
      <c r="H474" s="162">
        <v>0</v>
      </c>
      <c r="I474" s="162">
        <v>0</v>
      </c>
      <c r="J474" s="162">
        <v>0</v>
      </c>
      <c r="K474" s="162">
        <v>0</v>
      </c>
      <c r="L474" s="186">
        <f t="shared" si="205"/>
        <v>0</v>
      </c>
      <c r="M474" s="162">
        <f t="shared" si="206"/>
        <v>58299000</v>
      </c>
    </row>
    <row r="475" spans="1:13" s="40" customFormat="1" ht="15">
      <c r="A475" s="110"/>
      <c r="B475" s="110" t="s">
        <v>347</v>
      </c>
      <c r="C475" s="112">
        <v>16640000</v>
      </c>
      <c r="D475" s="162">
        <v>0</v>
      </c>
      <c r="E475" s="162">
        <v>0</v>
      </c>
      <c r="F475" s="228">
        <f aca="true" t="shared" si="210" ref="F475:F483">+C475+E475</f>
        <v>16640000</v>
      </c>
      <c r="G475" s="162">
        <v>12740000</v>
      </c>
      <c r="H475" s="162">
        <v>0</v>
      </c>
      <c r="I475" s="162">
        <v>0</v>
      </c>
      <c r="J475" s="162">
        <v>0</v>
      </c>
      <c r="K475" s="162">
        <v>0</v>
      </c>
      <c r="L475" s="186">
        <f t="shared" si="205"/>
        <v>0</v>
      </c>
      <c r="M475" s="162">
        <f t="shared" si="206"/>
        <v>3900000</v>
      </c>
    </row>
    <row r="476" spans="1:13" s="40" customFormat="1" ht="15">
      <c r="A476" s="110"/>
      <c r="B476" s="110" t="s">
        <v>341</v>
      </c>
      <c r="C476" s="112">
        <v>37800000</v>
      </c>
      <c r="D476" s="162">
        <v>-7800000</v>
      </c>
      <c r="E476" s="162">
        <v>-7800000</v>
      </c>
      <c r="F476" s="228">
        <f t="shared" si="210"/>
        <v>30000000</v>
      </c>
      <c r="G476" s="162">
        <v>0</v>
      </c>
      <c r="H476" s="162">
        <v>0</v>
      </c>
      <c r="I476" s="162">
        <v>0</v>
      </c>
      <c r="J476" s="162">
        <v>0</v>
      </c>
      <c r="K476" s="162">
        <v>0</v>
      </c>
      <c r="L476" s="186">
        <f t="shared" si="205"/>
        <v>0</v>
      </c>
      <c r="M476" s="162">
        <f t="shared" si="206"/>
        <v>30000000</v>
      </c>
    </row>
    <row r="477" spans="1:13" s="40" customFormat="1" ht="15">
      <c r="A477" s="110"/>
      <c r="B477" s="110" t="s">
        <v>338</v>
      </c>
      <c r="C477" s="112">
        <v>7961000</v>
      </c>
      <c r="D477" s="162">
        <v>-7961000</v>
      </c>
      <c r="E477" s="162">
        <v>-7961000</v>
      </c>
      <c r="F477" s="228">
        <f t="shared" si="210"/>
        <v>0</v>
      </c>
      <c r="G477" s="162">
        <v>0</v>
      </c>
      <c r="H477" s="162">
        <v>0</v>
      </c>
      <c r="I477" s="162">
        <v>0</v>
      </c>
      <c r="J477" s="162">
        <v>0</v>
      </c>
      <c r="K477" s="162">
        <v>0</v>
      </c>
      <c r="L477" s="186">
        <f t="shared" si="205"/>
        <v>0</v>
      </c>
      <c r="M477" s="162">
        <f t="shared" si="206"/>
        <v>0</v>
      </c>
    </row>
    <row r="478" spans="1:13" s="40" customFormat="1" ht="24">
      <c r="A478" s="110"/>
      <c r="B478" s="110" t="s">
        <v>337</v>
      </c>
      <c r="C478" s="112">
        <v>6137000</v>
      </c>
      <c r="D478" s="162">
        <v>0</v>
      </c>
      <c r="E478" s="162">
        <v>0</v>
      </c>
      <c r="F478" s="228">
        <f t="shared" si="210"/>
        <v>6137000</v>
      </c>
      <c r="G478" s="162">
        <v>0</v>
      </c>
      <c r="H478" s="162">
        <v>0</v>
      </c>
      <c r="I478" s="162">
        <v>0</v>
      </c>
      <c r="J478" s="162">
        <v>0</v>
      </c>
      <c r="K478" s="162">
        <v>0</v>
      </c>
      <c r="L478" s="186">
        <f t="shared" si="205"/>
        <v>0</v>
      </c>
      <c r="M478" s="162">
        <f t="shared" si="206"/>
        <v>6137000</v>
      </c>
    </row>
    <row r="479" spans="1:13" s="40" customFormat="1" ht="15">
      <c r="A479" s="110"/>
      <c r="B479" s="110" t="s">
        <v>336</v>
      </c>
      <c r="C479" s="112">
        <v>86108000</v>
      </c>
      <c r="D479" s="162">
        <v>0</v>
      </c>
      <c r="E479" s="162">
        <v>0</v>
      </c>
      <c r="F479" s="228">
        <f t="shared" si="210"/>
        <v>86108000</v>
      </c>
      <c r="G479" s="162">
        <v>0</v>
      </c>
      <c r="H479" s="162">
        <v>0</v>
      </c>
      <c r="I479" s="162">
        <v>0</v>
      </c>
      <c r="J479" s="162">
        <v>0</v>
      </c>
      <c r="K479" s="162">
        <v>0</v>
      </c>
      <c r="L479" s="186">
        <f t="shared" si="205"/>
        <v>0</v>
      </c>
      <c r="M479" s="162">
        <f t="shared" si="206"/>
        <v>86108000</v>
      </c>
    </row>
    <row r="480" spans="1:13" s="40" customFormat="1" ht="15">
      <c r="A480" s="110"/>
      <c r="B480" s="110" t="s">
        <v>364</v>
      </c>
      <c r="C480" s="112">
        <v>12000000</v>
      </c>
      <c r="D480" s="162">
        <v>0</v>
      </c>
      <c r="E480" s="162">
        <v>0</v>
      </c>
      <c r="F480" s="228">
        <f t="shared" si="210"/>
        <v>12000000</v>
      </c>
      <c r="G480" s="162">
        <v>0</v>
      </c>
      <c r="H480" s="162">
        <v>0</v>
      </c>
      <c r="I480" s="162">
        <v>0</v>
      </c>
      <c r="J480" s="162">
        <v>0</v>
      </c>
      <c r="K480" s="162">
        <v>0</v>
      </c>
      <c r="L480" s="186">
        <f t="shared" si="205"/>
        <v>0</v>
      </c>
      <c r="M480" s="162">
        <f t="shared" si="206"/>
        <v>12000000</v>
      </c>
    </row>
    <row r="481" spans="1:13" s="40" customFormat="1" ht="15">
      <c r="A481" s="110"/>
      <c r="B481" s="110" t="s">
        <v>343</v>
      </c>
      <c r="C481" s="112">
        <v>3541000</v>
      </c>
      <c r="D481" s="162">
        <v>0</v>
      </c>
      <c r="E481" s="162">
        <v>0</v>
      </c>
      <c r="F481" s="228">
        <f t="shared" si="210"/>
        <v>3541000</v>
      </c>
      <c r="G481" s="162">
        <v>0</v>
      </c>
      <c r="H481" s="162">
        <v>0</v>
      </c>
      <c r="I481" s="162">
        <v>0</v>
      </c>
      <c r="J481" s="162">
        <v>0</v>
      </c>
      <c r="K481" s="162">
        <v>0</v>
      </c>
      <c r="L481" s="186">
        <f t="shared" si="205"/>
        <v>0</v>
      </c>
      <c r="M481" s="162">
        <f t="shared" si="206"/>
        <v>3541000</v>
      </c>
    </row>
    <row r="482" spans="1:13" s="40" customFormat="1" ht="15">
      <c r="A482" s="110"/>
      <c r="B482" s="110" t="s">
        <v>363</v>
      </c>
      <c r="C482" s="112">
        <v>20700000</v>
      </c>
      <c r="D482" s="162">
        <v>0</v>
      </c>
      <c r="E482" s="162">
        <v>0</v>
      </c>
      <c r="F482" s="228">
        <f t="shared" si="210"/>
        <v>20700000</v>
      </c>
      <c r="G482" s="162">
        <v>0</v>
      </c>
      <c r="H482" s="162">
        <v>0</v>
      </c>
      <c r="I482" s="162">
        <v>0</v>
      </c>
      <c r="J482" s="162">
        <v>0</v>
      </c>
      <c r="K482" s="162">
        <v>0</v>
      </c>
      <c r="L482" s="186">
        <f t="shared" si="205"/>
        <v>0</v>
      </c>
      <c r="M482" s="162">
        <f t="shared" si="206"/>
        <v>20700000</v>
      </c>
    </row>
    <row r="483" spans="1:13" s="40" customFormat="1" ht="15">
      <c r="A483" s="110"/>
      <c r="B483" s="110" t="s">
        <v>362</v>
      </c>
      <c r="C483" s="112">
        <v>20000000</v>
      </c>
      <c r="D483" s="162">
        <v>0</v>
      </c>
      <c r="E483" s="162">
        <v>0</v>
      </c>
      <c r="F483" s="228">
        <f t="shared" si="210"/>
        <v>20000000</v>
      </c>
      <c r="G483" s="162">
        <v>0</v>
      </c>
      <c r="H483" s="162">
        <v>0</v>
      </c>
      <c r="I483" s="162">
        <v>0</v>
      </c>
      <c r="J483" s="162">
        <v>0</v>
      </c>
      <c r="K483" s="162">
        <v>0</v>
      </c>
      <c r="L483" s="186">
        <f t="shared" si="205"/>
        <v>0</v>
      </c>
      <c r="M483" s="162">
        <f t="shared" si="206"/>
        <v>20000000</v>
      </c>
    </row>
    <row r="484" spans="1:13" s="66" customFormat="1" ht="24">
      <c r="A484" s="205" t="s">
        <v>939</v>
      </c>
      <c r="B484" s="206" t="s">
        <v>361</v>
      </c>
      <c r="C484" s="207">
        <v>0</v>
      </c>
      <c r="D484" s="207">
        <v>0</v>
      </c>
      <c r="E484" s="207">
        <v>0</v>
      </c>
      <c r="F484" s="207">
        <v>0</v>
      </c>
      <c r="G484" s="207">
        <v>0</v>
      </c>
      <c r="H484" s="207">
        <v>0</v>
      </c>
      <c r="I484" s="207">
        <v>0</v>
      </c>
      <c r="J484" s="207">
        <v>0</v>
      </c>
      <c r="K484" s="207">
        <v>0</v>
      </c>
      <c r="L484" s="208">
        <f t="shared" si="205"/>
        <v>0</v>
      </c>
      <c r="M484" s="207">
        <f t="shared" si="206"/>
        <v>0</v>
      </c>
    </row>
    <row r="485" spans="1:13" s="41" customFormat="1" ht="15">
      <c r="A485" s="130" t="s">
        <v>940</v>
      </c>
      <c r="B485" s="48" t="s">
        <v>154</v>
      </c>
      <c r="C485" s="121">
        <f>+C486</f>
        <v>457786000</v>
      </c>
      <c r="D485" s="121">
        <f aca="true" t="shared" si="211" ref="D485:K485">+D486</f>
        <v>-22743000</v>
      </c>
      <c r="E485" s="121">
        <f t="shared" si="211"/>
        <v>-22743000</v>
      </c>
      <c r="F485" s="230">
        <f t="shared" si="211"/>
        <v>435043000</v>
      </c>
      <c r="G485" s="121">
        <f t="shared" si="211"/>
        <v>111203000</v>
      </c>
      <c r="H485" s="121">
        <f t="shared" si="211"/>
        <v>0</v>
      </c>
      <c r="I485" s="121">
        <f t="shared" si="211"/>
        <v>85981000</v>
      </c>
      <c r="J485" s="100">
        <f t="shared" si="211"/>
        <v>25405100</v>
      </c>
      <c r="K485" s="121">
        <f t="shared" si="211"/>
        <v>52542600</v>
      </c>
      <c r="L485" s="178">
        <f t="shared" si="205"/>
        <v>0.19763793464094354</v>
      </c>
      <c r="M485" s="100">
        <f t="shared" si="206"/>
        <v>323840000</v>
      </c>
    </row>
    <row r="486" spans="1:13" s="66" customFormat="1" ht="15">
      <c r="A486" s="196" t="s">
        <v>941</v>
      </c>
      <c r="B486" s="197" t="s">
        <v>154</v>
      </c>
      <c r="C486" s="198">
        <f>SUM(C487:C501)</f>
        <v>457786000</v>
      </c>
      <c r="D486" s="198">
        <f aca="true" t="shared" si="212" ref="D486:K486">SUM(D487:D501)</f>
        <v>-22743000</v>
      </c>
      <c r="E486" s="198">
        <f t="shared" si="212"/>
        <v>-22743000</v>
      </c>
      <c r="F486" s="223">
        <f t="shared" si="212"/>
        <v>435043000</v>
      </c>
      <c r="G486" s="198">
        <f t="shared" si="212"/>
        <v>111203000</v>
      </c>
      <c r="H486" s="198">
        <f t="shared" si="212"/>
        <v>0</v>
      </c>
      <c r="I486" s="198">
        <f t="shared" si="212"/>
        <v>85981000</v>
      </c>
      <c r="J486" s="198">
        <f t="shared" si="212"/>
        <v>25405100</v>
      </c>
      <c r="K486" s="198">
        <f t="shared" si="212"/>
        <v>52542600</v>
      </c>
      <c r="L486" s="201">
        <f t="shared" si="205"/>
        <v>0.19763793464094354</v>
      </c>
      <c r="M486" s="198">
        <f t="shared" si="206"/>
        <v>323840000</v>
      </c>
    </row>
    <row r="487" spans="1:13" s="40" customFormat="1" ht="15">
      <c r="A487" s="110"/>
      <c r="B487" s="110" t="s">
        <v>355</v>
      </c>
      <c r="C487" s="112">
        <v>0</v>
      </c>
      <c r="D487" s="162">
        <v>0</v>
      </c>
      <c r="E487" s="162">
        <v>0</v>
      </c>
      <c r="F487" s="228">
        <f>+C487+E487</f>
        <v>0</v>
      </c>
      <c r="G487" s="162">
        <v>0</v>
      </c>
      <c r="H487" s="162">
        <v>0</v>
      </c>
      <c r="I487" s="162">
        <v>0</v>
      </c>
      <c r="J487" s="162">
        <v>0</v>
      </c>
      <c r="K487" s="162">
        <v>0</v>
      </c>
      <c r="L487" s="186">
        <f t="shared" si="205"/>
        <v>0</v>
      </c>
      <c r="M487" s="162">
        <f t="shared" si="206"/>
        <v>0</v>
      </c>
    </row>
    <row r="488" spans="1:13" s="40" customFormat="1" ht="15">
      <c r="A488" s="110"/>
      <c r="B488" s="110" t="s">
        <v>317</v>
      </c>
      <c r="C488" s="112">
        <v>8272000</v>
      </c>
      <c r="D488" s="162">
        <v>0</v>
      </c>
      <c r="E488" s="162">
        <v>0</v>
      </c>
      <c r="F488" s="228">
        <f aca="true" t="shared" si="213" ref="F488:F501">+C488+E488</f>
        <v>8272000</v>
      </c>
      <c r="G488" s="162">
        <v>0</v>
      </c>
      <c r="H488" s="162">
        <v>0</v>
      </c>
      <c r="I488" s="162">
        <v>0</v>
      </c>
      <c r="J488" s="162">
        <v>0</v>
      </c>
      <c r="K488" s="162">
        <v>0</v>
      </c>
      <c r="L488" s="186">
        <f t="shared" si="205"/>
        <v>0</v>
      </c>
      <c r="M488" s="162">
        <f t="shared" si="206"/>
        <v>8272000</v>
      </c>
    </row>
    <row r="489" spans="1:13" s="40" customFormat="1" ht="15">
      <c r="A489" s="110"/>
      <c r="B489" s="110" t="s">
        <v>347</v>
      </c>
      <c r="C489" s="112">
        <v>5354000</v>
      </c>
      <c r="D489" s="162">
        <v>0</v>
      </c>
      <c r="E489" s="162">
        <v>0</v>
      </c>
      <c r="F489" s="228">
        <f t="shared" si="213"/>
        <v>5354000</v>
      </c>
      <c r="G489" s="162">
        <v>0</v>
      </c>
      <c r="H489" s="162">
        <v>0</v>
      </c>
      <c r="I489" s="162">
        <v>0</v>
      </c>
      <c r="J489" s="162">
        <v>0</v>
      </c>
      <c r="K489" s="162">
        <v>0</v>
      </c>
      <c r="L489" s="186">
        <f t="shared" si="205"/>
        <v>0</v>
      </c>
      <c r="M489" s="162">
        <f t="shared" si="206"/>
        <v>5354000</v>
      </c>
    </row>
    <row r="490" spans="1:13" s="40" customFormat="1" ht="15">
      <c r="A490" s="110"/>
      <c r="B490" s="110" t="s">
        <v>341</v>
      </c>
      <c r="C490" s="112">
        <v>105153000</v>
      </c>
      <c r="D490" s="162">
        <v>-5000000</v>
      </c>
      <c r="E490" s="162">
        <v>-5000000</v>
      </c>
      <c r="F490" s="228">
        <f t="shared" si="213"/>
        <v>100153000</v>
      </c>
      <c r="G490" s="162">
        <v>0</v>
      </c>
      <c r="H490" s="162">
        <v>0</v>
      </c>
      <c r="I490" s="162">
        <v>0</v>
      </c>
      <c r="J490" s="162">
        <v>0</v>
      </c>
      <c r="K490" s="162">
        <v>0</v>
      </c>
      <c r="L490" s="186">
        <f t="shared" si="205"/>
        <v>0</v>
      </c>
      <c r="M490" s="162">
        <f t="shared" si="206"/>
        <v>100153000</v>
      </c>
    </row>
    <row r="491" spans="1:13" s="40" customFormat="1" ht="15">
      <c r="A491" s="110"/>
      <c r="B491" s="110" t="s">
        <v>340</v>
      </c>
      <c r="C491" s="112">
        <v>62541000</v>
      </c>
      <c r="D491" s="162">
        <v>0</v>
      </c>
      <c r="E491" s="162">
        <v>0</v>
      </c>
      <c r="F491" s="228">
        <f t="shared" si="213"/>
        <v>62541000</v>
      </c>
      <c r="G491" s="162">
        <v>0</v>
      </c>
      <c r="H491" s="162">
        <v>0</v>
      </c>
      <c r="I491" s="162">
        <v>0</v>
      </c>
      <c r="J491" s="162">
        <v>0</v>
      </c>
      <c r="K491" s="162">
        <v>0</v>
      </c>
      <c r="L491" s="186">
        <f t="shared" si="205"/>
        <v>0</v>
      </c>
      <c r="M491" s="162">
        <f t="shared" si="206"/>
        <v>62541000</v>
      </c>
    </row>
    <row r="492" spans="1:13" s="40" customFormat="1" ht="24">
      <c r="A492" s="110"/>
      <c r="B492" s="110" t="s">
        <v>339</v>
      </c>
      <c r="C492" s="112"/>
      <c r="D492" s="162">
        <v>0</v>
      </c>
      <c r="E492" s="162">
        <v>0</v>
      </c>
      <c r="F492" s="228">
        <f t="shared" si="213"/>
        <v>0</v>
      </c>
      <c r="G492" s="162">
        <v>0</v>
      </c>
      <c r="H492" s="162">
        <v>0</v>
      </c>
      <c r="I492" s="162">
        <v>0</v>
      </c>
      <c r="J492" s="162">
        <v>0</v>
      </c>
      <c r="K492" s="162">
        <v>0</v>
      </c>
      <c r="L492" s="186">
        <f t="shared" si="205"/>
        <v>0</v>
      </c>
      <c r="M492" s="162">
        <f t="shared" si="206"/>
        <v>0</v>
      </c>
    </row>
    <row r="493" spans="1:13" s="40" customFormat="1" ht="15">
      <c r="A493" s="110"/>
      <c r="B493" s="110" t="s">
        <v>338</v>
      </c>
      <c r="C493" s="112">
        <v>27743000</v>
      </c>
      <c r="D493" s="162">
        <v>-17743000</v>
      </c>
      <c r="E493" s="162">
        <v>-17743000</v>
      </c>
      <c r="F493" s="228">
        <f t="shared" si="213"/>
        <v>10000000</v>
      </c>
      <c r="G493" s="162">
        <v>0</v>
      </c>
      <c r="H493" s="162">
        <v>0</v>
      </c>
      <c r="I493" s="162">
        <v>0</v>
      </c>
      <c r="J493" s="162">
        <v>0</v>
      </c>
      <c r="K493" s="162">
        <v>0</v>
      </c>
      <c r="L493" s="186">
        <f t="shared" si="205"/>
        <v>0</v>
      </c>
      <c r="M493" s="162">
        <f t="shared" si="206"/>
        <v>10000000</v>
      </c>
    </row>
    <row r="494" spans="1:13" s="40" customFormat="1" ht="24">
      <c r="A494" s="110"/>
      <c r="B494" s="110" t="s">
        <v>337</v>
      </c>
      <c r="C494" s="112">
        <v>41369000</v>
      </c>
      <c r="D494" s="162">
        <v>0</v>
      </c>
      <c r="E494" s="162">
        <v>0</v>
      </c>
      <c r="F494" s="228">
        <f t="shared" si="213"/>
        <v>41369000</v>
      </c>
      <c r="G494" s="162">
        <v>0</v>
      </c>
      <c r="H494" s="162">
        <v>0</v>
      </c>
      <c r="I494" s="162">
        <v>0</v>
      </c>
      <c r="J494" s="162">
        <v>0</v>
      </c>
      <c r="K494" s="162">
        <v>0</v>
      </c>
      <c r="L494" s="186">
        <f t="shared" si="205"/>
        <v>0</v>
      </c>
      <c r="M494" s="162">
        <f t="shared" si="206"/>
        <v>41369000</v>
      </c>
    </row>
    <row r="495" spans="1:13" s="40" customFormat="1" ht="15">
      <c r="A495" s="110"/>
      <c r="B495" s="110" t="s">
        <v>336</v>
      </c>
      <c r="C495" s="112">
        <v>50904000</v>
      </c>
      <c r="D495" s="162">
        <v>0</v>
      </c>
      <c r="E495" s="162">
        <v>0</v>
      </c>
      <c r="F495" s="228">
        <f t="shared" si="213"/>
        <v>50904000</v>
      </c>
      <c r="G495" s="162">
        <v>0</v>
      </c>
      <c r="H495" s="162">
        <v>0</v>
      </c>
      <c r="I495" s="162">
        <v>0</v>
      </c>
      <c r="J495" s="162">
        <v>0</v>
      </c>
      <c r="K495" s="162">
        <v>0</v>
      </c>
      <c r="L495" s="186">
        <f t="shared" si="205"/>
        <v>0</v>
      </c>
      <c r="M495" s="162">
        <f t="shared" si="206"/>
        <v>50904000</v>
      </c>
    </row>
    <row r="496" spans="1:13" s="40" customFormat="1" ht="15">
      <c r="A496" s="110"/>
      <c r="B496" s="110" t="s">
        <v>360</v>
      </c>
      <c r="C496" s="112">
        <v>4539000</v>
      </c>
      <c r="D496" s="162">
        <v>0</v>
      </c>
      <c r="E496" s="162">
        <v>0</v>
      </c>
      <c r="F496" s="228">
        <f t="shared" si="213"/>
        <v>4539000</v>
      </c>
      <c r="G496" s="162">
        <v>0</v>
      </c>
      <c r="H496" s="162">
        <v>0</v>
      </c>
      <c r="I496" s="162">
        <v>0</v>
      </c>
      <c r="J496" s="162">
        <v>0</v>
      </c>
      <c r="K496" s="162">
        <v>0</v>
      </c>
      <c r="L496" s="186">
        <f t="shared" si="205"/>
        <v>0</v>
      </c>
      <c r="M496" s="162">
        <f t="shared" si="206"/>
        <v>4539000</v>
      </c>
    </row>
    <row r="497" spans="1:13" s="40" customFormat="1" ht="15">
      <c r="A497" s="110"/>
      <c r="B497" s="110" t="s">
        <v>344</v>
      </c>
      <c r="C497" s="112">
        <v>13520000</v>
      </c>
      <c r="D497" s="162">
        <v>0</v>
      </c>
      <c r="E497" s="162">
        <v>0</v>
      </c>
      <c r="F497" s="228">
        <f t="shared" si="213"/>
        <v>13520000</v>
      </c>
      <c r="G497" s="162">
        <v>0</v>
      </c>
      <c r="H497" s="162">
        <v>0</v>
      </c>
      <c r="I497" s="162">
        <v>0</v>
      </c>
      <c r="J497" s="162">
        <v>0</v>
      </c>
      <c r="K497" s="162">
        <v>0</v>
      </c>
      <c r="L497" s="186">
        <f t="shared" si="205"/>
        <v>0</v>
      </c>
      <c r="M497" s="162">
        <f t="shared" si="206"/>
        <v>13520000</v>
      </c>
    </row>
    <row r="498" spans="1:13" s="40" customFormat="1" ht="15">
      <c r="A498" s="110"/>
      <c r="B498" s="110" t="s">
        <v>343</v>
      </c>
      <c r="C498" s="112">
        <v>5588000</v>
      </c>
      <c r="D498" s="162">
        <v>0</v>
      </c>
      <c r="E498" s="162">
        <v>0</v>
      </c>
      <c r="F498" s="228">
        <f t="shared" si="213"/>
        <v>5588000</v>
      </c>
      <c r="G498" s="162">
        <v>0</v>
      </c>
      <c r="H498" s="162">
        <v>0</v>
      </c>
      <c r="I498" s="162">
        <v>0</v>
      </c>
      <c r="J498" s="162">
        <v>0</v>
      </c>
      <c r="K498" s="162">
        <v>0</v>
      </c>
      <c r="L498" s="186">
        <f t="shared" si="205"/>
        <v>0</v>
      </c>
      <c r="M498" s="162">
        <f t="shared" si="206"/>
        <v>5588000</v>
      </c>
    </row>
    <row r="499" spans="1:13" s="40" customFormat="1" ht="15">
      <c r="A499" s="110"/>
      <c r="B499" s="110" t="s">
        <v>357</v>
      </c>
      <c r="C499" s="112">
        <v>111203000</v>
      </c>
      <c r="D499" s="162">
        <v>0</v>
      </c>
      <c r="E499" s="162">
        <v>15000000</v>
      </c>
      <c r="F499" s="228">
        <f t="shared" si="213"/>
        <v>126203000</v>
      </c>
      <c r="G499" s="162">
        <v>111203000</v>
      </c>
      <c r="H499" s="162">
        <v>0</v>
      </c>
      <c r="I499" s="162">
        <v>85981000</v>
      </c>
      <c r="J499" s="162">
        <v>25405100</v>
      </c>
      <c r="K499" s="162">
        <v>52542600</v>
      </c>
      <c r="L499" s="186">
        <f t="shared" si="205"/>
        <v>0.6812912529813079</v>
      </c>
      <c r="M499" s="162">
        <f t="shared" si="206"/>
        <v>15000000</v>
      </c>
    </row>
    <row r="500" spans="1:13" s="40" customFormat="1" ht="15">
      <c r="A500" s="110"/>
      <c r="B500" s="110" t="s">
        <v>359</v>
      </c>
      <c r="C500" s="112">
        <v>21600000</v>
      </c>
      <c r="D500" s="162">
        <v>0</v>
      </c>
      <c r="E500" s="162">
        <v>-15000000</v>
      </c>
      <c r="F500" s="228">
        <f t="shared" si="213"/>
        <v>6600000</v>
      </c>
      <c r="G500" s="162">
        <v>0</v>
      </c>
      <c r="H500" s="162">
        <v>0</v>
      </c>
      <c r="I500" s="162">
        <v>0</v>
      </c>
      <c r="J500" s="162">
        <v>0</v>
      </c>
      <c r="K500" s="162">
        <v>0</v>
      </c>
      <c r="L500" s="186">
        <f t="shared" si="205"/>
        <v>0</v>
      </c>
      <c r="M500" s="162">
        <f t="shared" si="206"/>
        <v>6600000</v>
      </c>
    </row>
    <row r="501" spans="1:13" s="40" customFormat="1" ht="15">
      <c r="A501" s="110"/>
      <c r="B501" s="110" t="s">
        <v>356</v>
      </c>
      <c r="C501" s="112">
        <v>0</v>
      </c>
      <c r="D501" s="162">
        <v>0</v>
      </c>
      <c r="E501" s="162">
        <v>0</v>
      </c>
      <c r="F501" s="228">
        <f t="shared" si="213"/>
        <v>0</v>
      </c>
      <c r="G501" s="162">
        <v>0</v>
      </c>
      <c r="H501" s="162">
        <v>0</v>
      </c>
      <c r="I501" s="162">
        <v>0</v>
      </c>
      <c r="J501" s="162">
        <v>0</v>
      </c>
      <c r="K501" s="162">
        <v>0</v>
      </c>
      <c r="L501" s="186">
        <f t="shared" si="205"/>
        <v>0</v>
      </c>
      <c r="M501" s="162">
        <f t="shared" si="206"/>
        <v>0</v>
      </c>
    </row>
    <row r="502" spans="1:13" s="41" customFormat="1" ht="15">
      <c r="A502" s="130" t="s">
        <v>942</v>
      </c>
      <c r="B502" s="48" t="s">
        <v>358</v>
      </c>
      <c r="C502" s="121">
        <f>+C503+C510</f>
        <v>236510000</v>
      </c>
      <c r="D502" s="121">
        <f aca="true" t="shared" si="214" ref="D502:K502">+D503+D510</f>
        <v>0</v>
      </c>
      <c r="E502" s="121">
        <f t="shared" si="214"/>
        <v>50000000</v>
      </c>
      <c r="F502" s="230">
        <f t="shared" si="214"/>
        <v>286510000</v>
      </c>
      <c r="G502" s="121">
        <f t="shared" si="214"/>
        <v>66700000</v>
      </c>
      <c r="H502" s="121">
        <f t="shared" si="214"/>
        <v>0</v>
      </c>
      <c r="I502" s="121">
        <f t="shared" si="214"/>
        <v>50000000</v>
      </c>
      <c r="J502" s="100">
        <f t="shared" si="214"/>
        <v>0</v>
      </c>
      <c r="K502" s="121">
        <f t="shared" si="214"/>
        <v>0</v>
      </c>
      <c r="L502" s="178">
        <f t="shared" si="205"/>
        <v>0.17451397856968343</v>
      </c>
      <c r="M502" s="100">
        <f t="shared" si="206"/>
        <v>219810000</v>
      </c>
    </row>
    <row r="503" spans="1:13" s="66" customFormat="1" ht="15">
      <c r="A503" s="196" t="s">
        <v>943</v>
      </c>
      <c r="B503" s="197" t="s">
        <v>358</v>
      </c>
      <c r="C503" s="198">
        <f>+SUM(C504:C509)</f>
        <v>226510000</v>
      </c>
      <c r="D503" s="198">
        <f aca="true" t="shared" si="215" ref="D503:K503">+SUM(D504:D509)</f>
        <v>0</v>
      </c>
      <c r="E503" s="198">
        <f t="shared" si="215"/>
        <v>50000000</v>
      </c>
      <c r="F503" s="223">
        <f t="shared" si="215"/>
        <v>276510000</v>
      </c>
      <c r="G503" s="198">
        <f t="shared" si="215"/>
        <v>62000000</v>
      </c>
      <c r="H503" s="198">
        <f t="shared" si="215"/>
        <v>0</v>
      </c>
      <c r="I503" s="198">
        <f t="shared" si="215"/>
        <v>50000000</v>
      </c>
      <c r="J503" s="198">
        <f t="shared" si="215"/>
        <v>0</v>
      </c>
      <c r="K503" s="198">
        <f t="shared" si="215"/>
        <v>0</v>
      </c>
      <c r="L503" s="201">
        <f t="shared" si="205"/>
        <v>0.18082528660807928</v>
      </c>
      <c r="M503" s="198">
        <f t="shared" si="206"/>
        <v>214510000</v>
      </c>
    </row>
    <row r="504" spans="1:13" s="40" customFormat="1" ht="15">
      <c r="A504" s="110"/>
      <c r="B504" s="110" t="s">
        <v>345</v>
      </c>
      <c r="C504" s="112">
        <v>0</v>
      </c>
      <c r="D504" s="162">
        <v>0</v>
      </c>
      <c r="E504" s="162">
        <v>0</v>
      </c>
      <c r="F504" s="162">
        <v>0</v>
      </c>
      <c r="G504" s="162">
        <v>0</v>
      </c>
      <c r="H504" s="162">
        <v>0</v>
      </c>
      <c r="I504" s="162">
        <v>0</v>
      </c>
      <c r="J504" s="162">
        <v>0</v>
      </c>
      <c r="K504" s="162">
        <v>0</v>
      </c>
      <c r="L504" s="186">
        <f t="shared" si="205"/>
        <v>0</v>
      </c>
      <c r="M504" s="162">
        <f t="shared" si="206"/>
        <v>0</v>
      </c>
    </row>
    <row r="505" spans="1:13" s="40" customFormat="1" ht="15">
      <c r="A505" s="110"/>
      <c r="B505" s="110" t="s">
        <v>357</v>
      </c>
      <c r="C505" s="112">
        <v>32000000</v>
      </c>
      <c r="D505" s="162">
        <v>0</v>
      </c>
      <c r="E505" s="162">
        <v>0</v>
      </c>
      <c r="F505" s="162">
        <v>32000000</v>
      </c>
      <c r="G505" s="162">
        <v>12000000</v>
      </c>
      <c r="H505" s="162">
        <v>0</v>
      </c>
      <c r="I505" s="162">
        <v>0</v>
      </c>
      <c r="J505" s="162">
        <v>0</v>
      </c>
      <c r="K505" s="162">
        <v>0</v>
      </c>
      <c r="L505" s="186">
        <f t="shared" si="205"/>
        <v>0</v>
      </c>
      <c r="M505" s="162">
        <f t="shared" si="206"/>
        <v>20000000</v>
      </c>
    </row>
    <row r="506" spans="1:13" s="40" customFormat="1" ht="15">
      <c r="A506" s="110"/>
      <c r="B506" s="110" t="s">
        <v>356</v>
      </c>
      <c r="C506" s="112">
        <v>152880000</v>
      </c>
      <c r="D506" s="162">
        <v>0</v>
      </c>
      <c r="E506" s="162">
        <v>0</v>
      </c>
      <c r="F506" s="162">
        <v>152880000</v>
      </c>
      <c r="G506" s="162">
        <v>0</v>
      </c>
      <c r="H506" s="162">
        <v>0</v>
      </c>
      <c r="I506" s="162">
        <v>0</v>
      </c>
      <c r="J506" s="162">
        <v>0</v>
      </c>
      <c r="K506" s="162">
        <v>0</v>
      </c>
      <c r="L506" s="186">
        <f t="shared" si="205"/>
        <v>0</v>
      </c>
      <c r="M506" s="162">
        <f t="shared" si="206"/>
        <v>152880000</v>
      </c>
    </row>
    <row r="507" spans="1:13" s="40" customFormat="1" ht="15">
      <c r="A507" s="110"/>
      <c r="B507" s="110" t="s">
        <v>346</v>
      </c>
      <c r="C507" s="112">
        <v>33280000</v>
      </c>
      <c r="D507" s="162">
        <v>0</v>
      </c>
      <c r="E507" s="162">
        <v>0</v>
      </c>
      <c r="F507" s="162">
        <v>33280000</v>
      </c>
      <c r="G507" s="162">
        <v>0</v>
      </c>
      <c r="H507" s="162">
        <v>0</v>
      </c>
      <c r="I507" s="162">
        <v>0</v>
      </c>
      <c r="J507" s="162">
        <v>0</v>
      </c>
      <c r="K507" s="162">
        <v>0</v>
      </c>
      <c r="L507" s="186">
        <f t="shared" si="205"/>
        <v>0</v>
      </c>
      <c r="M507" s="162">
        <f t="shared" si="206"/>
        <v>33280000</v>
      </c>
    </row>
    <row r="508" spans="1:13" s="40" customFormat="1" ht="15">
      <c r="A508" s="110"/>
      <c r="B508" s="110" t="s">
        <v>393</v>
      </c>
      <c r="C508" s="112">
        <v>0</v>
      </c>
      <c r="D508" s="162">
        <v>0</v>
      </c>
      <c r="E508" s="162">
        <v>50000000</v>
      </c>
      <c r="F508" s="162">
        <v>50000000</v>
      </c>
      <c r="G508" s="162">
        <v>50000000</v>
      </c>
      <c r="H508" s="162">
        <v>0</v>
      </c>
      <c r="I508" s="162">
        <v>50000000</v>
      </c>
      <c r="J508" s="162">
        <v>0</v>
      </c>
      <c r="K508" s="162">
        <v>0</v>
      </c>
      <c r="L508" s="186">
        <f aca="true" t="shared" si="216" ref="L508">+_xlfn.IFERROR(I508/F508,0)</f>
        <v>1</v>
      </c>
      <c r="M508" s="162">
        <f aca="true" t="shared" si="217" ref="M508">+F508-G508</f>
        <v>0</v>
      </c>
    </row>
    <row r="509" spans="1:13" s="40" customFormat="1" ht="15">
      <c r="A509" s="110"/>
      <c r="B509" s="110" t="s">
        <v>355</v>
      </c>
      <c r="C509" s="112">
        <v>8350000</v>
      </c>
      <c r="D509" s="162">
        <v>0</v>
      </c>
      <c r="E509" s="162">
        <v>0</v>
      </c>
      <c r="F509" s="162">
        <v>8350000</v>
      </c>
      <c r="G509" s="162">
        <v>0</v>
      </c>
      <c r="H509" s="162">
        <v>0</v>
      </c>
      <c r="I509" s="162">
        <v>0</v>
      </c>
      <c r="J509" s="162">
        <v>0</v>
      </c>
      <c r="K509" s="162">
        <v>0</v>
      </c>
      <c r="L509" s="186">
        <f t="shared" si="205"/>
        <v>0</v>
      </c>
      <c r="M509" s="162">
        <f t="shared" si="206"/>
        <v>8350000</v>
      </c>
    </row>
    <row r="510" spans="1:13" s="66" customFormat="1" ht="15">
      <c r="A510" s="205" t="s">
        <v>944</v>
      </c>
      <c r="B510" s="206" t="s">
        <v>354</v>
      </c>
      <c r="C510" s="207">
        <v>10000000</v>
      </c>
      <c r="D510" s="207">
        <v>0</v>
      </c>
      <c r="E510" s="207">
        <v>0</v>
      </c>
      <c r="F510" s="207">
        <v>10000000</v>
      </c>
      <c r="G510" s="207">
        <v>4700000</v>
      </c>
      <c r="H510" s="207">
        <v>0</v>
      </c>
      <c r="I510" s="207">
        <v>0</v>
      </c>
      <c r="J510" s="207">
        <v>0</v>
      </c>
      <c r="K510" s="207">
        <v>0</v>
      </c>
      <c r="L510" s="208">
        <f t="shared" si="205"/>
        <v>0</v>
      </c>
      <c r="M510" s="207">
        <f t="shared" si="206"/>
        <v>5300000</v>
      </c>
    </row>
    <row r="511" spans="1:13" s="70" customFormat="1" ht="15">
      <c r="A511" s="107" t="s">
        <v>945</v>
      </c>
      <c r="B511" s="108" t="s">
        <v>353</v>
      </c>
      <c r="C511" s="109">
        <f>+C512</f>
        <v>2827415000</v>
      </c>
      <c r="D511" s="109">
        <f aca="true" t="shared" si="218" ref="D511:K511">+D512</f>
        <v>0</v>
      </c>
      <c r="E511" s="109">
        <f t="shared" si="218"/>
        <v>0</v>
      </c>
      <c r="F511" s="227">
        <f t="shared" si="218"/>
        <v>2827415000</v>
      </c>
      <c r="G511" s="109">
        <f t="shared" si="218"/>
        <v>1578103625</v>
      </c>
      <c r="H511" s="109">
        <f t="shared" si="218"/>
        <v>116071110</v>
      </c>
      <c r="I511" s="109">
        <f t="shared" si="218"/>
        <v>1578103625</v>
      </c>
      <c r="J511" s="109">
        <f t="shared" si="218"/>
        <v>116086110</v>
      </c>
      <c r="K511" s="109">
        <f t="shared" si="218"/>
        <v>1578100505</v>
      </c>
      <c r="L511" s="288">
        <f t="shared" si="205"/>
        <v>0.5581436135126963</v>
      </c>
      <c r="M511" s="161">
        <f t="shared" si="206"/>
        <v>1249311375</v>
      </c>
    </row>
    <row r="512" spans="1:13" s="70" customFormat="1" ht="24">
      <c r="A512" s="71" t="s">
        <v>946</v>
      </c>
      <c r="B512" s="72" t="s">
        <v>352</v>
      </c>
      <c r="C512" s="73">
        <f>+SUM(C513:C516)</f>
        <v>2827415000</v>
      </c>
      <c r="D512" s="73">
        <f aca="true" t="shared" si="219" ref="D512:K512">+SUM(D513:D516)</f>
        <v>0</v>
      </c>
      <c r="E512" s="73">
        <f t="shared" si="219"/>
        <v>0</v>
      </c>
      <c r="F512" s="232">
        <f t="shared" si="219"/>
        <v>2827415000</v>
      </c>
      <c r="G512" s="73">
        <f t="shared" si="219"/>
        <v>1578103625</v>
      </c>
      <c r="H512" s="73">
        <f t="shared" si="219"/>
        <v>116071110</v>
      </c>
      <c r="I512" s="73">
        <f t="shared" si="219"/>
        <v>1578103625</v>
      </c>
      <c r="J512" s="73">
        <f t="shared" si="219"/>
        <v>116086110</v>
      </c>
      <c r="K512" s="73">
        <f t="shared" si="219"/>
        <v>1578100505</v>
      </c>
      <c r="L512" s="187">
        <f t="shared" si="205"/>
        <v>0.5581436135126963</v>
      </c>
      <c r="M512" s="73">
        <f t="shared" si="206"/>
        <v>1249311375</v>
      </c>
    </row>
    <row r="513" spans="1:13" s="66" customFormat="1" ht="15">
      <c r="A513" s="205" t="s">
        <v>947</v>
      </c>
      <c r="B513" s="206" t="s">
        <v>160</v>
      </c>
      <c r="C513" s="207">
        <v>2024757000</v>
      </c>
      <c r="D513" s="207">
        <v>0</v>
      </c>
      <c r="E513" s="207">
        <v>0</v>
      </c>
      <c r="F513" s="231">
        <f>+C513+E513</f>
        <v>2024757000</v>
      </c>
      <c r="G513" s="207">
        <v>1279357610</v>
      </c>
      <c r="H513" s="207">
        <v>109044300</v>
      </c>
      <c r="I513" s="207">
        <v>1279357610</v>
      </c>
      <c r="J513" s="207">
        <v>109044300</v>
      </c>
      <c r="K513" s="207">
        <v>1279357610</v>
      </c>
      <c r="L513" s="208">
        <f t="shared" si="205"/>
        <v>0.6318573586855114</v>
      </c>
      <c r="M513" s="207">
        <f t="shared" si="206"/>
        <v>745399390</v>
      </c>
    </row>
    <row r="514" spans="1:13" s="66" customFormat="1" ht="15">
      <c r="A514" s="205" t="s">
        <v>948</v>
      </c>
      <c r="B514" s="206" t="s">
        <v>162</v>
      </c>
      <c r="C514" s="207">
        <v>618408000</v>
      </c>
      <c r="D514" s="207">
        <v>0</v>
      </c>
      <c r="E514" s="207">
        <v>0</v>
      </c>
      <c r="F514" s="231">
        <f aca="true" t="shared" si="220" ref="F514:F516">+C514+E514</f>
        <v>618408000</v>
      </c>
      <c r="G514" s="207">
        <v>187615480</v>
      </c>
      <c r="H514" s="207">
        <v>0</v>
      </c>
      <c r="I514" s="207">
        <v>187615480</v>
      </c>
      <c r="J514" s="207">
        <v>0</v>
      </c>
      <c r="K514" s="207">
        <v>187615480</v>
      </c>
      <c r="L514" s="208">
        <f t="shared" si="205"/>
        <v>0.3033846263308366</v>
      </c>
      <c r="M514" s="207">
        <f t="shared" si="206"/>
        <v>430792520</v>
      </c>
    </row>
    <row r="515" spans="1:13" s="66" customFormat="1" ht="15">
      <c r="A515" s="205" t="s">
        <v>949</v>
      </c>
      <c r="B515" s="206" t="s">
        <v>164</v>
      </c>
      <c r="C515" s="207">
        <v>182600000</v>
      </c>
      <c r="D515" s="207">
        <v>0</v>
      </c>
      <c r="E515" s="207">
        <v>0</v>
      </c>
      <c r="F515" s="231">
        <f t="shared" si="220"/>
        <v>182600000</v>
      </c>
      <c r="G515" s="207">
        <v>111006335</v>
      </c>
      <c r="H515" s="207">
        <v>7005630</v>
      </c>
      <c r="I515" s="207">
        <v>111006335</v>
      </c>
      <c r="J515" s="207">
        <v>7005630</v>
      </c>
      <c r="K515" s="207">
        <v>111003215</v>
      </c>
      <c r="L515" s="208">
        <f t="shared" si="205"/>
        <v>0.6079207831325302</v>
      </c>
      <c r="M515" s="207">
        <f t="shared" si="206"/>
        <v>71593665</v>
      </c>
    </row>
    <row r="516" spans="1:13" s="66" customFormat="1" ht="15">
      <c r="A516" s="205" t="s">
        <v>950</v>
      </c>
      <c r="B516" s="206" t="s">
        <v>166</v>
      </c>
      <c r="C516" s="207">
        <v>1650000</v>
      </c>
      <c r="D516" s="207">
        <v>0</v>
      </c>
      <c r="E516" s="207">
        <v>0</v>
      </c>
      <c r="F516" s="231">
        <f t="shared" si="220"/>
        <v>1650000</v>
      </c>
      <c r="G516" s="207">
        <v>124200</v>
      </c>
      <c r="H516" s="207">
        <v>21180</v>
      </c>
      <c r="I516" s="207">
        <v>124200</v>
      </c>
      <c r="J516" s="207">
        <v>36180</v>
      </c>
      <c r="K516" s="207">
        <v>124200</v>
      </c>
      <c r="L516" s="208">
        <f t="shared" si="205"/>
        <v>0.07527272727272727</v>
      </c>
      <c r="M516" s="207">
        <f t="shared" si="206"/>
        <v>1525800</v>
      </c>
    </row>
    <row r="517" spans="1:13" s="70" customFormat="1" ht="15">
      <c r="A517" s="107" t="s">
        <v>951</v>
      </c>
      <c r="B517" s="108" t="s">
        <v>167</v>
      </c>
      <c r="C517" s="109">
        <f>SUM(C518+C519+C535)</f>
        <v>1206792000</v>
      </c>
      <c r="D517" s="109">
        <f aca="true" t="shared" si="221" ref="D517:K517">SUM(D518+D519+D535)</f>
        <v>-788551220</v>
      </c>
      <c r="E517" s="109">
        <f t="shared" si="221"/>
        <v>-709313312</v>
      </c>
      <c r="F517" s="227">
        <f t="shared" si="221"/>
        <v>497478688</v>
      </c>
      <c r="G517" s="109">
        <f t="shared" si="221"/>
        <v>368526145</v>
      </c>
      <c r="H517" s="109">
        <f t="shared" si="221"/>
        <v>0</v>
      </c>
      <c r="I517" s="109">
        <f t="shared" si="221"/>
        <v>340792400</v>
      </c>
      <c r="J517" s="109">
        <f t="shared" si="221"/>
        <v>0</v>
      </c>
      <c r="K517" s="109">
        <f t="shared" si="221"/>
        <v>340335810</v>
      </c>
      <c r="L517" s="288">
        <f t="shared" si="205"/>
        <v>0.6850391950860818</v>
      </c>
      <c r="M517" s="161">
        <f t="shared" si="206"/>
        <v>128952543</v>
      </c>
    </row>
    <row r="518" spans="1:13" s="66" customFormat="1" ht="15">
      <c r="A518" s="205" t="s">
        <v>952</v>
      </c>
      <c r="B518" s="206" t="s">
        <v>351</v>
      </c>
      <c r="C518" s="207">
        <v>20000000</v>
      </c>
      <c r="D518" s="207">
        <v>-20000000</v>
      </c>
      <c r="E518" s="207">
        <v>-20000000</v>
      </c>
      <c r="F518" s="231">
        <f>+C518+E518</f>
        <v>0</v>
      </c>
      <c r="G518" s="207">
        <v>0</v>
      </c>
      <c r="H518" s="207">
        <v>0</v>
      </c>
      <c r="I518" s="207">
        <v>0</v>
      </c>
      <c r="J518" s="207">
        <v>0</v>
      </c>
      <c r="K518" s="207">
        <v>0</v>
      </c>
      <c r="L518" s="208">
        <f t="shared" si="205"/>
        <v>0</v>
      </c>
      <c r="M518" s="207">
        <f t="shared" si="206"/>
        <v>0</v>
      </c>
    </row>
    <row r="519" spans="1:13" s="66" customFormat="1" ht="15">
      <c r="A519" s="196" t="s">
        <v>953</v>
      </c>
      <c r="B519" s="197" t="s">
        <v>350</v>
      </c>
      <c r="C519" s="198">
        <f>SUM(C520:C534)</f>
        <v>1176792000</v>
      </c>
      <c r="D519" s="198">
        <f aca="true" t="shared" si="222" ref="D519:K519">SUM(D520:D534)</f>
        <v>-768551220</v>
      </c>
      <c r="E519" s="198">
        <f t="shared" si="222"/>
        <v>-689313312</v>
      </c>
      <c r="F519" s="223">
        <f t="shared" si="222"/>
        <v>487478688</v>
      </c>
      <c r="G519" s="198">
        <f t="shared" si="222"/>
        <v>368227186</v>
      </c>
      <c r="H519" s="198">
        <f t="shared" si="222"/>
        <v>0</v>
      </c>
      <c r="I519" s="198">
        <f t="shared" si="222"/>
        <v>340493441</v>
      </c>
      <c r="J519" s="198">
        <f t="shared" si="222"/>
        <v>0</v>
      </c>
      <c r="K519" s="198">
        <f t="shared" si="222"/>
        <v>340036851</v>
      </c>
      <c r="L519" s="201">
        <f t="shared" si="205"/>
        <v>0.698478619438641</v>
      </c>
      <c r="M519" s="198">
        <f t="shared" si="206"/>
        <v>119251502</v>
      </c>
    </row>
    <row r="520" spans="1:13" s="40" customFormat="1" ht="15">
      <c r="A520" s="110"/>
      <c r="B520" s="110" t="s">
        <v>349</v>
      </c>
      <c r="C520" s="112">
        <v>153855000</v>
      </c>
      <c r="D520" s="162">
        <v>-153855000</v>
      </c>
      <c r="E520" s="162">
        <v>-153855000</v>
      </c>
      <c r="F520" s="228">
        <f>+C520+E520</f>
        <v>0</v>
      </c>
      <c r="G520" s="162">
        <v>0</v>
      </c>
      <c r="H520" s="162">
        <v>0</v>
      </c>
      <c r="I520" s="162">
        <v>0</v>
      </c>
      <c r="J520" s="162">
        <v>0</v>
      </c>
      <c r="K520" s="162">
        <v>0</v>
      </c>
      <c r="L520" s="186">
        <f t="shared" si="205"/>
        <v>0</v>
      </c>
      <c r="M520" s="162">
        <f t="shared" si="206"/>
        <v>0</v>
      </c>
    </row>
    <row r="521" spans="1:13" s="40" customFormat="1" ht="15">
      <c r="A521" s="110"/>
      <c r="B521" s="110" t="s">
        <v>348</v>
      </c>
      <c r="C521" s="112">
        <v>32960000</v>
      </c>
      <c r="D521" s="162">
        <v>-32960000</v>
      </c>
      <c r="E521" s="162">
        <v>-32960000</v>
      </c>
      <c r="F521" s="228">
        <f aca="true" t="shared" si="223" ref="F521:F534">+C521+E521</f>
        <v>0</v>
      </c>
      <c r="G521" s="162">
        <v>156884</v>
      </c>
      <c r="H521" s="162">
        <v>0</v>
      </c>
      <c r="I521" s="162">
        <v>156884</v>
      </c>
      <c r="J521" s="162">
        <v>0</v>
      </c>
      <c r="K521" s="162">
        <v>156884</v>
      </c>
      <c r="L521" s="186">
        <f t="shared" si="205"/>
        <v>0</v>
      </c>
      <c r="M521" s="162">
        <f t="shared" si="206"/>
        <v>-156884</v>
      </c>
    </row>
    <row r="522" spans="1:13" s="40" customFormat="1" ht="15">
      <c r="A522" s="110"/>
      <c r="B522" s="110" t="s">
        <v>317</v>
      </c>
      <c r="C522" s="112">
        <v>10000000</v>
      </c>
      <c r="D522" s="162">
        <v>-10000000</v>
      </c>
      <c r="E522" s="162">
        <v>-10000000</v>
      </c>
      <c r="F522" s="228">
        <f t="shared" si="223"/>
        <v>0</v>
      </c>
      <c r="G522" s="162">
        <v>0</v>
      </c>
      <c r="H522" s="162">
        <v>0</v>
      </c>
      <c r="I522" s="162">
        <v>0</v>
      </c>
      <c r="J522" s="162">
        <v>0</v>
      </c>
      <c r="K522" s="162">
        <v>0</v>
      </c>
      <c r="L522" s="186">
        <f t="shared" si="205"/>
        <v>0</v>
      </c>
      <c r="M522" s="162">
        <f t="shared" si="206"/>
        <v>0</v>
      </c>
    </row>
    <row r="523" spans="1:13" s="40" customFormat="1" ht="15">
      <c r="A523" s="110"/>
      <c r="B523" s="110" t="s">
        <v>347</v>
      </c>
      <c r="C523" s="112">
        <v>3120000</v>
      </c>
      <c r="D523" s="162">
        <v>-3120000</v>
      </c>
      <c r="E523" s="162">
        <v>-3120000</v>
      </c>
      <c r="F523" s="228">
        <f t="shared" si="223"/>
        <v>0</v>
      </c>
      <c r="G523" s="162">
        <v>0</v>
      </c>
      <c r="H523" s="162">
        <v>0</v>
      </c>
      <c r="I523" s="162">
        <v>0</v>
      </c>
      <c r="J523" s="162">
        <v>0</v>
      </c>
      <c r="K523" s="162">
        <v>0</v>
      </c>
      <c r="L523" s="186">
        <f t="shared" si="205"/>
        <v>0</v>
      </c>
      <c r="M523" s="162">
        <f t="shared" si="206"/>
        <v>0</v>
      </c>
    </row>
    <row r="524" spans="1:13" s="40" customFormat="1" ht="15">
      <c r="A524" s="110"/>
      <c r="B524" s="110" t="s">
        <v>346</v>
      </c>
      <c r="C524" s="112">
        <v>214579000</v>
      </c>
      <c r="D524" s="162">
        <v>1200000</v>
      </c>
      <c r="E524" s="162">
        <v>151200000</v>
      </c>
      <c r="F524" s="228">
        <f t="shared" si="223"/>
        <v>365779000</v>
      </c>
      <c r="G524" s="162">
        <v>332450104</v>
      </c>
      <c r="H524" s="162">
        <v>0</v>
      </c>
      <c r="I524" s="162">
        <v>304716359</v>
      </c>
      <c r="J524" s="162">
        <v>0</v>
      </c>
      <c r="K524" s="162">
        <v>304259769</v>
      </c>
      <c r="L524" s="186">
        <f t="shared" si="205"/>
        <v>0.8330613813258826</v>
      </c>
      <c r="M524" s="162">
        <f t="shared" si="206"/>
        <v>33328896</v>
      </c>
    </row>
    <row r="525" spans="1:13" s="40" customFormat="1" ht="15">
      <c r="A525" s="110"/>
      <c r="B525" s="110" t="s">
        <v>345</v>
      </c>
      <c r="C525" s="112">
        <v>4187000</v>
      </c>
      <c r="D525" s="162">
        <v>-4187000</v>
      </c>
      <c r="E525" s="162">
        <v>-4187000</v>
      </c>
      <c r="F525" s="228">
        <f t="shared" si="223"/>
        <v>0</v>
      </c>
      <c r="G525" s="162">
        <v>0</v>
      </c>
      <c r="H525" s="162">
        <v>0</v>
      </c>
      <c r="I525" s="162">
        <v>0</v>
      </c>
      <c r="J525" s="162">
        <v>0</v>
      </c>
      <c r="K525" s="162">
        <v>0</v>
      </c>
      <c r="L525" s="186">
        <f t="shared" si="205"/>
        <v>0</v>
      </c>
      <c r="M525" s="162">
        <f t="shared" si="206"/>
        <v>0</v>
      </c>
    </row>
    <row r="526" spans="1:13" s="40" customFormat="1" ht="15">
      <c r="A526" s="110"/>
      <c r="B526" s="110" t="s">
        <v>344</v>
      </c>
      <c r="C526" s="112">
        <v>8870000</v>
      </c>
      <c r="D526" s="162">
        <v>-8870000</v>
      </c>
      <c r="E526" s="162">
        <v>-8870000</v>
      </c>
      <c r="F526" s="228">
        <f t="shared" si="223"/>
        <v>0</v>
      </c>
      <c r="G526" s="162">
        <v>0</v>
      </c>
      <c r="H526" s="162">
        <v>0</v>
      </c>
      <c r="I526" s="162">
        <v>0</v>
      </c>
      <c r="J526" s="162">
        <v>0</v>
      </c>
      <c r="K526" s="162">
        <v>0</v>
      </c>
      <c r="L526" s="186">
        <f t="shared" si="205"/>
        <v>0</v>
      </c>
      <c r="M526" s="162">
        <f t="shared" si="206"/>
        <v>0</v>
      </c>
    </row>
    <row r="527" spans="1:13" s="40" customFormat="1" ht="15">
      <c r="A527" s="110"/>
      <c r="B527" s="110" t="s">
        <v>343</v>
      </c>
      <c r="C527" s="112">
        <v>2600000</v>
      </c>
      <c r="D527" s="162">
        <v>-2600000</v>
      </c>
      <c r="E527" s="162">
        <v>-2600000</v>
      </c>
      <c r="F527" s="228">
        <f t="shared" si="223"/>
        <v>0</v>
      </c>
      <c r="G527" s="162">
        <v>0</v>
      </c>
      <c r="H527" s="162">
        <v>0</v>
      </c>
      <c r="I527" s="162">
        <v>0</v>
      </c>
      <c r="J527" s="162">
        <v>0</v>
      </c>
      <c r="K527" s="162">
        <v>0</v>
      </c>
      <c r="L527" s="186">
        <f t="shared" si="205"/>
        <v>0</v>
      </c>
      <c r="M527" s="162">
        <f t="shared" si="206"/>
        <v>0</v>
      </c>
    </row>
    <row r="528" spans="1:13" s="40" customFormat="1" ht="15">
      <c r="A528" s="110"/>
      <c r="B528" s="110" t="s">
        <v>342</v>
      </c>
      <c r="C528" s="112">
        <v>15000000</v>
      </c>
      <c r="D528" s="162">
        <v>-15000000</v>
      </c>
      <c r="E528" s="162">
        <v>-15000000</v>
      </c>
      <c r="F528" s="228">
        <f t="shared" si="223"/>
        <v>0</v>
      </c>
      <c r="G528" s="162">
        <v>0</v>
      </c>
      <c r="H528" s="162">
        <v>0</v>
      </c>
      <c r="I528" s="162">
        <v>0</v>
      </c>
      <c r="J528" s="162">
        <v>0</v>
      </c>
      <c r="K528" s="162">
        <v>0</v>
      </c>
      <c r="L528" s="186">
        <f t="shared" si="205"/>
        <v>0</v>
      </c>
      <c r="M528" s="162">
        <f t="shared" si="206"/>
        <v>0</v>
      </c>
    </row>
    <row r="529" spans="1:13" s="40" customFormat="1" ht="15">
      <c r="A529" s="110"/>
      <c r="B529" s="110" t="s">
        <v>341</v>
      </c>
      <c r="C529" s="112">
        <v>26000000</v>
      </c>
      <c r="D529" s="162">
        <v>-16978230</v>
      </c>
      <c r="E529" s="162">
        <v>-16978230</v>
      </c>
      <c r="F529" s="228">
        <f t="shared" si="223"/>
        <v>9021770</v>
      </c>
      <c r="G529" s="162">
        <v>5001370</v>
      </c>
      <c r="H529" s="162">
        <v>0</v>
      </c>
      <c r="I529" s="162">
        <v>5001370</v>
      </c>
      <c r="J529" s="162">
        <v>0</v>
      </c>
      <c r="K529" s="162">
        <v>5001370</v>
      </c>
      <c r="L529" s="186">
        <f t="shared" si="205"/>
        <v>0.5543668260219446</v>
      </c>
      <c r="M529" s="162">
        <f t="shared" si="206"/>
        <v>4020400</v>
      </c>
    </row>
    <row r="530" spans="1:13" s="40" customFormat="1" ht="15">
      <c r="A530" s="110"/>
      <c r="B530" s="110" t="s">
        <v>340</v>
      </c>
      <c r="C530" s="112">
        <v>213898000</v>
      </c>
      <c r="D530" s="162">
        <v>-133546964</v>
      </c>
      <c r="E530" s="162">
        <v>-208546964</v>
      </c>
      <c r="F530" s="228">
        <f t="shared" si="223"/>
        <v>5351036</v>
      </c>
      <c r="G530" s="162">
        <v>5351036</v>
      </c>
      <c r="H530" s="162">
        <v>0</v>
      </c>
      <c r="I530" s="162">
        <v>5351036</v>
      </c>
      <c r="J530" s="162">
        <v>0</v>
      </c>
      <c r="K530" s="162">
        <v>5351036</v>
      </c>
      <c r="L530" s="186">
        <f t="shared" si="205"/>
        <v>1</v>
      </c>
      <c r="M530" s="162">
        <f t="shared" si="206"/>
        <v>0</v>
      </c>
    </row>
    <row r="531" spans="1:13" s="40" customFormat="1" ht="24">
      <c r="A531" s="110"/>
      <c r="B531" s="110" t="s">
        <v>339</v>
      </c>
      <c r="C531" s="112">
        <v>0</v>
      </c>
      <c r="D531" s="162">
        <v>0</v>
      </c>
      <c r="E531" s="162">
        <v>79237908</v>
      </c>
      <c r="F531" s="228">
        <f t="shared" si="223"/>
        <v>79237908</v>
      </c>
      <c r="G531" s="162">
        <v>14021515</v>
      </c>
      <c r="H531" s="162">
        <v>0</v>
      </c>
      <c r="I531" s="162">
        <v>14021515</v>
      </c>
      <c r="J531" s="162">
        <v>0</v>
      </c>
      <c r="K531" s="162">
        <v>14021515</v>
      </c>
      <c r="L531" s="186">
        <f t="shared" si="205"/>
        <v>0.1769546338855892</v>
      </c>
      <c r="M531" s="162">
        <f t="shared" si="206"/>
        <v>65216393</v>
      </c>
    </row>
    <row r="532" spans="1:13" s="40" customFormat="1" ht="15">
      <c r="A532" s="110"/>
      <c r="B532" s="110" t="s">
        <v>338</v>
      </c>
      <c r="C532" s="112">
        <v>229225000</v>
      </c>
      <c r="D532" s="162">
        <v>-132580568</v>
      </c>
      <c r="E532" s="162">
        <v>-207580568</v>
      </c>
      <c r="F532" s="228">
        <f t="shared" si="223"/>
        <v>21644432</v>
      </c>
      <c r="G532" s="162">
        <v>4801735</v>
      </c>
      <c r="H532" s="162">
        <v>0</v>
      </c>
      <c r="I532" s="162">
        <v>4801735</v>
      </c>
      <c r="J532" s="162">
        <v>0</v>
      </c>
      <c r="K532" s="162">
        <v>4801735</v>
      </c>
      <c r="L532" s="186">
        <f aca="true" t="shared" si="224" ref="L532:L595">+_xlfn.IFERROR(I532/F532,0)</f>
        <v>0.22184620044545406</v>
      </c>
      <c r="M532" s="162">
        <f aca="true" t="shared" si="225" ref="M532:M595">+F532-G532</f>
        <v>16842697</v>
      </c>
    </row>
    <row r="533" spans="1:13" s="40" customFormat="1" ht="24">
      <c r="A533" s="110"/>
      <c r="B533" s="110" t="s">
        <v>337</v>
      </c>
      <c r="C533" s="112">
        <v>131721000</v>
      </c>
      <c r="D533" s="162">
        <v>-128366809</v>
      </c>
      <c r="E533" s="162">
        <v>-128366809</v>
      </c>
      <c r="F533" s="228">
        <f t="shared" si="223"/>
        <v>3354191</v>
      </c>
      <c r="G533" s="162">
        <v>3354191</v>
      </c>
      <c r="H533" s="162">
        <v>0</v>
      </c>
      <c r="I533" s="162">
        <v>3354191</v>
      </c>
      <c r="J533" s="162">
        <v>0</v>
      </c>
      <c r="K533" s="162">
        <v>3354191</v>
      </c>
      <c r="L533" s="186">
        <f t="shared" si="224"/>
        <v>1</v>
      </c>
      <c r="M533" s="162">
        <f t="shared" si="225"/>
        <v>0</v>
      </c>
    </row>
    <row r="534" spans="1:13" s="40" customFormat="1" ht="15">
      <c r="A534" s="110"/>
      <c r="B534" s="110" t="s">
        <v>336</v>
      </c>
      <c r="C534" s="112">
        <v>130777000</v>
      </c>
      <c r="D534" s="162">
        <v>-127686649</v>
      </c>
      <c r="E534" s="162">
        <v>-127686649</v>
      </c>
      <c r="F534" s="228">
        <f t="shared" si="223"/>
        <v>3090351</v>
      </c>
      <c r="G534" s="162">
        <v>3090351</v>
      </c>
      <c r="H534" s="162">
        <v>0</v>
      </c>
      <c r="I534" s="162">
        <v>3090351</v>
      </c>
      <c r="J534" s="162">
        <v>0</v>
      </c>
      <c r="K534" s="162">
        <v>3090351</v>
      </c>
      <c r="L534" s="186">
        <f t="shared" si="224"/>
        <v>1</v>
      </c>
      <c r="M534" s="162">
        <f t="shared" si="225"/>
        <v>0</v>
      </c>
    </row>
    <row r="535" spans="1:13" s="66" customFormat="1" ht="15">
      <c r="A535" s="205" t="s">
        <v>954</v>
      </c>
      <c r="B535" s="206" t="s">
        <v>335</v>
      </c>
      <c r="C535" s="207">
        <v>10000000</v>
      </c>
      <c r="D535" s="207">
        <v>0</v>
      </c>
      <c r="E535" s="207">
        <v>0</v>
      </c>
      <c r="F535" s="231">
        <f>+C535+E535</f>
        <v>10000000</v>
      </c>
      <c r="G535" s="207">
        <v>298959</v>
      </c>
      <c r="H535" s="207">
        <v>0</v>
      </c>
      <c r="I535" s="207">
        <v>298959</v>
      </c>
      <c r="J535" s="207">
        <v>0</v>
      </c>
      <c r="K535" s="207">
        <v>298959</v>
      </c>
      <c r="L535" s="208">
        <f t="shared" si="224"/>
        <v>0.0298959</v>
      </c>
      <c r="M535" s="207">
        <f t="shared" si="225"/>
        <v>9701041</v>
      </c>
    </row>
    <row r="536" spans="1:13" s="70" customFormat="1" ht="15">
      <c r="A536" s="107" t="s">
        <v>955</v>
      </c>
      <c r="B536" s="108" t="s">
        <v>168</v>
      </c>
      <c r="C536" s="109">
        <f>+C537+C538</f>
        <v>169904000</v>
      </c>
      <c r="D536" s="109">
        <f aca="true" t="shared" si="226" ref="D536:K536">+D537+D538</f>
        <v>-40000000</v>
      </c>
      <c r="E536" s="109">
        <f t="shared" si="226"/>
        <v>-40000000</v>
      </c>
      <c r="F536" s="227">
        <f t="shared" si="226"/>
        <v>129904000</v>
      </c>
      <c r="G536" s="109">
        <f t="shared" si="226"/>
        <v>0</v>
      </c>
      <c r="H536" s="109">
        <f t="shared" si="226"/>
        <v>0</v>
      </c>
      <c r="I536" s="109">
        <f t="shared" si="226"/>
        <v>0</v>
      </c>
      <c r="J536" s="109">
        <f t="shared" si="226"/>
        <v>0</v>
      </c>
      <c r="K536" s="109">
        <f t="shared" si="226"/>
        <v>0</v>
      </c>
      <c r="L536" s="288">
        <f t="shared" si="224"/>
        <v>0</v>
      </c>
      <c r="M536" s="161">
        <f t="shared" si="225"/>
        <v>129904000</v>
      </c>
    </row>
    <row r="537" spans="1:13" s="66" customFormat="1" ht="15">
      <c r="A537" s="205" t="s">
        <v>956</v>
      </c>
      <c r="B537" s="206" t="s">
        <v>334</v>
      </c>
      <c r="C537" s="207">
        <v>129904000</v>
      </c>
      <c r="D537" s="207">
        <v>0</v>
      </c>
      <c r="E537" s="207">
        <v>0</v>
      </c>
      <c r="F537" s="231">
        <f>+C537+E537</f>
        <v>129904000</v>
      </c>
      <c r="G537" s="207">
        <v>0</v>
      </c>
      <c r="H537" s="207">
        <v>0</v>
      </c>
      <c r="I537" s="207">
        <v>0</v>
      </c>
      <c r="J537" s="207">
        <v>0</v>
      </c>
      <c r="K537" s="207">
        <v>0</v>
      </c>
      <c r="L537" s="208">
        <f t="shared" si="224"/>
        <v>0</v>
      </c>
      <c r="M537" s="207">
        <f t="shared" si="225"/>
        <v>129904000</v>
      </c>
    </row>
    <row r="538" spans="1:13" s="66" customFormat="1" ht="15">
      <c r="A538" s="205" t="s">
        <v>957</v>
      </c>
      <c r="B538" s="206" t="s">
        <v>333</v>
      </c>
      <c r="C538" s="207">
        <v>40000000</v>
      </c>
      <c r="D538" s="207">
        <v>-40000000</v>
      </c>
      <c r="E538" s="207">
        <v>-40000000</v>
      </c>
      <c r="F538" s="231">
        <f>+C538+E538</f>
        <v>0</v>
      </c>
      <c r="G538" s="207">
        <v>0</v>
      </c>
      <c r="H538" s="207">
        <v>0</v>
      </c>
      <c r="I538" s="207">
        <v>0</v>
      </c>
      <c r="J538" s="207">
        <v>0</v>
      </c>
      <c r="K538" s="207">
        <v>0</v>
      </c>
      <c r="L538" s="208">
        <f t="shared" si="224"/>
        <v>0</v>
      </c>
      <c r="M538" s="207">
        <f t="shared" si="225"/>
        <v>0</v>
      </c>
    </row>
    <row r="539" spans="1:13" s="70" customFormat="1" ht="15">
      <c r="A539" s="107" t="s">
        <v>958</v>
      </c>
      <c r="B539" s="108" t="s">
        <v>332</v>
      </c>
      <c r="C539" s="109">
        <f>+SUM(C540:C553,C556:C557)</f>
        <v>11026031000</v>
      </c>
      <c r="D539" s="109">
        <f aca="true" t="shared" si="227" ref="D539:K539">+SUM(D540:D553,D556:D557)</f>
        <v>-1417819595</v>
      </c>
      <c r="E539" s="109">
        <f t="shared" si="227"/>
        <v>-1405225971</v>
      </c>
      <c r="F539" s="227">
        <f t="shared" si="227"/>
        <v>9620805029</v>
      </c>
      <c r="G539" s="109">
        <f t="shared" si="227"/>
        <v>7568275000</v>
      </c>
      <c r="H539" s="109">
        <f t="shared" si="227"/>
        <v>146604918</v>
      </c>
      <c r="I539" s="109">
        <f t="shared" si="227"/>
        <v>5895409668</v>
      </c>
      <c r="J539" s="109">
        <f t="shared" si="227"/>
        <v>478285850</v>
      </c>
      <c r="K539" s="109">
        <f t="shared" si="227"/>
        <v>1613227598</v>
      </c>
      <c r="L539" s="288">
        <f t="shared" si="224"/>
        <v>0.612777168878224</v>
      </c>
      <c r="M539" s="161">
        <f t="shared" si="225"/>
        <v>2052530029</v>
      </c>
    </row>
    <row r="540" spans="1:13" s="66" customFormat="1" ht="15">
      <c r="A540" s="205" t="s">
        <v>959</v>
      </c>
      <c r="B540" s="206" t="s">
        <v>331</v>
      </c>
      <c r="C540" s="207">
        <v>728783000</v>
      </c>
      <c r="D540" s="207">
        <v>0</v>
      </c>
      <c r="E540" s="207">
        <v>0</v>
      </c>
      <c r="F540" s="231">
        <f>+C540+E540</f>
        <v>728783000</v>
      </c>
      <c r="G540" s="207">
        <v>265347644</v>
      </c>
      <c r="H540" s="207">
        <v>107655080</v>
      </c>
      <c r="I540" s="207">
        <v>263691412</v>
      </c>
      <c r="J540" s="207">
        <v>134154792</v>
      </c>
      <c r="K540" s="207">
        <v>191645320</v>
      </c>
      <c r="L540" s="208">
        <f t="shared" si="224"/>
        <v>0.3618243180754765</v>
      </c>
      <c r="M540" s="207">
        <f t="shared" si="225"/>
        <v>463435356</v>
      </c>
    </row>
    <row r="541" spans="1:13" s="66" customFormat="1" ht="15">
      <c r="A541" s="205" t="s">
        <v>960</v>
      </c>
      <c r="B541" s="206" t="s">
        <v>330</v>
      </c>
      <c r="C541" s="207">
        <v>143537000</v>
      </c>
      <c r="D541" s="207">
        <v>0</v>
      </c>
      <c r="E541" s="207">
        <v>0</v>
      </c>
      <c r="F541" s="231">
        <f aca="true" t="shared" si="228" ref="F541:F552">+C541+E541</f>
        <v>143537000</v>
      </c>
      <c r="G541" s="207">
        <v>82028400</v>
      </c>
      <c r="H541" s="207">
        <v>10937120</v>
      </c>
      <c r="I541" s="207">
        <v>82028400</v>
      </c>
      <c r="J541" s="207">
        <v>10937120</v>
      </c>
      <c r="K541" s="207">
        <v>82028400</v>
      </c>
      <c r="L541" s="208">
        <f t="shared" si="224"/>
        <v>0.5714791308164445</v>
      </c>
      <c r="M541" s="207">
        <f t="shared" si="225"/>
        <v>61508600</v>
      </c>
    </row>
    <row r="542" spans="1:13" s="66" customFormat="1" ht="15">
      <c r="A542" s="205" t="s">
        <v>961</v>
      </c>
      <c r="B542" s="206" t="s">
        <v>329</v>
      </c>
      <c r="C542" s="207">
        <v>100000000</v>
      </c>
      <c r="D542" s="207">
        <v>0</v>
      </c>
      <c r="E542" s="207">
        <v>0</v>
      </c>
      <c r="F542" s="231">
        <f t="shared" si="228"/>
        <v>100000000</v>
      </c>
      <c r="G542" s="207">
        <v>24715174</v>
      </c>
      <c r="H542" s="207">
        <v>0</v>
      </c>
      <c r="I542" s="207">
        <v>24715174</v>
      </c>
      <c r="J542" s="207">
        <v>0</v>
      </c>
      <c r="K542" s="207">
        <v>24715174</v>
      </c>
      <c r="L542" s="208">
        <f t="shared" si="224"/>
        <v>0.24715174</v>
      </c>
      <c r="M542" s="207">
        <f t="shared" si="225"/>
        <v>75284826</v>
      </c>
    </row>
    <row r="543" spans="1:13" s="66" customFormat="1" ht="15">
      <c r="A543" s="205" t="s">
        <v>962</v>
      </c>
      <c r="B543" s="206" t="s">
        <v>328</v>
      </c>
      <c r="C543" s="207">
        <v>3500000000</v>
      </c>
      <c r="D543" s="207">
        <v>0</v>
      </c>
      <c r="E543" s="207">
        <v>0</v>
      </c>
      <c r="F543" s="231">
        <f t="shared" si="228"/>
        <v>3500000000</v>
      </c>
      <c r="G543" s="207">
        <v>2823767100</v>
      </c>
      <c r="H543" s="207">
        <v>0</v>
      </c>
      <c r="I543" s="207">
        <v>1152558000</v>
      </c>
      <c r="J543" s="207">
        <v>284181220</v>
      </c>
      <c r="K543" s="207">
        <v>743574540</v>
      </c>
      <c r="L543" s="208">
        <f t="shared" si="224"/>
        <v>0.3293022857142857</v>
      </c>
      <c r="M543" s="207">
        <f t="shared" si="225"/>
        <v>676232900</v>
      </c>
    </row>
    <row r="544" spans="1:13" s="66" customFormat="1" ht="15">
      <c r="A544" s="205" t="s">
        <v>963</v>
      </c>
      <c r="B544" s="206" t="s">
        <v>327</v>
      </c>
      <c r="C544" s="207">
        <v>3500000000</v>
      </c>
      <c r="D544" s="207">
        <v>0</v>
      </c>
      <c r="E544" s="207">
        <v>0</v>
      </c>
      <c r="F544" s="231">
        <f t="shared" si="228"/>
        <v>3500000000</v>
      </c>
      <c r="G544" s="207">
        <v>3356230774</v>
      </c>
      <c r="H544" s="207">
        <v>0</v>
      </c>
      <c r="I544" s="207">
        <v>3356230774</v>
      </c>
      <c r="J544" s="207">
        <v>0</v>
      </c>
      <c r="K544" s="207">
        <v>0</v>
      </c>
      <c r="L544" s="208">
        <f t="shared" si="224"/>
        <v>0.9589230782857143</v>
      </c>
      <c r="M544" s="207">
        <f t="shared" si="225"/>
        <v>143769226</v>
      </c>
    </row>
    <row r="545" spans="1:13" s="66" customFormat="1" ht="15">
      <c r="A545" s="205" t="s">
        <v>964</v>
      </c>
      <c r="B545" s="206" t="s">
        <v>326</v>
      </c>
      <c r="C545" s="207">
        <v>292239000</v>
      </c>
      <c r="D545" s="207">
        <v>0</v>
      </c>
      <c r="E545" s="207">
        <v>0</v>
      </c>
      <c r="F545" s="231">
        <f t="shared" si="228"/>
        <v>292239000</v>
      </c>
      <c r="G545" s="207">
        <v>152960052</v>
      </c>
      <c r="H545" s="207">
        <v>5468560</v>
      </c>
      <c r="I545" s="207">
        <v>152960052</v>
      </c>
      <c r="J545" s="207">
        <v>5468560</v>
      </c>
      <c r="K545" s="207">
        <v>152960052</v>
      </c>
      <c r="L545" s="208">
        <f t="shared" si="224"/>
        <v>0.5234073891575046</v>
      </c>
      <c r="M545" s="207">
        <f t="shared" si="225"/>
        <v>139278948</v>
      </c>
    </row>
    <row r="546" spans="1:13" s="66" customFormat="1" ht="15">
      <c r="A546" s="205" t="s">
        <v>965</v>
      </c>
      <c r="B546" s="206" t="s">
        <v>325</v>
      </c>
      <c r="C546" s="207">
        <v>347764000</v>
      </c>
      <c r="D546" s="207">
        <v>0</v>
      </c>
      <c r="E546" s="207">
        <v>0</v>
      </c>
      <c r="F546" s="231">
        <f t="shared" si="228"/>
        <v>347764000</v>
      </c>
      <c r="G546" s="207">
        <v>203242175</v>
      </c>
      <c r="H546" s="207">
        <v>22544158</v>
      </c>
      <c r="I546" s="207">
        <v>203242175</v>
      </c>
      <c r="J546" s="207">
        <v>22544158</v>
      </c>
      <c r="K546" s="207">
        <v>203242175</v>
      </c>
      <c r="L546" s="208">
        <f t="shared" si="224"/>
        <v>0.5844255730897965</v>
      </c>
      <c r="M546" s="207">
        <f t="shared" si="225"/>
        <v>144521825</v>
      </c>
    </row>
    <row r="547" spans="1:13" s="66" customFormat="1" ht="15">
      <c r="A547" s="205" t="s">
        <v>966</v>
      </c>
      <c r="B547" s="206" t="s">
        <v>324</v>
      </c>
      <c r="C547" s="207">
        <v>51500000</v>
      </c>
      <c r="D547" s="207">
        <v>-51500000</v>
      </c>
      <c r="E547" s="207">
        <v>-51500000</v>
      </c>
      <c r="F547" s="231">
        <f t="shared" si="228"/>
        <v>0</v>
      </c>
      <c r="G547" s="207">
        <v>0</v>
      </c>
      <c r="H547" s="207">
        <v>0</v>
      </c>
      <c r="I547" s="207">
        <v>0</v>
      </c>
      <c r="J547" s="207">
        <v>0</v>
      </c>
      <c r="K547" s="207">
        <v>0</v>
      </c>
      <c r="L547" s="208">
        <f t="shared" si="224"/>
        <v>0</v>
      </c>
      <c r="M547" s="207">
        <f t="shared" si="225"/>
        <v>0</v>
      </c>
    </row>
    <row r="548" spans="1:13" s="66" customFormat="1" ht="15">
      <c r="A548" s="205" t="s">
        <v>967</v>
      </c>
      <c r="B548" s="206" t="s">
        <v>323</v>
      </c>
      <c r="C548" s="207">
        <v>422146000</v>
      </c>
      <c r="D548" s="207">
        <v>-350613000</v>
      </c>
      <c r="E548" s="207">
        <v>-350613000</v>
      </c>
      <c r="F548" s="231">
        <f t="shared" si="228"/>
        <v>71533000</v>
      </c>
      <c r="G548" s="207">
        <v>71533000</v>
      </c>
      <c r="H548" s="207">
        <v>0</v>
      </c>
      <c r="I548" s="207">
        <v>71533000</v>
      </c>
      <c r="J548" s="207">
        <v>21000000</v>
      </c>
      <c r="K548" s="207">
        <v>63033000</v>
      </c>
      <c r="L548" s="208">
        <f t="shared" si="224"/>
        <v>1</v>
      </c>
      <c r="M548" s="207">
        <f t="shared" si="225"/>
        <v>0</v>
      </c>
    </row>
    <row r="549" spans="1:13" s="66" customFormat="1" ht="15">
      <c r="A549" s="205" t="s">
        <v>968</v>
      </c>
      <c r="B549" s="206" t="s">
        <v>322</v>
      </c>
      <c r="C549" s="207">
        <v>107000000</v>
      </c>
      <c r="D549" s="207">
        <v>-105615871</v>
      </c>
      <c r="E549" s="207">
        <v>-105615871</v>
      </c>
      <c r="F549" s="231">
        <f t="shared" si="228"/>
        <v>1384129</v>
      </c>
      <c r="G549" s="207">
        <v>1384129</v>
      </c>
      <c r="H549" s="207">
        <v>0</v>
      </c>
      <c r="I549" s="207">
        <v>1384129</v>
      </c>
      <c r="J549" s="207">
        <v>0</v>
      </c>
      <c r="K549" s="207">
        <v>1384129</v>
      </c>
      <c r="L549" s="208">
        <f t="shared" si="224"/>
        <v>1</v>
      </c>
      <c r="M549" s="207">
        <f t="shared" si="225"/>
        <v>0</v>
      </c>
    </row>
    <row r="550" spans="1:13" s="66" customFormat="1" ht="15">
      <c r="A550" s="205" t="s">
        <v>969</v>
      </c>
      <c r="B550" s="206" t="s">
        <v>321</v>
      </c>
      <c r="C550" s="207">
        <v>210334000</v>
      </c>
      <c r="D550" s="207">
        <v>-92266868</v>
      </c>
      <c r="E550" s="207">
        <v>-92266868</v>
      </c>
      <c r="F550" s="231">
        <f t="shared" si="228"/>
        <v>118067132</v>
      </c>
      <c r="G550" s="207">
        <v>54826518</v>
      </c>
      <c r="H550" s="207">
        <v>0</v>
      </c>
      <c r="I550" s="207">
        <v>54826518</v>
      </c>
      <c r="J550" s="207">
        <v>0</v>
      </c>
      <c r="K550" s="207">
        <v>54826518</v>
      </c>
      <c r="L550" s="208">
        <f t="shared" si="224"/>
        <v>0.46436732282105403</v>
      </c>
      <c r="M550" s="207">
        <f t="shared" si="225"/>
        <v>63240614</v>
      </c>
    </row>
    <row r="551" spans="1:13" s="66" customFormat="1" ht="24">
      <c r="A551" s="205" t="s">
        <v>970</v>
      </c>
      <c r="B551" s="206" t="s">
        <v>320</v>
      </c>
      <c r="C551" s="207">
        <v>870973000</v>
      </c>
      <c r="D551" s="207">
        <v>-648090600</v>
      </c>
      <c r="E551" s="207">
        <v>-648090600</v>
      </c>
      <c r="F551" s="231">
        <f t="shared" si="228"/>
        <v>222882400</v>
      </c>
      <c r="G551" s="207">
        <v>95818290</v>
      </c>
      <c r="H551" s="207">
        <v>0</v>
      </c>
      <c r="I551" s="207">
        <v>95818290</v>
      </c>
      <c r="J551" s="207">
        <v>0</v>
      </c>
      <c r="K551" s="207">
        <v>95818290</v>
      </c>
      <c r="L551" s="208">
        <f t="shared" si="224"/>
        <v>0.4299051428017645</v>
      </c>
      <c r="M551" s="207">
        <f t="shared" si="225"/>
        <v>127064110</v>
      </c>
    </row>
    <row r="552" spans="1:13" s="66" customFormat="1" ht="15">
      <c r="A552" s="205" t="s">
        <v>971</v>
      </c>
      <c r="B552" s="206" t="s">
        <v>319</v>
      </c>
      <c r="C552" s="207">
        <v>88155000</v>
      </c>
      <c r="D552" s="207">
        <v>-88155000</v>
      </c>
      <c r="E552" s="207">
        <v>-88155000</v>
      </c>
      <c r="F552" s="231">
        <f t="shared" si="228"/>
        <v>0</v>
      </c>
      <c r="G552" s="207">
        <v>0</v>
      </c>
      <c r="H552" s="207">
        <v>0</v>
      </c>
      <c r="I552" s="207">
        <v>0</v>
      </c>
      <c r="J552" s="207">
        <v>0</v>
      </c>
      <c r="K552" s="207">
        <v>0</v>
      </c>
      <c r="L552" s="208">
        <f t="shared" si="224"/>
        <v>0</v>
      </c>
      <c r="M552" s="207">
        <f t="shared" si="225"/>
        <v>0</v>
      </c>
    </row>
    <row r="553" spans="1:13" s="66" customFormat="1" ht="15">
      <c r="A553" s="196" t="s">
        <v>972</v>
      </c>
      <c r="B553" s="197" t="s">
        <v>318</v>
      </c>
      <c r="C553" s="198">
        <f>+C554+C555</f>
        <v>145600000</v>
      </c>
      <c r="D553" s="198">
        <f aca="true" t="shared" si="229" ref="D553:K553">+D554+D555</f>
        <v>0</v>
      </c>
      <c r="E553" s="198">
        <f t="shared" si="229"/>
        <v>1000000</v>
      </c>
      <c r="F553" s="223">
        <f t="shared" si="229"/>
        <v>146600000</v>
      </c>
      <c r="G553" s="198">
        <f t="shared" si="229"/>
        <v>0</v>
      </c>
      <c r="H553" s="198">
        <f t="shared" si="229"/>
        <v>0</v>
      </c>
      <c r="I553" s="198">
        <f t="shared" si="229"/>
        <v>0</v>
      </c>
      <c r="J553" s="198">
        <f t="shared" si="229"/>
        <v>0</v>
      </c>
      <c r="K553" s="198">
        <f t="shared" si="229"/>
        <v>0</v>
      </c>
      <c r="L553" s="201">
        <f t="shared" si="224"/>
        <v>0</v>
      </c>
      <c r="M553" s="198">
        <f t="shared" si="225"/>
        <v>146600000</v>
      </c>
    </row>
    <row r="554" spans="1:13" s="40" customFormat="1" ht="15">
      <c r="A554" s="110"/>
      <c r="B554" s="110" t="s">
        <v>317</v>
      </c>
      <c r="C554" s="112">
        <v>145600000</v>
      </c>
      <c r="D554" s="162">
        <v>0</v>
      </c>
      <c r="E554" s="162">
        <v>0</v>
      </c>
      <c r="F554" s="228">
        <f>+C554+E554</f>
        <v>145600000</v>
      </c>
      <c r="G554" s="162">
        <v>0</v>
      </c>
      <c r="H554" s="162">
        <v>0</v>
      </c>
      <c r="I554" s="162">
        <v>0</v>
      </c>
      <c r="J554" s="162">
        <v>0</v>
      </c>
      <c r="K554" s="162">
        <v>0</v>
      </c>
      <c r="L554" s="186">
        <f t="shared" si="224"/>
        <v>0</v>
      </c>
      <c r="M554" s="162">
        <f t="shared" si="225"/>
        <v>145600000</v>
      </c>
    </row>
    <row r="555" spans="1:13" s="40" customFormat="1" ht="15">
      <c r="A555" s="110"/>
      <c r="B555" s="110" t="s">
        <v>316</v>
      </c>
      <c r="C555" s="112">
        <v>0</v>
      </c>
      <c r="D555" s="162">
        <v>0</v>
      </c>
      <c r="E555" s="162">
        <v>1000000</v>
      </c>
      <c r="F555" s="228">
        <f>+C555+E555</f>
        <v>1000000</v>
      </c>
      <c r="G555" s="162">
        <v>0</v>
      </c>
      <c r="H555" s="162">
        <v>0</v>
      </c>
      <c r="I555" s="162">
        <v>0</v>
      </c>
      <c r="J555" s="162">
        <v>0</v>
      </c>
      <c r="K555" s="162">
        <v>0</v>
      </c>
      <c r="L555" s="186">
        <f t="shared" si="224"/>
        <v>0</v>
      </c>
      <c r="M555" s="162">
        <f t="shared" si="225"/>
        <v>1000000</v>
      </c>
    </row>
    <row r="556" spans="1:13" s="66" customFormat="1" ht="24">
      <c r="A556" s="205" t="s">
        <v>973</v>
      </c>
      <c r="B556" s="206" t="s">
        <v>315</v>
      </c>
      <c r="C556" s="207">
        <v>518000000</v>
      </c>
      <c r="D556" s="207">
        <v>-81578256</v>
      </c>
      <c r="E556" s="207">
        <v>-81578256</v>
      </c>
      <c r="F556" s="231">
        <f>+C556+E556</f>
        <v>436421744</v>
      </c>
      <c r="G556" s="207">
        <v>436421744</v>
      </c>
      <c r="H556" s="207">
        <v>0</v>
      </c>
      <c r="I556" s="207">
        <v>436421744</v>
      </c>
      <c r="J556" s="207">
        <v>0</v>
      </c>
      <c r="K556" s="207">
        <v>0</v>
      </c>
      <c r="L556" s="208">
        <f t="shared" si="224"/>
        <v>1</v>
      </c>
      <c r="M556" s="207">
        <f t="shared" si="225"/>
        <v>0</v>
      </c>
    </row>
    <row r="557" spans="1:13" s="66" customFormat="1" ht="15">
      <c r="A557" s="205" t="s">
        <v>974</v>
      </c>
      <c r="B557" s="206" t="s">
        <v>314</v>
      </c>
      <c r="C557" s="207">
        <v>0</v>
      </c>
      <c r="D557" s="207">
        <v>0</v>
      </c>
      <c r="E557" s="207">
        <v>11593624</v>
      </c>
      <c r="F557" s="231">
        <f>+C557+E557</f>
        <v>11593624</v>
      </c>
      <c r="G557" s="207">
        <v>0</v>
      </c>
      <c r="H557" s="207">
        <v>0</v>
      </c>
      <c r="I557" s="207">
        <v>0</v>
      </c>
      <c r="J557" s="207">
        <v>0</v>
      </c>
      <c r="K557" s="207">
        <v>0</v>
      </c>
      <c r="L557" s="208">
        <f t="shared" si="224"/>
        <v>0</v>
      </c>
      <c r="M557" s="207">
        <f t="shared" si="225"/>
        <v>11593624</v>
      </c>
    </row>
    <row r="558" spans="1:13" s="70" customFormat="1" ht="15">
      <c r="A558" s="107" t="s">
        <v>975</v>
      </c>
      <c r="B558" s="108" t="s">
        <v>313</v>
      </c>
      <c r="C558" s="109">
        <v>0</v>
      </c>
      <c r="D558" s="161">
        <v>0</v>
      </c>
      <c r="E558" s="161">
        <v>0</v>
      </c>
      <c r="F558" s="229">
        <f>+C558+E558</f>
        <v>0</v>
      </c>
      <c r="G558" s="161">
        <v>0</v>
      </c>
      <c r="H558" s="161">
        <v>0</v>
      </c>
      <c r="I558" s="161">
        <v>0</v>
      </c>
      <c r="J558" s="161">
        <v>0</v>
      </c>
      <c r="K558" s="161">
        <v>0</v>
      </c>
      <c r="L558" s="185">
        <f t="shared" si="224"/>
        <v>0</v>
      </c>
      <c r="M558" s="161">
        <f t="shared" si="225"/>
        <v>0</v>
      </c>
    </row>
    <row r="559" spans="1:13" s="70" customFormat="1" ht="14.25" customHeight="1">
      <c r="A559" s="78" t="s">
        <v>976</v>
      </c>
      <c r="B559" s="79" t="s">
        <v>312</v>
      </c>
      <c r="C559" s="80">
        <f>+C560+C563+C565</f>
        <v>524405000</v>
      </c>
      <c r="D559" s="80">
        <f aca="true" t="shared" si="230" ref="D559:K559">+D560+D563+D565</f>
        <v>0</v>
      </c>
      <c r="E559" s="80">
        <f t="shared" si="230"/>
        <v>0</v>
      </c>
      <c r="F559" s="233">
        <f t="shared" si="230"/>
        <v>524405000</v>
      </c>
      <c r="G559" s="80">
        <f t="shared" si="230"/>
        <v>472101727</v>
      </c>
      <c r="H559" s="80">
        <f t="shared" si="230"/>
        <v>0</v>
      </c>
      <c r="I559" s="80">
        <f t="shared" si="230"/>
        <v>472101727</v>
      </c>
      <c r="J559" s="80">
        <f>+J560+J563+J565</f>
        <v>0</v>
      </c>
      <c r="K559" s="80">
        <f t="shared" si="230"/>
        <v>472101727</v>
      </c>
      <c r="L559" s="188">
        <f t="shared" si="224"/>
        <v>0.9002616813340834</v>
      </c>
      <c r="M559" s="80">
        <f t="shared" si="225"/>
        <v>52303273</v>
      </c>
    </row>
    <row r="560" spans="1:13" s="70" customFormat="1" ht="14.25" customHeight="1">
      <c r="A560" s="134" t="s">
        <v>977</v>
      </c>
      <c r="B560" s="135" t="s">
        <v>173</v>
      </c>
      <c r="C560" s="136">
        <f>+C561+C562</f>
        <v>504405000</v>
      </c>
      <c r="D560" s="136">
        <f aca="true" t="shared" si="231" ref="D560:K560">+D561+D562</f>
        <v>0</v>
      </c>
      <c r="E560" s="136">
        <f t="shared" si="231"/>
        <v>0</v>
      </c>
      <c r="F560" s="234">
        <f t="shared" si="231"/>
        <v>504405000</v>
      </c>
      <c r="G560" s="136">
        <f t="shared" si="231"/>
        <v>471273611</v>
      </c>
      <c r="H560" s="136">
        <f t="shared" si="231"/>
        <v>0</v>
      </c>
      <c r="I560" s="136">
        <f t="shared" si="231"/>
        <v>471273611</v>
      </c>
      <c r="J560" s="136">
        <f t="shared" si="231"/>
        <v>0</v>
      </c>
      <c r="K560" s="136">
        <f t="shared" si="231"/>
        <v>471273611</v>
      </c>
      <c r="L560" s="189">
        <f t="shared" si="224"/>
        <v>0.934315898930423</v>
      </c>
      <c r="M560" s="136">
        <f t="shared" si="225"/>
        <v>33131389</v>
      </c>
    </row>
    <row r="561" spans="1:13" ht="14.25" customHeight="1">
      <c r="A561" s="74" t="s">
        <v>978</v>
      </c>
      <c r="B561" s="75" t="s">
        <v>174</v>
      </c>
      <c r="C561" s="77">
        <v>502335000</v>
      </c>
      <c r="D561" s="77">
        <v>0</v>
      </c>
      <c r="E561" s="77">
        <v>0</v>
      </c>
      <c r="F561" s="220">
        <f aca="true" t="shared" si="232" ref="F561:F562">+C561+E561</f>
        <v>502335000</v>
      </c>
      <c r="G561" s="77">
        <v>469883611</v>
      </c>
      <c r="H561" s="77">
        <v>0</v>
      </c>
      <c r="I561" s="77">
        <v>469883611</v>
      </c>
      <c r="J561" s="77">
        <v>0</v>
      </c>
      <c r="K561" s="77">
        <v>469883611</v>
      </c>
      <c r="L561" s="171">
        <f t="shared" si="224"/>
        <v>0.9353989090945285</v>
      </c>
      <c r="M561" s="77">
        <f t="shared" si="225"/>
        <v>32451389</v>
      </c>
    </row>
    <row r="562" spans="1:13" ht="14.25" customHeight="1">
      <c r="A562" s="74" t="s">
        <v>979</v>
      </c>
      <c r="B562" s="75" t="s">
        <v>311</v>
      </c>
      <c r="C562" s="77">
        <v>2070000</v>
      </c>
      <c r="D562" s="77">
        <v>0</v>
      </c>
      <c r="E562" s="77">
        <v>0</v>
      </c>
      <c r="F562" s="220">
        <f t="shared" si="232"/>
        <v>2070000</v>
      </c>
      <c r="G562" s="77">
        <v>1390000</v>
      </c>
      <c r="H562" s="77">
        <v>0</v>
      </c>
      <c r="I562" s="77">
        <v>1390000</v>
      </c>
      <c r="J562" s="77">
        <v>0</v>
      </c>
      <c r="K562" s="77">
        <v>1390000</v>
      </c>
      <c r="L562" s="171">
        <f t="shared" si="224"/>
        <v>0.6714975845410628</v>
      </c>
      <c r="M562" s="77">
        <f t="shared" si="225"/>
        <v>680000</v>
      </c>
    </row>
    <row r="563" spans="1:13" s="70" customFormat="1" ht="14.25" customHeight="1">
      <c r="A563" s="134" t="s">
        <v>980</v>
      </c>
      <c r="B563" s="135" t="s">
        <v>309</v>
      </c>
      <c r="C563" s="136">
        <v>0</v>
      </c>
      <c r="D563" s="136">
        <v>0</v>
      </c>
      <c r="E563" s="136">
        <v>0</v>
      </c>
      <c r="F563" s="234">
        <v>0</v>
      </c>
      <c r="G563" s="136">
        <v>0</v>
      </c>
      <c r="H563" s="136">
        <v>0</v>
      </c>
      <c r="I563" s="136">
        <v>0</v>
      </c>
      <c r="J563" s="136">
        <v>0</v>
      </c>
      <c r="K563" s="136">
        <v>0</v>
      </c>
      <c r="L563" s="189">
        <f t="shared" si="224"/>
        <v>0</v>
      </c>
      <c r="M563" s="136">
        <f t="shared" si="225"/>
        <v>0</v>
      </c>
    </row>
    <row r="564" spans="1:13" ht="14.25" customHeight="1">
      <c r="A564" s="74" t="s">
        <v>981</v>
      </c>
      <c r="B564" s="75" t="s">
        <v>308</v>
      </c>
      <c r="C564" s="77">
        <v>0</v>
      </c>
      <c r="D564" s="77">
        <v>0</v>
      </c>
      <c r="E564" s="77">
        <v>0</v>
      </c>
      <c r="F564" s="220">
        <f>+C564+E564</f>
        <v>0</v>
      </c>
      <c r="G564" s="77">
        <v>0</v>
      </c>
      <c r="H564" s="77">
        <v>0</v>
      </c>
      <c r="I564" s="77">
        <v>0</v>
      </c>
      <c r="J564" s="77">
        <v>0</v>
      </c>
      <c r="K564" s="77">
        <v>0</v>
      </c>
      <c r="L564" s="171">
        <f t="shared" si="224"/>
        <v>0</v>
      </c>
      <c r="M564" s="77">
        <f t="shared" si="225"/>
        <v>0</v>
      </c>
    </row>
    <row r="565" spans="1:13" s="70" customFormat="1" ht="14.25" customHeight="1">
      <c r="A565" s="134" t="s">
        <v>983</v>
      </c>
      <c r="B565" s="135" t="s">
        <v>176</v>
      </c>
      <c r="C565" s="136">
        <v>20000000</v>
      </c>
      <c r="D565" s="136">
        <v>0</v>
      </c>
      <c r="E565" s="136">
        <v>0</v>
      </c>
      <c r="F565" s="234">
        <f>+C565+E565</f>
        <v>20000000</v>
      </c>
      <c r="G565" s="136">
        <v>828116</v>
      </c>
      <c r="H565" s="136">
        <v>0</v>
      </c>
      <c r="I565" s="136">
        <v>828116</v>
      </c>
      <c r="J565" s="136">
        <v>0</v>
      </c>
      <c r="K565" s="136">
        <v>828116</v>
      </c>
      <c r="L565" s="189">
        <f t="shared" si="224"/>
        <v>0.0414058</v>
      </c>
      <c r="M565" s="136">
        <f t="shared" si="225"/>
        <v>19171884</v>
      </c>
    </row>
    <row r="566" spans="1:13" s="70" customFormat="1" ht="14.25" customHeight="1">
      <c r="A566" s="78" t="s">
        <v>982</v>
      </c>
      <c r="B566" s="79" t="s">
        <v>307</v>
      </c>
      <c r="C566" s="80">
        <f>+SUM(C567:C570)</f>
        <v>53178990000</v>
      </c>
      <c r="D566" s="80">
        <f aca="true" t="shared" si="233" ref="D566:K566">+SUM(D567:D570)</f>
        <v>20491653317</v>
      </c>
      <c r="E566" s="80">
        <f t="shared" si="233"/>
        <v>22491653317</v>
      </c>
      <c r="F566" s="233">
        <f t="shared" si="233"/>
        <v>75670643317</v>
      </c>
      <c r="G566" s="80">
        <f t="shared" si="233"/>
        <v>50074720618</v>
      </c>
      <c r="H566" s="80">
        <f t="shared" si="233"/>
        <v>5298424758</v>
      </c>
      <c r="I566" s="80">
        <f t="shared" si="233"/>
        <v>49524810154</v>
      </c>
      <c r="J566" s="80">
        <f t="shared" si="233"/>
        <v>5298424758</v>
      </c>
      <c r="K566" s="80">
        <f t="shared" si="233"/>
        <v>49524810154</v>
      </c>
      <c r="L566" s="188">
        <f t="shared" si="224"/>
        <v>0.6544785135039795</v>
      </c>
      <c r="M566" s="80">
        <f t="shared" si="225"/>
        <v>25595922699</v>
      </c>
    </row>
    <row r="567" spans="1:13" ht="14.25" customHeight="1">
      <c r="A567" s="74" t="s">
        <v>984</v>
      </c>
      <c r="B567" s="75" t="s">
        <v>306</v>
      </c>
      <c r="C567" s="77">
        <v>1000000000</v>
      </c>
      <c r="D567" s="77">
        <v>0</v>
      </c>
      <c r="E567" s="77">
        <v>2000000000</v>
      </c>
      <c r="F567" s="220">
        <f aca="true" t="shared" si="234" ref="F567:F570">+C567+E567</f>
        <v>3000000000</v>
      </c>
      <c r="G567" s="77">
        <v>2184405795</v>
      </c>
      <c r="H567" s="77">
        <v>183002068</v>
      </c>
      <c r="I567" s="77">
        <v>1941014467</v>
      </c>
      <c r="J567" s="77">
        <v>183002068</v>
      </c>
      <c r="K567" s="77">
        <v>1941014467</v>
      </c>
      <c r="L567" s="171">
        <f t="shared" si="224"/>
        <v>0.6470048223333333</v>
      </c>
      <c r="M567" s="77">
        <f t="shared" si="225"/>
        <v>815594205</v>
      </c>
    </row>
    <row r="568" spans="1:13" ht="14.25" customHeight="1">
      <c r="A568" s="74" t="s">
        <v>985</v>
      </c>
      <c r="B568" s="75" t="s">
        <v>180</v>
      </c>
      <c r="C568" s="77">
        <v>48034970000</v>
      </c>
      <c r="D568" s="77">
        <v>20491653317</v>
      </c>
      <c r="E568" s="77">
        <v>20491653317</v>
      </c>
      <c r="F568" s="220">
        <f t="shared" si="234"/>
        <v>68526623317</v>
      </c>
      <c r="G568" s="77">
        <v>47141088844</v>
      </c>
      <c r="H568" s="77">
        <v>4784851823</v>
      </c>
      <c r="I568" s="77">
        <v>46966935891</v>
      </c>
      <c r="J568" s="77">
        <v>4784851823</v>
      </c>
      <c r="K568" s="77">
        <v>46966935891</v>
      </c>
      <c r="L568" s="171">
        <f t="shared" si="224"/>
        <v>0.6853823173766174</v>
      </c>
      <c r="M568" s="77">
        <f t="shared" si="225"/>
        <v>21385534473</v>
      </c>
    </row>
    <row r="569" spans="1:13" ht="14.25" customHeight="1">
      <c r="A569" s="74" t="s">
        <v>986</v>
      </c>
      <c r="B569" s="75" t="s">
        <v>305</v>
      </c>
      <c r="C569" s="77">
        <v>2500000000</v>
      </c>
      <c r="D569" s="77">
        <v>0</v>
      </c>
      <c r="E569" s="77">
        <v>0</v>
      </c>
      <c r="F569" s="220">
        <f t="shared" si="234"/>
        <v>2500000000</v>
      </c>
      <c r="G569" s="77">
        <v>372705696</v>
      </c>
      <c r="H569" s="77">
        <v>163901000</v>
      </c>
      <c r="I569" s="77">
        <v>372705696</v>
      </c>
      <c r="J569" s="77">
        <v>163901000</v>
      </c>
      <c r="K569" s="77">
        <v>372705696</v>
      </c>
      <c r="L569" s="171">
        <f t="shared" si="224"/>
        <v>0.1490822784</v>
      </c>
      <c r="M569" s="77">
        <f t="shared" si="225"/>
        <v>2127294304</v>
      </c>
    </row>
    <row r="570" spans="1:13" ht="14.25" customHeight="1">
      <c r="A570" s="74" t="s">
        <v>987</v>
      </c>
      <c r="B570" s="75" t="s">
        <v>300</v>
      </c>
      <c r="C570" s="77">
        <v>1644020000</v>
      </c>
      <c r="D570" s="77">
        <v>0</v>
      </c>
      <c r="E570" s="77">
        <v>0</v>
      </c>
      <c r="F570" s="220">
        <f t="shared" si="234"/>
        <v>1644020000</v>
      </c>
      <c r="G570" s="77">
        <v>376520283</v>
      </c>
      <c r="H570" s="77">
        <v>166669867</v>
      </c>
      <c r="I570" s="77">
        <v>244154100</v>
      </c>
      <c r="J570" s="77">
        <v>166669867</v>
      </c>
      <c r="K570" s="77">
        <v>244154100</v>
      </c>
      <c r="L570" s="171">
        <f t="shared" si="224"/>
        <v>0.14851041958127031</v>
      </c>
      <c r="M570" s="77">
        <f t="shared" si="225"/>
        <v>1267499717</v>
      </c>
    </row>
    <row r="571" spans="1:13" s="70" customFormat="1" ht="20.25" customHeight="1">
      <c r="A571" s="78" t="s">
        <v>988</v>
      </c>
      <c r="B571" s="79" t="s">
        <v>304</v>
      </c>
      <c r="C571" s="80">
        <f>+C572+C576</f>
        <v>400000000</v>
      </c>
      <c r="D571" s="80">
        <f aca="true" t="shared" si="235" ref="D571:K571">+D572+D576</f>
        <v>0</v>
      </c>
      <c r="E571" s="80">
        <f t="shared" si="235"/>
        <v>0</v>
      </c>
      <c r="F571" s="233">
        <f t="shared" si="235"/>
        <v>400000000</v>
      </c>
      <c r="G571" s="80">
        <f t="shared" si="235"/>
        <v>76499839</v>
      </c>
      <c r="H571" s="80">
        <f t="shared" si="235"/>
        <v>27196306</v>
      </c>
      <c r="I571" s="80">
        <f t="shared" si="235"/>
        <v>76499839</v>
      </c>
      <c r="J571" s="80">
        <f t="shared" si="235"/>
        <v>27196306</v>
      </c>
      <c r="K571" s="80">
        <f t="shared" si="235"/>
        <v>76499839</v>
      </c>
      <c r="L571" s="188">
        <f t="shared" si="224"/>
        <v>0.1912495975</v>
      </c>
      <c r="M571" s="80">
        <f t="shared" si="225"/>
        <v>323500161</v>
      </c>
    </row>
    <row r="572" spans="1:13" s="70" customFormat="1" ht="14.25" customHeight="1">
      <c r="A572" s="134" t="s">
        <v>989</v>
      </c>
      <c r="B572" s="135" t="s">
        <v>303</v>
      </c>
      <c r="C572" s="136">
        <f>+C573</f>
        <v>0</v>
      </c>
      <c r="D572" s="136">
        <f aca="true" t="shared" si="236" ref="D572:K574">+D573</f>
        <v>0</v>
      </c>
      <c r="E572" s="136">
        <f t="shared" si="236"/>
        <v>0</v>
      </c>
      <c r="F572" s="234">
        <f t="shared" si="236"/>
        <v>0</v>
      </c>
      <c r="G572" s="136">
        <f t="shared" si="236"/>
        <v>0</v>
      </c>
      <c r="H572" s="136">
        <f t="shared" si="236"/>
        <v>0</v>
      </c>
      <c r="I572" s="136">
        <f t="shared" si="236"/>
        <v>0</v>
      </c>
      <c r="J572" s="136">
        <f t="shared" si="236"/>
        <v>0</v>
      </c>
      <c r="K572" s="136">
        <f t="shared" si="236"/>
        <v>0</v>
      </c>
      <c r="L572" s="189">
        <f t="shared" si="224"/>
        <v>0</v>
      </c>
      <c r="M572" s="136">
        <f t="shared" si="225"/>
        <v>0</v>
      </c>
    </row>
    <row r="573" spans="1:13" s="70" customFormat="1" ht="12.75" customHeight="1">
      <c r="A573" s="137" t="s">
        <v>990</v>
      </c>
      <c r="B573" s="138" t="s">
        <v>302</v>
      </c>
      <c r="C573" s="139">
        <f>+C574</f>
        <v>0</v>
      </c>
      <c r="D573" s="139">
        <f t="shared" si="236"/>
        <v>0</v>
      </c>
      <c r="E573" s="139">
        <f t="shared" si="236"/>
        <v>0</v>
      </c>
      <c r="F573" s="235">
        <f t="shared" si="236"/>
        <v>0</v>
      </c>
      <c r="G573" s="139">
        <f t="shared" si="236"/>
        <v>0</v>
      </c>
      <c r="H573" s="139">
        <f t="shared" si="236"/>
        <v>0</v>
      </c>
      <c r="I573" s="139">
        <f t="shared" si="236"/>
        <v>0</v>
      </c>
      <c r="J573" s="139">
        <f t="shared" si="236"/>
        <v>0</v>
      </c>
      <c r="K573" s="139">
        <f t="shared" si="236"/>
        <v>0</v>
      </c>
      <c r="L573" s="290">
        <f t="shared" si="224"/>
        <v>0</v>
      </c>
      <c r="M573" s="163">
        <f t="shared" si="225"/>
        <v>0</v>
      </c>
    </row>
    <row r="574" spans="1:13" s="70" customFormat="1" ht="26.25" customHeight="1">
      <c r="A574" s="140" t="s">
        <v>991</v>
      </c>
      <c r="B574" s="141" t="s">
        <v>301</v>
      </c>
      <c r="C574" s="142">
        <f>+C575</f>
        <v>0</v>
      </c>
      <c r="D574" s="142">
        <f t="shared" si="236"/>
        <v>0</v>
      </c>
      <c r="E574" s="142">
        <f t="shared" si="236"/>
        <v>0</v>
      </c>
      <c r="F574" s="236">
        <f t="shared" si="236"/>
        <v>0</v>
      </c>
      <c r="G574" s="142">
        <f t="shared" si="236"/>
        <v>0</v>
      </c>
      <c r="H574" s="142">
        <f t="shared" si="236"/>
        <v>0</v>
      </c>
      <c r="I574" s="142">
        <f t="shared" si="236"/>
        <v>0</v>
      </c>
      <c r="J574" s="142">
        <f t="shared" si="236"/>
        <v>0</v>
      </c>
      <c r="K574" s="142">
        <f t="shared" si="236"/>
        <v>0</v>
      </c>
      <c r="L574" s="200">
        <f t="shared" si="224"/>
        <v>0</v>
      </c>
      <c r="M574" s="164">
        <f t="shared" si="225"/>
        <v>0</v>
      </c>
    </row>
    <row r="575" spans="1:13" ht="14.25" customHeight="1">
      <c r="A575" s="74" t="s">
        <v>992</v>
      </c>
      <c r="B575" s="75" t="s">
        <v>300</v>
      </c>
      <c r="C575" s="77">
        <v>0</v>
      </c>
      <c r="D575" s="77">
        <v>0</v>
      </c>
      <c r="E575" s="77">
        <v>0</v>
      </c>
      <c r="F575" s="220">
        <f>+C575+E575</f>
        <v>0</v>
      </c>
      <c r="G575" s="77">
        <v>0</v>
      </c>
      <c r="H575" s="77">
        <v>0</v>
      </c>
      <c r="I575" s="77">
        <v>0</v>
      </c>
      <c r="J575" s="77">
        <v>0</v>
      </c>
      <c r="K575" s="77">
        <v>0</v>
      </c>
      <c r="L575" s="171">
        <f t="shared" si="224"/>
        <v>0</v>
      </c>
      <c r="M575" s="77">
        <f t="shared" si="225"/>
        <v>0</v>
      </c>
    </row>
    <row r="576" spans="1:13" s="70" customFormat="1" ht="14.25" customHeight="1">
      <c r="A576" s="134" t="s">
        <v>993</v>
      </c>
      <c r="B576" s="135" t="s">
        <v>183</v>
      </c>
      <c r="C576" s="136">
        <f>+C577</f>
        <v>400000000</v>
      </c>
      <c r="D576" s="136">
        <f aca="true" t="shared" si="237" ref="D576:K576">+D577</f>
        <v>0</v>
      </c>
      <c r="E576" s="136">
        <f t="shared" si="237"/>
        <v>0</v>
      </c>
      <c r="F576" s="234">
        <f t="shared" si="237"/>
        <v>400000000</v>
      </c>
      <c r="G576" s="136">
        <f t="shared" si="237"/>
        <v>76499839</v>
      </c>
      <c r="H576" s="136">
        <f t="shared" si="237"/>
        <v>27196306</v>
      </c>
      <c r="I576" s="136">
        <f t="shared" si="237"/>
        <v>76499839</v>
      </c>
      <c r="J576" s="136">
        <f t="shared" si="237"/>
        <v>27196306</v>
      </c>
      <c r="K576" s="136">
        <f t="shared" si="237"/>
        <v>76499839</v>
      </c>
      <c r="L576" s="189">
        <f t="shared" si="224"/>
        <v>0.1912495975</v>
      </c>
      <c r="M576" s="136">
        <f t="shared" si="225"/>
        <v>323500161</v>
      </c>
    </row>
    <row r="577" spans="1:13" ht="14.25" customHeight="1">
      <c r="A577" s="74" t="s">
        <v>994</v>
      </c>
      <c r="B577" s="75" t="s">
        <v>184</v>
      </c>
      <c r="C577" s="77">
        <v>400000000</v>
      </c>
      <c r="D577" s="77">
        <v>0</v>
      </c>
      <c r="E577" s="77">
        <v>0</v>
      </c>
      <c r="F577" s="220">
        <f>+C577+E577</f>
        <v>400000000</v>
      </c>
      <c r="G577" s="77">
        <v>76499839</v>
      </c>
      <c r="H577" s="77">
        <v>27196306</v>
      </c>
      <c r="I577" s="77">
        <v>76499839</v>
      </c>
      <c r="J577" s="77">
        <v>27196306</v>
      </c>
      <c r="K577" s="77">
        <v>76499839</v>
      </c>
      <c r="L577" s="171">
        <f t="shared" si="224"/>
        <v>0.1912495975</v>
      </c>
      <c r="M577" s="77">
        <f t="shared" si="225"/>
        <v>323500161</v>
      </c>
    </row>
    <row r="578" spans="1:13" ht="8.25" customHeight="1">
      <c r="A578" s="144"/>
      <c r="B578" s="145"/>
      <c r="C578" s="146"/>
      <c r="D578" s="146"/>
      <c r="E578" s="146"/>
      <c r="F578" s="237"/>
      <c r="G578" s="146"/>
      <c r="H578" s="146"/>
      <c r="I578" s="146"/>
      <c r="J578" s="146"/>
      <c r="K578" s="146"/>
      <c r="L578" s="190">
        <f t="shared" si="224"/>
        <v>0</v>
      </c>
      <c r="M578" s="146">
        <f t="shared" si="225"/>
        <v>0</v>
      </c>
    </row>
    <row r="579" spans="1:13" s="70" customFormat="1" ht="14.25" customHeight="1">
      <c r="A579" s="81" t="s">
        <v>995</v>
      </c>
      <c r="B579" s="82" t="s">
        <v>186</v>
      </c>
      <c r="C579" s="83">
        <f>+C581+C596+C611</f>
        <v>28888845000</v>
      </c>
      <c r="D579" s="83">
        <f aca="true" t="shared" si="238" ref="D579:K579">+D581+D596+D611</f>
        <v>1115550000</v>
      </c>
      <c r="E579" s="83">
        <f t="shared" si="238"/>
        <v>19608415926</v>
      </c>
      <c r="F579" s="83">
        <f t="shared" si="238"/>
        <v>48497260926</v>
      </c>
      <c r="G579" s="83">
        <f t="shared" si="238"/>
        <v>13540957191</v>
      </c>
      <c r="H579" s="83">
        <f t="shared" si="238"/>
        <v>1904866541</v>
      </c>
      <c r="I579" s="83">
        <f t="shared" si="238"/>
        <v>12441794227</v>
      </c>
      <c r="J579" s="83">
        <f t="shared" si="238"/>
        <v>272265575</v>
      </c>
      <c r="K579" s="83">
        <f t="shared" si="238"/>
        <v>1728596338</v>
      </c>
      <c r="L579" s="191">
        <f t="shared" si="224"/>
        <v>0.25654632837892494</v>
      </c>
      <c r="M579" s="83">
        <f t="shared" si="225"/>
        <v>34956303735</v>
      </c>
    </row>
    <row r="580" spans="1:13" ht="14.25" customHeight="1">
      <c r="A580" s="84" t="s">
        <v>996</v>
      </c>
      <c r="B580" s="85" t="s">
        <v>188</v>
      </c>
      <c r="C580" s="143">
        <f>+C581+C596</f>
        <v>28675645000</v>
      </c>
      <c r="D580" s="143">
        <f aca="true" t="shared" si="239" ref="D580:K580">+D581+D596</f>
        <v>1115550000</v>
      </c>
      <c r="E580" s="143">
        <f t="shared" si="239"/>
        <v>18915799499</v>
      </c>
      <c r="F580" s="143">
        <f t="shared" si="239"/>
        <v>47591444499</v>
      </c>
      <c r="G580" s="143">
        <f t="shared" si="239"/>
        <v>13381543238</v>
      </c>
      <c r="H580" s="143">
        <f t="shared" si="239"/>
        <v>1802661939</v>
      </c>
      <c r="I580" s="143">
        <f t="shared" si="239"/>
        <v>12326989625</v>
      </c>
      <c r="J580" s="143">
        <f t="shared" si="239"/>
        <v>263265575</v>
      </c>
      <c r="K580" s="143">
        <f t="shared" si="239"/>
        <v>1715996338</v>
      </c>
      <c r="L580" s="192">
        <f t="shared" si="224"/>
        <v>0.25901692530595527</v>
      </c>
      <c r="M580" s="143">
        <f t="shared" si="225"/>
        <v>34209901261</v>
      </c>
    </row>
    <row r="581" spans="1:13" ht="14.25" customHeight="1">
      <c r="A581" s="86" t="s">
        <v>998</v>
      </c>
      <c r="B581" s="87" t="s">
        <v>299</v>
      </c>
      <c r="C581" s="88">
        <f>+C582+C593</f>
        <v>28675645000</v>
      </c>
      <c r="D581" s="88">
        <f aca="true" t="shared" si="240" ref="D581:K581">+D582+D593</f>
        <v>0</v>
      </c>
      <c r="E581" s="88">
        <f t="shared" si="240"/>
        <v>-21594999945</v>
      </c>
      <c r="F581" s="88">
        <f t="shared" si="240"/>
        <v>7080645055</v>
      </c>
      <c r="G581" s="88">
        <f t="shared" si="240"/>
        <v>7079328350</v>
      </c>
      <c r="H581" s="88">
        <f t="shared" si="240"/>
        <v>0</v>
      </c>
      <c r="I581" s="88">
        <f t="shared" si="240"/>
        <v>7079328350</v>
      </c>
      <c r="J581" s="88">
        <f t="shared" si="240"/>
        <v>145003789</v>
      </c>
      <c r="K581" s="88">
        <f t="shared" si="240"/>
        <v>1521780178</v>
      </c>
      <c r="L581" s="193">
        <f t="shared" si="224"/>
        <v>0.9998140416600787</v>
      </c>
      <c r="M581" s="88">
        <f t="shared" si="225"/>
        <v>1316705</v>
      </c>
    </row>
    <row r="582" spans="1:13" ht="14.25" customHeight="1">
      <c r="A582" s="86" t="s">
        <v>997</v>
      </c>
      <c r="B582" s="87" t="s">
        <v>298</v>
      </c>
      <c r="C582" s="88">
        <f>+C583</f>
        <v>23069339000</v>
      </c>
      <c r="D582" s="88">
        <f aca="true" t="shared" si="241" ref="D582:K582">+D583</f>
        <v>0</v>
      </c>
      <c r="E582" s="88">
        <f t="shared" si="241"/>
        <v>-20514832885</v>
      </c>
      <c r="F582" s="88">
        <f t="shared" si="241"/>
        <v>2554506115</v>
      </c>
      <c r="G582" s="88">
        <f t="shared" si="241"/>
        <v>2553189410</v>
      </c>
      <c r="H582" s="88">
        <f t="shared" si="241"/>
        <v>0</v>
      </c>
      <c r="I582" s="88">
        <f t="shared" si="241"/>
        <v>2553189410</v>
      </c>
      <c r="J582" s="88">
        <f t="shared" si="241"/>
        <v>145003789</v>
      </c>
      <c r="K582" s="88">
        <f t="shared" si="241"/>
        <v>1489435145</v>
      </c>
      <c r="L582" s="193">
        <f t="shared" si="224"/>
        <v>0.9994845559412567</v>
      </c>
      <c r="M582" s="88">
        <f t="shared" si="225"/>
        <v>1316705</v>
      </c>
    </row>
    <row r="583" spans="1:13" ht="28.5" customHeight="1">
      <c r="A583" s="210" t="s">
        <v>999</v>
      </c>
      <c r="B583" s="199" t="s">
        <v>297</v>
      </c>
      <c r="C583" s="194">
        <f>+C584</f>
        <v>23069339000</v>
      </c>
      <c r="D583" s="194">
        <f aca="true" t="shared" si="242" ref="D583:K583">+D584</f>
        <v>0</v>
      </c>
      <c r="E583" s="194">
        <f t="shared" si="242"/>
        <v>-20514832885</v>
      </c>
      <c r="F583" s="240">
        <f t="shared" si="242"/>
        <v>2554506115</v>
      </c>
      <c r="G583" s="194">
        <f t="shared" si="242"/>
        <v>2553189410</v>
      </c>
      <c r="H583" s="194">
        <f t="shared" si="242"/>
        <v>0</v>
      </c>
      <c r="I583" s="194">
        <f t="shared" si="242"/>
        <v>2553189410</v>
      </c>
      <c r="J583" s="194">
        <f t="shared" si="242"/>
        <v>145003789</v>
      </c>
      <c r="K583" s="194">
        <f t="shared" si="242"/>
        <v>1489435145</v>
      </c>
      <c r="L583" s="195">
        <f t="shared" si="224"/>
        <v>0.9994845559412567</v>
      </c>
      <c r="M583" s="194">
        <f t="shared" si="225"/>
        <v>1316705</v>
      </c>
    </row>
    <row r="584" spans="1:13" ht="28.5" customHeight="1">
      <c r="A584" s="210" t="s">
        <v>1000</v>
      </c>
      <c r="B584" s="199" t="s">
        <v>297</v>
      </c>
      <c r="C584" s="194">
        <f>SUM(C585:C592)</f>
        <v>23069339000</v>
      </c>
      <c r="D584" s="194">
        <f aca="true" t="shared" si="243" ref="D584:K584">SUM(D585:D592)</f>
        <v>0</v>
      </c>
      <c r="E584" s="194">
        <f t="shared" si="243"/>
        <v>-20514832885</v>
      </c>
      <c r="F584" s="240">
        <f t="shared" si="243"/>
        <v>2554506115</v>
      </c>
      <c r="G584" s="194">
        <f t="shared" si="243"/>
        <v>2553189410</v>
      </c>
      <c r="H584" s="194">
        <f t="shared" si="243"/>
        <v>0</v>
      </c>
      <c r="I584" s="194">
        <f t="shared" si="243"/>
        <v>2553189410</v>
      </c>
      <c r="J584" s="194">
        <f t="shared" si="243"/>
        <v>145003789</v>
      </c>
      <c r="K584" s="194">
        <f t="shared" si="243"/>
        <v>1489435145</v>
      </c>
      <c r="L584" s="195">
        <f t="shared" si="224"/>
        <v>0.9994845559412567</v>
      </c>
      <c r="M584" s="194">
        <f t="shared" si="225"/>
        <v>1316705</v>
      </c>
    </row>
    <row r="585" spans="1:13" ht="21" customHeight="1">
      <c r="A585" s="74" t="s">
        <v>1001</v>
      </c>
      <c r="B585" s="75" t="s">
        <v>296</v>
      </c>
      <c r="C585" s="77">
        <v>3223500000</v>
      </c>
      <c r="D585" s="77">
        <v>0</v>
      </c>
      <c r="E585" s="77">
        <v>-1816435159</v>
      </c>
      <c r="F585" s="220">
        <f aca="true" t="shared" si="244" ref="F585:F592">+C585+E585</f>
        <v>1407064841</v>
      </c>
      <c r="G585" s="77">
        <v>1407064841</v>
      </c>
      <c r="H585" s="77">
        <v>0</v>
      </c>
      <c r="I585" s="77">
        <v>1407064841</v>
      </c>
      <c r="J585" s="77">
        <v>126394365</v>
      </c>
      <c r="K585" s="77">
        <v>955277958</v>
      </c>
      <c r="L585" s="171">
        <f t="shared" si="224"/>
        <v>1</v>
      </c>
      <c r="M585" s="77">
        <f t="shared" si="225"/>
        <v>0</v>
      </c>
    </row>
    <row r="586" spans="1:13" ht="21" customHeight="1">
      <c r="A586" s="74" t="s">
        <v>1002</v>
      </c>
      <c r="B586" s="75" t="s">
        <v>275</v>
      </c>
      <c r="C586" s="77">
        <v>3782240000</v>
      </c>
      <c r="D586" s="77">
        <v>0</v>
      </c>
      <c r="E586" s="77">
        <v>-3606715595</v>
      </c>
      <c r="F586" s="220">
        <f t="shared" si="244"/>
        <v>175524405</v>
      </c>
      <c r="G586" s="77">
        <v>175524405</v>
      </c>
      <c r="H586" s="77">
        <v>0</v>
      </c>
      <c r="I586" s="77">
        <v>175524405</v>
      </c>
      <c r="J586" s="77">
        <v>0</v>
      </c>
      <c r="K586" s="77">
        <v>35104881</v>
      </c>
      <c r="L586" s="171">
        <f t="shared" si="224"/>
        <v>1</v>
      </c>
      <c r="M586" s="77">
        <f t="shared" si="225"/>
        <v>0</v>
      </c>
    </row>
    <row r="587" spans="1:13" ht="21" customHeight="1">
      <c r="A587" s="74" t="s">
        <v>1003</v>
      </c>
      <c r="B587" s="75" t="s">
        <v>276</v>
      </c>
      <c r="C587" s="77">
        <v>3008600000</v>
      </c>
      <c r="D587" s="77">
        <v>0</v>
      </c>
      <c r="E587" s="77">
        <v>-2689167379</v>
      </c>
      <c r="F587" s="220">
        <f t="shared" si="244"/>
        <v>319432621</v>
      </c>
      <c r="G587" s="77">
        <v>319432621</v>
      </c>
      <c r="H587" s="77">
        <v>0</v>
      </c>
      <c r="I587" s="77">
        <v>319432621</v>
      </c>
      <c r="J587" s="77">
        <v>0</v>
      </c>
      <c r="K587" s="77">
        <v>51547989</v>
      </c>
      <c r="L587" s="171">
        <f t="shared" si="224"/>
        <v>1</v>
      </c>
      <c r="M587" s="77">
        <f t="shared" si="225"/>
        <v>0</v>
      </c>
    </row>
    <row r="588" spans="1:13" ht="21" customHeight="1">
      <c r="A588" s="74" t="s">
        <v>1004</v>
      </c>
      <c r="B588" s="75" t="s">
        <v>295</v>
      </c>
      <c r="C588" s="77">
        <v>2274500000</v>
      </c>
      <c r="D588" s="77">
        <v>0</v>
      </c>
      <c r="E588" s="77">
        <v>-1923716657</v>
      </c>
      <c r="F588" s="220">
        <f t="shared" si="244"/>
        <v>350783343</v>
      </c>
      <c r="G588" s="77">
        <v>349466638</v>
      </c>
      <c r="H588" s="77">
        <v>0</v>
      </c>
      <c r="I588" s="77">
        <v>349466638</v>
      </c>
      <c r="J588" s="77">
        <v>18609424</v>
      </c>
      <c r="K588" s="77">
        <v>276496579</v>
      </c>
      <c r="L588" s="171">
        <f t="shared" si="224"/>
        <v>0.9962463867618708</v>
      </c>
      <c r="M588" s="77">
        <f t="shared" si="225"/>
        <v>1316705</v>
      </c>
    </row>
    <row r="589" spans="1:13" ht="21" customHeight="1">
      <c r="A589" s="74" t="s">
        <v>1005</v>
      </c>
      <c r="B589" s="75" t="s">
        <v>294</v>
      </c>
      <c r="C589" s="77">
        <v>7759999999.999999</v>
      </c>
      <c r="D589" s="77">
        <v>0</v>
      </c>
      <c r="E589" s="77">
        <v>-7760000000</v>
      </c>
      <c r="F589" s="220">
        <f t="shared" si="244"/>
        <v>0</v>
      </c>
      <c r="G589" s="77">
        <v>0</v>
      </c>
      <c r="H589" s="77">
        <v>0</v>
      </c>
      <c r="I589" s="77">
        <v>0</v>
      </c>
      <c r="J589" s="77">
        <v>0</v>
      </c>
      <c r="K589" s="77">
        <v>0</v>
      </c>
      <c r="L589" s="171">
        <f t="shared" si="224"/>
        <v>0</v>
      </c>
      <c r="M589" s="77">
        <f t="shared" si="225"/>
        <v>0</v>
      </c>
    </row>
    <row r="590" spans="1:13" ht="21" customHeight="1">
      <c r="A590" s="74" t="s">
        <v>1006</v>
      </c>
      <c r="B590" s="75" t="s">
        <v>199</v>
      </c>
      <c r="C590" s="77">
        <v>1874149000</v>
      </c>
      <c r="D590" s="77">
        <v>0</v>
      </c>
      <c r="E590" s="77">
        <v>-1874149000</v>
      </c>
      <c r="F590" s="220">
        <f t="shared" si="244"/>
        <v>0</v>
      </c>
      <c r="G590" s="77">
        <v>0</v>
      </c>
      <c r="H590" s="77">
        <v>0</v>
      </c>
      <c r="I590" s="77">
        <v>0</v>
      </c>
      <c r="J590" s="77">
        <v>0</v>
      </c>
      <c r="K590" s="77">
        <v>0</v>
      </c>
      <c r="L590" s="171">
        <f t="shared" si="224"/>
        <v>0</v>
      </c>
      <c r="M590" s="77">
        <f t="shared" si="225"/>
        <v>0</v>
      </c>
    </row>
    <row r="591" spans="1:13" ht="21" customHeight="1">
      <c r="A591" s="74" t="s">
        <v>1007</v>
      </c>
      <c r="B591" s="75" t="s">
        <v>293</v>
      </c>
      <c r="C591" s="77">
        <v>824000000</v>
      </c>
      <c r="D591" s="77">
        <v>0</v>
      </c>
      <c r="E591" s="77">
        <v>-824000000</v>
      </c>
      <c r="F591" s="220">
        <f t="shared" si="244"/>
        <v>0</v>
      </c>
      <c r="G591" s="77">
        <v>0</v>
      </c>
      <c r="H591" s="77">
        <v>0</v>
      </c>
      <c r="I591" s="77">
        <v>0</v>
      </c>
      <c r="J591" s="77">
        <v>0</v>
      </c>
      <c r="K591" s="77">
        <v>0</v>
      </c>
      <c r="L591" s="171">
        <f t="shared" si="224"/>
        <v>0</v>
      </c>
      <c r="M591" s="77">
        <f t="shared" si="225"/>
        <v>0</v>
      </c>
    </row>
    <row r="592" spans="1:13" ht="21" customHeight="1">
      <c r="A592" s="74" t="s">
        <v>1008</v>
      </c>
      <c r="B592" s="75" t="s">
        <v>292</v>
      </c>
      <c r="C592" s="77">
        <v>322350000</v>
      </c>
      <c r="D592" s="77">
        <v>0</v>
      </c>
      <c r="E592" s="77">
        <v>-20649095</v>
      </c>
      <c r="F592" s="220">
        <f t="shared" si="244"/>
        <v>301700905</v>
      </c>
      <c r="G592" s="77">
        <v>301700905</v>
      </c>
      <c r="H592" s="77">
        <v>0</v>
      </c>
      <c r="I592" s="77">
        <v>301700905</v>
      </c>
      <c r="J592" s="77">
        <v>0</v>
      </c>
      <c r="K592" s="77">
        <v>171007738</v>
      </c>
      <c r="L592" s="171">
        <f t="shared" si="224"/>
        <v>1</v>
      </c>
      <c r="M592" s="77">
        <f t="shared" si="225"/>
        <v>0</v>
      </c>
    </row>
    <row r="593" spans="1:13" ht="24.75" customHeight="1">
      <c r="A593" s="86" t="s">
        <v>1009</v>
      </c>
      <c r="B593" s="87" t="s">
        <v>291</v>
      </c>
      <c r="C593" s="88">
        <f>+C594</f>
        <v>5606306000</v>
      </c>
      <c r="D593" s="88">
        <f aca="true" t="shared" si="245" ref="D593:F594">+D594</f>
        <v>0</v>
      </c>
      <c r="E593" s="88">
        <f t="shared" si="245"/>
        <v>-1080167060</v>
      </c>
      <c r="F593" s="239">
        <f t="shared" si="245"/>
        <v>4526138940</v>
      </c>
      <c r="G593" s="88">
        <f aca="true" t="shared" si="246" ref="G593:G594">+G594</f>
        <v>4526138940</v>
      </c>
      <c r="H593" s="88">
        <f aca="true" t="shared" si="247" ref="H593:H594">+H594</f>
        <v>0</v>
      </c>
      <c r="I593" s="88">
        <f aca="true" t="shared" si="248" ref="I593:I594">+I594</f>
        <v>4526138940</v>
      </c>
      <c r="J593" s="88">
        <f aca="true" t="shared" si="249" ref="J593:J594">+J594</f>
        <v>0</v>
      </c>
      <c r="K593" s="88">
        <f aca="true" t="shared" si="250" ref="K593:K594">+K594</f>
        <v>32345033</v>
      </c>
      <c r="L593" s="193">
        <f t="shared" si="224"/>
        <v>1</v>
      </c>
      <c r="M593" s="88">
        <f t="shared" si="225"/>
        <v>0</v>
      </c>
    </row>
    <row r="594" spans="1:13" ht="24.75" customHeight="1">
      <c r="A594" s="86" t="s">
        <v>1010</v>
      </c>
      <c r="B594" s="87" t="s">
        <v>290</v>
      </c>
      <c r="C594" s="88">
        <f>+C595</f>
        <v>5606306000</v>
      </c>
      <c r="D594" s="88">
        <f t="shared" si="245"/>
        <v>0</v>
      </c>
      <c r="E594" s="88">
        <f t="shared" si="245"/>
        <v>-1080167060</v>
      </c>
      <c r="F594" s="239">
        <f t="shared" si="245"/>
        <v>4526138940</v>
      </c>
      <c r="G594" s="88">
        <f t="shared" si="246"/>
        <v>4526138940</v>
      </c>
      <c r="H594" s="88">
        <f t="shared" si="247"/>
        <v>0</v>
      </c>
      <c r="I594" s="88">
        <f t="shared" si="248"/>
        <v>4526138940</v>
      </c>
      <c r="J594" s="88">
        <f t="shared" si="249"/>
        <v>0</v>
      </c>
      <c r="K594" s="88">
        <f t="shared" si="250"/>
        <v>32345033</v>
      </c>
      <c r="L594" s="193">
        <f t="shared" si="224"/>
        <v>1</v>
      </c>
      <c r="M594" s="88">
        <f t="shared" si="225"/>
        <v>0</v>
      </c>
    </row>
    <row r="595" spans="1:13" ht="21" customHeight="1">
      <c r="A595" s="74" t="s">
        <v>1011</v>
      </c>
      <c r="B595" s="75" t="s">
        <v>289</v>
      </c>
      <c r="C595" s="77">
        <v>5606306000</v>
      </c>
      <c r="D595" s="77">
        <v>0</v>
      </c>
      <c r="E595" s="77">
        <v>-1080167060</v>
      </c>
      <c r="F595" s="220">
        <f>+C595+E595</f>
        <v>4526138940</v>
      </c>
      <c r="G595" s="77">
        <v>4526138940</v>
      </c>
      <c r="H595" s="77">
        <v>0</v>
      </c>
      <c r="I595" s="77">
        <v>4526138940</v>
      </c>
      <c r="J595" s="77">
        <v>0</v>
      </c>
      <c r="K595" s="77">
        <v>32345033</v>
      </c>
      <c r="L595" s="171">
        <f t="shared" si="224"/>
        <v>1</v>
      </c>
      <c r="M595" s="77">
        <f t="shared" si="225"/>
        <v>0</v>
      </c>
    </row>
    <row r="596" spans="1:13" ht="39.75" customHeight="1">
      <c r="A596" s="84" t="s">
        <v>1106</v>
      </c>
      <c r="B596" s="85" t="s">
        <v>1133</v>
      </c>
      <c r="C596" s="143">
        <f>+C597</f>
        <v>0</v>
      </c>
      <c r="D596" s="143">
        <f aca="true" t="shared" si="251" ref="D596:K597">+D597</f>
        <v>1115550000</v>
      </c>
      <c r="E596" s="143">
        <f t="shared" si="251"/>
        <v>40510799444</v>
      </c>
      <c r="F596" s="143">
        <f t="shared" si="251"/>
        <v>40510799444</v>
      </c>
      <c r="G596" s="143">
        <f t="shared" si="251"/>
        <v>6302214888</v>
      </c>
      <c r="H596" s="143">
        <f t="shared" si="251"/>
        <v>1802661939</v>
      </c>
      <c r="I596" s="143">
        <f t="shared" si="251"/>
        <v>5247661275</v>
      </c>
      <c r="J596" s="143">
        <f t="shared" si="251"/>
        <v>118261786</v>
      </c>
      <c r="K596" s="143">
        <f t="shared" si="251"/>
        <v>194216160</v>
      </c>
      <c r="L596" s="192"/>
      <c r="M596" s="143"/>
    </row>
    <row r="597" spans="1:13" ht="39.75" customHeight="1">
      <c r="A597" s="86" t="s">
        <v>1107</v>
      </c>
      <c r="B597" s="87" t="s">
        <v>1134</v>
      </c>
      <c r="C597" s="88">
        <f>+C598</f>
        <v>0</v>
      </c>
      <c r="D597" s="88">
        <f t="shared" si="251"/>
        <v>1115550000</v>
      </c>
      <c r="E597" s="88">
        <f t="shared" si="251"/>
        <v>40510799444</v>
      </c>
      <c r="F597" s="88">
        <f t="shared" si="251"/>
        <v>40510799444</v>
      </c>
      <c r="G597" s="88">
        <f t="shared" si="251"/>
        <v>6302214888</v>
      </c>
      <c r="H597" s="88">
        <f t="shared" si="251"/>
        <v>1802661939</v>
      </c>
      <c r="I597" s="88">
        <f t="shared" si="251"/>
        <v>5247661275</v>
      </c>
      <c r="J597" s="88">
        <f t="shared" si="251"/>
        <v>118261786</v>
      </c>
      <c r="K597" s="88">
        <f t="shared" si="251"/>
        <v>194216160</v>
      </c>
      <c r="L597" s="193"/>
      <c r="M597" s="88"/>
    </row>
    <row r="598" spans="1:13" ht="39.75" customHeight="1">
      <c r="A598" s="86" t="s">
        <v>1108</v>
      </c>
      <c r="B598" s="87" t="s">
        <v>1135</v>
      </c>
      <c r="C598" s="88">
        <f>+SUM(C599:C610)</f>
        <v>0</v>
      </c>
      <c r="D598" s="88">
        <f aca="true" t="shared" si="252" ref="D598:G598">+SUM(D599:D610)</f>
        <v>1115550000</v>
      </c>
      <c r="E598" s="88">
        <f t="shared" si="252"/>
        <v>40510799444</v>
      </c>
      <c r="F598" s="88">
        <f t="shared" si="252"/>
        <v>40510799444</v>
      </c>
      <c r="G598" s="88">
        <f t="shared" si="252"/>
        <v>6302214888</v>
      </c>
      <c r="H598" s="88">
        <f aca="true" t="shared" si="253" ref="H598">+SUM(H599:H610)</f>
        <v>1802661939</v>
      </c>
      <c r="I598" s="88">
        <f aca="true" t="shared" si="254" ref="I598">+SUM(I599:I610)</f>
        <v>5247661275</v>
      </c>
      <c r="J598" s="88">
        <f aca="true" t="shared" si="255" ref="J598:K598">+SUM(J599:J610)</f>
        <v>118261786</v>
      </c>
      <c r="K598" s="88">
        <f t="shared" si="255"/>
        <v>194216160</v>
      </c>
      <c r="L598" s="193"/>
      <c r="M598" s="88"/>
    </row>
    <row r="599" spans="1:13" ht="39.75" customHeight="1">
      <c r="A599" s="74" t="s">
        <v>1109</v>
      </c>
      <c r="B599" s="75" t="s">
        <v>1110</v>
      </c>
      <c r="C599" s="77">
        <v>0</v>
      </c>
      <c r="D599" s="77">
        <v>0</v>
      </c>
      <c r="E599" s="77">
        <v>4760000000</v>
      </c>
      <c r="F599" s="77">
        <v>4760000000</v>
      </c>
      <c r="G599" s="77">
        <v>393082661</v>
      </c>
      <c r="H599" s="77">
        <v>115307316</v>
      </c>
      <c r="I599" s="77">
        <v>115307316</v>
      </c>
      <c r="J599" s="77">
        <v>0</v>
      </c>
      <c r="K599" s="77">
        <v>0</v>
      </c>
      <c r="L599" s="171"/>
      <c r="M599" s="77"/>
    </row>
    <row r="600" spans="1:13" ht="39.75" customHeight="1">
      <c r="A600" s="74" t="s">
        <v>1111</v>
      </c>
      <c r="B600" s="75" t="s">
        <v>1112</v>
      </c>
      <c r="C600" s="77">
        <v>0</v>
      </c>
      <c r="D600" s="77">
        <v>0</v>
      </c>
      <c r="E600" s="77">
        <v>894000000</v>
      </c>
      <c r="F600" s="77">
        <v>894000000</v>
      </c>
      <c r="G600" s="77">
        <v>69990160</v>
      </c>
      <c r="H600" s="77">
        <v>69990160</v>
      </c>
      <c r="I600" s="77">
        <v>69990160</v>
      </c>
      <c r="J600" s="77">
        <v>0</v>
      </c>
      <c r="K600" s="77">
        <v>0</v>
      </c>
      <c r="L600" s="171"/>
      <c r="M600" s="77"/>
    </row>
    <row r="601" spans="1:13" ht="39.75" customHeight="1">
      <c r="A601" s="74" t="s">
        <v>1113</v>
      </c>
      <c r="B601" s="75" t="s">
        <v>1114</v>
      </c>
      <c r="C601" s="77">
        <v>0</v>
      </c>
      <c r="D601" s="77">
        <v>0</v>
      </c>
      <c r="E601" s="77">
        <v>1816435159</v>
      </c>
      <c r="F601" s="77">
        <v>1816435159</v>
      </c>
      <c r="G601" s="77">
        <v>595113445</v>
      </c>
      <c r="H601" s="77">
        <v>147575833</v>
      </c>
      <c r="I601" s="77">
        <v>384155073</v>
      </c>
      <c r="J601" s="77">
        <v>48463248</v>
      </c>
      <c r="K601" s="77">
        <v>91927827</v>
      </c>
      <c r="L601" s="171"/>
      <c r="M601" s="77"/>
    </row>
    <row r="602" spans="1:13" ht="39.75" customHeight="1">
      <c r="A602" s="74" t="s">
        <v>1115</v>
      </c>
      <c r="B602" s="75" t="s">
        <v>1116</v>
      </c>
      <c r="C602" s="77">
        <v>0</v>
      </c>
      <c r="D602" s="77">
        <v>0</v>
      </c>
      <c r="E602" s="77">
        <v>1171288114</v>
      </c>
      <c r="F602" s="77">
        <v>1171288114</v>
      </c>
      <c r="G602" s="77">
        <v>413150586</v>
      </c>
      <c r="H602" s="77">
        <v>82218848</v>
      </c>
      <c r="I602" s="77">
        <v>354162222</v>
      </c>
      <c r="J602" s="77">
        <v>0</v>
      </c>
      <c r="K602" s="77">
        <v>0</v>
      </c>
      <c r="L602" s="171"/>
      <c r="M602" s="77"/>
    </row>
    <row r="603" spans="1:13" ht="39.75" customHeight="1">
      <c r="A603" s="74" t="s">
        <v>1117</v>
      </c>
      <c r="B603" s="75" t="s">
        <v>1118</v>
      </c>
      <c r="C603" s="77">
        <v>0</v>
      </c>
      <c r="D603" s="77">
        <v>0</v>
      </c>
      <c r="E603" s="77">
        <v>1874149000</v>
      </c>
      <c r="F603" s="77">
        <v>1874149000</v>
      </c>
      <c r="G603" s="77">
        <v>1058147081</v>
      </c>
      <c r="H603" s="77">
        <v>209445751</v>
      </c>
      <c r="I603" s="77">
        <v>1007147081</v>
      </c>
      <c r="J603" s="77">
        <v>0</v>
      </c>
      <c r="K603" s="77">
        <v>0</v>
      </c>
      <c r="L603" s="171"/>
      <c r="M603" s="77"/>
    </row>
    <row r="604" spans="1:13" ht="39.75" customHeight="1">
      <c r="A604" s="74" t="s">
        <v>1119</v>
      </c>
      <c r="B604" s="75" t="s">
        <v>1120</v>
      </c>
      <c r="C604" s="77">
        <v>0</v>
      </c>
      <c r="D604" s="77">
        <v>0</v>
      </c>
      <c r="E604" s="77">
        <v>1923716657</v>
      </c>
      <c r="F604" s="77">
        <v>1923716657</v>
      </c>
      <c r="G604" s="77">
        <v>311603721</v>
      </c>
      <c r="H604" s="77">
        <v>108654374</v>
      </c>
      <c r="I604" s="77">
        <v>141144169</v>
      </c>
      <c r="J604" s="77">
        <v>68230824</v>
      </c>
      <c r="K604" s="77">
        <v>100720619</v>
      </c>
      <c r="L604" s="171"/>
      <c r="M604" s="77"/>
    </row>
    <row r="605" spans="1:13" ht="39.75" customHeight="1">
      <c r="A605" s="74" t="s">
        <v>1121</v>
      </c>
      <c r="B605" s="75" t="s">
        <v>1122</v>
      </c>
      <c r="C605" s="77">
        <v>0</v>
      </c>
      <c r="D605" s="77">
        <v>0</v>
      </c>
      <c r="E605" s="77">
        <v>3000000000</v>
      </c>
      <c r="F605" s="77">
        <v>3000000000</v>
      </c>
      <c r="G605" s="77">
        <v>0</v>
      </c>
      <c r="H605" s="77">
        <v>0</v>
      </c>
      <c r="I605" s="77">
        <v>0</v>
      </c>
      <c r="J605" s="77">
        <v>0</v>
      </c>
      <c r="K605" s="77">
        <v>0</v>
      </c>
      <c r="L605" s="171"/>
      <c r="M605" s="77"/>
    </row>
    <row r="606" spans="1:13" ht="39.75" customHeight="1">
      <c r="A606" s="74" t="s">
        <v>1123</v>
      </c>
      <c r="B606" s="75" t="s">
        <v>1124</v>
      </c>
      <c r="C606" s="77">
        <v>0</v>
      </c>
      <c r="D606" s="77">
        <v>0</v>
      </c>
      <c r="E606" s="77">
        <v>18645882974</v>
      </c>
      <c r="F606" s="77">
        <v>18645882974</v>
      </c>
      <c r="G606" s="77">
        <v>2475885298</v>
      </c>
      <c r="H606" s="77">
        <v>741415523</v>
      </c>
      <c r="I606" s="77">
        <v>2389932989</v>
      </c>
      <c r="J606" s="77">
        <v>1567714</v>
      </c>
      <c r="K606" s="77">
        <v>1567714</v>
      </c>
      <c r="L606" s="171"/>
      <c r="M606" s="77"/>
    </row>
    <row r="607" spans="1:13" ht="39.75" customHeight="1">
      <c r="A607" s="74" t="s">
        <v>1125</v>
      </c>
      <c r="B607" s="75" t="s">
        <v>1126</v>
      </c>
      <c r="C607" s="77">
        <v>0</v>
      </c>
      <c r="D607" s="77">
        <v>1115550000</v>
      </c>
      <c r="E607" s="77">
        <v>1412750000</v>
      </c>
      <c r="F607" s="77">
        <v>1412750000</v>
      </c>
      <c r="G607" s="77">
        <v>198545258</v>
      </c>
      <c r="H607" s="77">
        <v>0</v>
      </c>
      <c r="I607" s="77">
        <v>193436859</v>
      </c>
      <c r="J607" s="77">
        <v>0</v>
      </c>
      <c r="K607" s="77">
        <v>0</v>
      </c>
      <c r="L607" s="171"/>
      <c r="M607" s="77"/>
    </row>
    <row r="608" spans="1:13" ht="39.75" customHeight="1">
      <c r="A608" s="74" t="s">
        <v>1127</v>
      </c>
      <c r="B608" s="75" t="s">
        <v>1128</v>
      </c>
      <c r="C608" s="77">
        <v>0</v>
      </c>
      <c r="D608" s="77">
        <v>0</v>
      </c>
      <c r="E608" s="77">
        <v>1764781060</v>
      </c>
      <c r="F608" s="77">
        <v>1764781060</v>
      </c>
      <c r="G608" s="77">
        <v>0</v>
      </c>
      <c r="H608" s="77">
        <v>0</v>
      </c>
      <c r="I608" s="77">
        <v>0</v>
      </c>
      <c r="J608" s="77">
        <v>0</v>
      </c>
      <c r="K608" s="77">
        <v>0</v>
      </c>
      <c r="L608" s="171"/>
      <c r="M608" s="77"/>
    </row>
    <row r="609" spans="1:13" ht="39.75" customHeight="1">
      <c r="A609" s="74" t="s">
        <v>1129</v>
      </c>
      <c r="B609" s="75" t="s">
        <v>1130</v>
      </c>
      <c r="C609" s="77">
        <v>0</v>
      </c>
      <c r="D609" s="77">
        <v>0</v>
      </c>
      <c r="E609" s="77">
        <v>2193966480</v>
      </c>
      <c r="F609" s="77">
        <v>2193966480</v>
      </c>
      <c r="G609" s="77">
        <v>0</v>
      </c>
      <c r="H609" s="77">
        <v>0</v>
      </c>
      <c r="I609" s="77">
        <v>0</v>
      </c>
      <c r="J609" s="77">
        <v>0</v>
      </c>
      <c r="K609" s="77">
        <v>0</v>
      </c>
      <c r="L609" s="171"/>
      <c r="M609" s="77"/>
    </row>
    <row r="610" spans="1:13" ht="39.75" customHeight="1">
      <c r="A610" s="74" t="s">
        <v>1131</v>
      </c>
      <c r="B610" s="75" t="s">
        <v>1132</v>
      </c>
      <c r="C610" s="77">
        <v>0</v>
      </c>
      <c r="D610" s="77">
        <v>0</v>
      </c>
      <c r="E610" s="77">
        <v>1053830000</v>
      </c>
      <c r="F610" s="77">
        <v>1053830000</v>
      </c>
      <c r="G610" s="77">
        <v>786696678</v>
      </c>
      <c r="H610" s="77">
        <v>328054134</v>
      </c>
      <c r="I610" s="77">
        <v>592385406</v>
      </c>
      <c r="J610" s="77">
        <v>0</v>
      </c>
      <c r="K610" s="77">
        <v>0</v>
      </c>
      <c r="L610" s="171"/>
      <c r="M610" s="77"/>
    </row>
    <row r="611" spans="1:13" ht="14.25" customHeight="1">
      <c r="A611" s="84" t="s">
        <v>1012</v>
      </c>
      <c r="B611" s="85" t="s">
        <v>288</v>
      </c>
      <c r="C611" s="143">
        <f>+C614+C612</f>
        <v>213200000</v>
      </c>
      <c r="D611" s="143">
        <f aca="true" t="shared" si="256" ref="D611:K611">+D614+D612</f>
        <v>0</v>
      </c>
      <c r="E611" s="143">
        <f t="shared" si="256"/>
        <v>692616427</v>
      </c>
      <c r="F611" s="238">
        <f t="shared" si="256"/>
        <v>905816427</v>
      </c>
      <c r="G611" s="143">
        <f t="shared" si="256"/>
        <v>159413953</v>
      </c>
      <c r="H611" s="143">
        <f t="shared" si="256"/>
        <v>102204602</v>
      </c>
      <c r="I611" s="143">
        <f t="shared" si="256"/>
        <v>114804602</v>
      </c>
      <c r="J611" s="143">
        <f t="shared" si="256"/>
        <v>9000000</v>
      </c>
      <c r="K611" s="143">
        <f t="shared" si="256"/>
        <v>12600000</v>
      </c>
      <c r="L611" s="192">
        <f aca="true" t="shared" si="257" ref="L611:L615">+_xlfn.IFERROR(I611/F611,0)</f>
        <v>0.1267415765247543</v>
      </c>
      <c r="M611" s="143">
        <f aca="true" t="shared" si="258" ref="M611:M615">+F611-G611</f>
        <v>746402474</v>
      </c>
    </row>
    <row r="612" spans="1:13" ht="14.25" customHeight="1">
      <c r="A612" s="86" t="s">
        <v>1013</v>
      </c>
      <c r="B612" s="87" t="s">
        <v>1097</v>
      </c>
      <c r="C612" s="88">
        <f>+C613</f>
        <v>63200000</v>
      </c>
      <c r="D612" s="88">
        <f aca="true" t="shared" si="259" ref="D612:K612">+D613</f>
        <v>0</v>
      </c>
      <c r="E612" s="88">
        <f t="shared" si="259"/>
        <v>0</v>
      </c>
      <c r="F612" s="239">
        <f t="shared" si="259"/>
        <v>63200000</v>
      </c>
      <c r="G612" s="88">
        <f t="shared" si="259"/>
        <v>12600000</v>
      </c>
      <c r="H612" s="88">
        <f t="shared" si="259"/>
        <v>0</v>
      </c>
      <c r="I612" s="88">
        <f t="shared" si="259"/>
        <v>12600000</v>
      </c>
      <c r="J612" s="88">
        <f t="shared" si="259"/>
        <v>9000000</v>
      </c>
      <c r="K612" s="88">
        <f t="shared" si="259"/>
        <v>12600000</v>
      </c>
      <c r="L612" s="193">
        <f t="shared" si="257"/>
        <v>0.19936708860759494</v>
      </c>
      <c r="M612" s="88">
        <f t="shared" si="258"/>
        <v>50600000</v>
      </c>
    </row>
    <row r="613" spans="1:13" ht="21" customHeight="1">
      <c r="A613" s="74" t="s">
        <v>1014</v>
      </c>
      <c r="B613" s="75" t="s">
        <v>287</v>
      </c>
      <c r="C613" s="77">
        <v>63200000</v>
      </c>
      <c r="D613" s="77">
        <v>0</v>
      </c>
      <c r="E613" s="77">
        <v>0</v>
      </c>
      <c r="F613" s="220">
        <f>+C613+E613</f>
        <v>63200000</v>
      </c>
      <c r="G613" s="77">
        <v>12600000</v>
      </c>
      <c r="H613" s="77">
        <v>0</v>
      </c>
      <c r="I613" s="77">
        <v>12600000</v>
      </c>
      <c r="J613" s="77">
        <v>9000000</v>
      </c>
      <c r="K613" s="77">
        <v>12600000</v>
      </c>
      <c r="L613" s="171">
        <f t="shared" si="257"/>
        <v>0.19936708860759494</v>
      </c>
      <c r="M613" s="77">
        <f t="shared" si="258"/>
        <v>50600000</v>
      </c>
    </row>
    <row r="614" spans="1:13" ht="14.25" customHeight="1">
      <c r="A614" s="86" t="s">
        <v>1015</v>
      </c>
      <c r="B614" s="87" t="s">
        <v>286</v>
      </c>
      <c r="C614" s="88">
        <f>+C615</f>
        <v>150000000</v>
      </c>
      <c r="D614" s="88">
        <f aca="true" t="shared" si="260" ref="D614:K614">+D615</f>
        <v>0</v>
      </c>
      <c r="E614" s="88">
        <f t="shared" si="260"/>
        <v>692616427</v>
      </c>
      <c r="F614" s="239">
        <f t="shared" si="260"/>
        <v>842616427</v>
      </c>
      <c r="G614" s="88">
        <f t="shared" si="260"/>
        <v>146813953</v>
      </c>
      <c r="H614" s="88">
        <f t="shared" si="260"/>
        <v>102204602</v>
      </c>
      <c r="I614" s="88">
        <f t="shared" si="260"/>
        <v>102204602</v>
      </c>
      <c r="J614" s="88">
        <f t="shared" si="260"/>
        <v>0</v>
      </c>
      <c r="K614" s="88">
        <f t="shared" si="260"/>
        <v>0</v>
      </c>
      <c r="L614" s="193">
        <f t="shared" si="257"/>
        <v>0.12129433835497726</v>
      </c>
      <c r="M614" s="88">
        <f t="shared" si="258"/>
        <v>695802474</v>
      </c>
    </row>
    <row r="615" spans="1:13" ht="21" customHeight="1">
      <c r="A615" s="74" t="s">
        <v>1016</v>
      </c>
      <c r="B615" s="75" t="s">
        <v>285</v>
      </c>
      <c r="C615" s="77">
        <v>150000000</v>
      </c>
      <c r="D615" s="77">
        <v>0</v>
      </c>
      <c r="E615" s="77">
        <v>692616427</v>
      </c>
      <c r="F615" s="220">
        <f>+C615+E615</f>
        <v>842616427</v>
      </c>
      <c r="G615" s="77">
        <v>146813953</v>
      </c>
      <c r="H615" s="77">
        <v>102204602</v>
      </c>
      <c r="I615" s="77">
        <v>102204602</v>
      </c>
      <c r="J615" s="77">
        <v>0</v>
      </c>
      <c r="K615" s="77">
        <v>0</v>
      </c>
      <c r="L615" s="171">
        <f t="shared" si="257"/>
        <v>0.12129433835497726</v>
      </c>
      <c r="M615" s="77">
        <f t="shared" si="258"/>
        <v>695802474</v>
      </c>
    </row>
    <row r="616" ht="13.5" customHeight="1">
      <c r="B616" s="76"/>
    </row>
  </sheetData>
  <autoFilter ref="A10:XEZ615"/>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priority="685" dxfId="1" operator="lessThan">
      <formula>0</formula>
    </cfRule>
    <cfRule type="cellIs" priority="686" dxfId="0" operator="lessThan">
      <formula>-1</formula>
    </cfRule>
  </conditionalFormatting>
  <conditionalFormatting sqref="M1:M6">
    <cfRule type="cellIs" priority="687" dxfId="1" operator="lessThan">
      <formula>0</formula>
    </cfRule>
  </conditionalFormatting>
  <conditionalFormatting sqref="V233 AI233 AV233 BI233 BV233 CI233 CV233 DI233 DV233 EI233 EV233 FI233 FV233 GI233 GV233 HI233 HV233 II233 IV233 JI233 JV233 KI233 KV233 LI233 LV233 MI233 MV233 NI233 NV233 OI233 OV233 PI233 PV233 QI233 QV233 RI233 RV233 SI233 SV233 TI233 TV233 UI233 UV233 VI233 VV233 WI233 WV233 XI233 XV233 YI233 YV233 ZI233 ZV233 AAI233 AAV233 ABI233 ABV233 ACI233 ACV233 ADI233 ADV233 AEI233 AEV233 AFI233 AFV233 AGI233 AGV233 AHI233 AHV233 AII233 AIV233 AJI233 AJV233 AKI233 AKV233 ALI233 ALV233 AMI233 AMV233 ANI233 ANV233 AOI233 AOV233 API233 APV233 AQI233 AQV233 ARI233 ARV233 ASI233 ASV233 ATI233 ATV233 AUI233 AUV233 AVI233 AVV233 AWI233 AWV233 AXI233 AXV233 AYI233 AYV233 AZI233 AZV233 BAI233 BAV233 BBI233 BBV233 BCI233 BCV233 BDI233 BDV233 BEI233 BEV233 BFI233 BFV233 BGI233 BGV233 BHI233 BHV233 BII233 BIV233 BJI233 BJV233 BKI233 BKV233 BLI233 BLV233 BMI233 BMV233 BNI233 BNV233 BOI233 BOV233 BPI233 BPV233 BQI233 BQV233 BRI233 BRV233 BSI233 BSV233 BTI233 BTV233 BUI233 BUV233 BVI233 BVV233 BWI233 BWV233 BXI233 BXV233 BYI233 BYV233 BZI233 BZV233 CAI233 CAV233 CBI233 CBV233 CCI233 CCV233 CDI233 CDV233 CEI233 CEV233 CFI233 CFV233 CGI233 CGV233 CHI233 CHV233 CII233 CIV233 CJI233 CJV233 CKI233 CKV233 CLI233 CLV233 CMI233 CMV233 CNI233 CNV233 COI233 COV233 CPI233 CPV233 CQI233 CQV233 CRI233 CRV233 CSI233 CSV233 CTI233 CTV233 CUI233 CUV233 CVI233 CVV233 CWI233 CWV233 CXI233 CXV233 CYI233 CYV233 CZI233 CZV233 DAI233 DAV233 DBI233 DBV233 DCI233 DCV233 DDI233 DDV233 DEI233 DEV233 DFI233 DFV233 DGI233 DGV233 DHI233 DHV233 DII233 DIV233 DJI233 DJV233 DKI233 DKV233 DLI233 DLV233 DMI233 DMV233 DNI233 DNV233 DOI233 DOV233 DPI233 DPV233 DQI233 DQV233 DRI233 DRV233 DSI233 DSV233 DTI233 DTV233 DUI233 DUV233 DVI233 DVV233 DWI233 DWV233 DXI233 DXV233 DYI233 DYV233 DZI233 DZV233 EAI233 EAV233 EBI233 EBV233 ECI233 ECV233 EDI233 EDV233 EEI233 EEV233 EFI233 EFV233 EGI233 EGV233 EHI233 EHV233 EII233 EIV233 EJI233 EJV233 EKI233 EKV233 ELI233 ELV233 EMI233 EMV233 ENI233 ENV233 EOI233 EOV233 EPI233 EPV233 EQI233 EQV233 ERI233 ERV233 ESI233 ESV233 ETI233 ETV233 EUI233 EUV233 EVI233 EVV233 EWI233 EWV233 EXI233 EXV233 EYI233 EYV233 EZI233 EZV233 FAI233 FAV233 FBI233 FBV233 FCI233 FCV233 FDI233 FDV233 FEI233 FEV233 FFI233 FFV233 FGI233 FGV233 FHI233 FHV233 FII233 FIV233 FJI233 FJV233 FKI233 FKV233 FLI233 FLV233 FMI233 FMV233 FNI233 FNV233 FOI233 FOV233 FPI233 FPV233 FQI233 FQV233 FRI233 FRV233 FSI233 FSV233 FTI233 FTV233 FUI233 FUV233 FVI233 FVV233 FWI233 FWV233 FXI233 FXV233 FYI233 FYV233 FZI233 FZV233 GAI233 GAV233 GBI233 GBV233 GCI233 GCV233 GDI233 GDV233 GEI233 GEV233 GFI233 GFV233 GGI233 GGV233 GHI233 GHV233 GII233 GIV233 GJI233 GJV233 GKI233 GKV233 GLI233 GLV233 GMI233 GMV233 GNI233 GNV233 GOI233 GOV233 GPI233 GPV233 GQI233 GQV233 GRI233 GRV233 GSI233 GSV233 GTI233 GTV233 GUI233 GUV233 GVI233 GVV233 GWI233 GWV233 GXI233 GXV233 GYI233 GYV233 GZI233 GZV233 HAI233 HAV233 HBI233 HBV233 HCI233 HCV233 HDI233 HDV233 HEI233 HEV233 HFI233 HFV233 HGI233 HGV233 HHI233 HHV233 HII233 HIV233 HJI233 HJV233 HKI233 HKV233 HLI233 HLV233 HMI233 HMV233 HNI233 HNV233 HOI233 HOV233 HPI233 HPV233 HQI233 HQV233 HRI233 HRV233 HSI233 HSV233 HTI233 HTV233 HUI233 HUV233 HVI233 HVV233 HWI233 HWV233 HXI233 HXV233 HYI233 HYV233 HZI233 HZV233 IAI233 IAV233 IBI233 IBV233 ICI233 ICV233 IDI233 IDV233 IEI233 IEV233 IFI233 IFV233 IGI233 IGV233 IHI233 IHV233 III233 IIV233 IJI233 IJV233 IKI233 IKV233 ILI233 ILV233 IMI233 IMV233 INI233 INV233 IOI233 IOV233 IPI233 IPV233 IQI233 IQV233 IRI233 IRV233 ISI233 ISV233 ITI233 ITV233 IUI233 IUV233 IVI233 IVV233 IWI233 IWV233 IXI233 IXV233 IYI233 IYV233 IZI233 IZV233 JAI233 JAV233 JBI233 JBV233 JCI233 JCV233 JDI233 JDV233 JEI233 JEV233 JFI233 JFV233 JGI233 JGV233 JHI233 JHV233 JII233 JIV233 JJI233 JJV233 JKI233 JKV233 JLI233 JLV233 JMI233 JMV233 JNI233 JNV233 JOI233 JOV233 JPI233 JPV233 JQI233 JQV233 JRI233 JRV233 JSI233 JSV233 JTI233 JTV233 JUI233 JUV233 JVI233 JVV233 JWI233 JWV233 JXI233 JXV233 JYI233 JYV233 JZI233 JZV233 KAI233 KAV233 KBI233 KBV233 KCI233 KCV233 KDI233 KDV233 KEI233 KEV233 KFI233 KFV233 KGI233 KGV233 KHI233 KHV233 KII233 KIV233 KJI233 KJV233 KKI233 KKV233 KLI233 KLV233 KMI233 KMV233 KNI233 KNV233 KOI233 KOV233 KPI233 KPV233 KQI233 KQV233 KRI233 KRV233 KSI233 KSV233 KTI233 KTV233 KUI233 KUV233 KVI233 KVV233 KWI233 KWV233 KXI233 KXV233 KYI233 KYV233 KZI233 KZV233 LAI233 LAV233 LBI233 LBV233 LCI233 LCV233 LDI233 LDV233 LEI233 LEV233 LFI233 LFV233 LGI233 LGV233 LHI233 LHV233 LII233 LIV233 LJI233 LJV233 LKI233 LKV233 LLI233 LLV233 LMI233 LMV233 LNI233 LNV233 LOI233 LOV233 LPI233 LPV233 LQI233 LQV233 LRI233 LRV233 LSI233 LSV233 LTI233 LTV233 LUI233 LUV233 LVI233 LVV233 LWI233 LWV233 LXI233 LXV233 LYI233 LYV233 LZI233 LZV233 MAI233 MAV233 MBI233 MBV233 MCI233 MCV233 MDI233 MDV233 MEI233 MEV233 MFI233 MFV233 MGI233 MGV233 MHI233 MHV233 MII233 MIV233 MJI233 MJV233 MKI233 MKV233 MLI233 MLV233 MMI233 MMV233 MNI233 MNV233 MOI233 MOV233 MPI233 MPV233 MQI233 MQV233 MRI233 MRV233 MSI233 MSV233 MTI233 MTV233 MUI233 MUV233 MVI233 MVV233 MWI233 MWV233 MXI233 MXV233 MYI233 MYV233 MZI233 MZV233 NAI233 NAV233 NBI233 NBV233 NCI233 NCV233 NDI233 NDV233 NEI233 NEV233 NFI233 NFV233 NGI233 NGV233 NHI233 NHV233 NII233 NIV233 NJI233 NJV233 NKI233 NKV233 NLI233 NLV233 NMI233 NMV233 NNI233 NNV233 NOI233 NOV233 NPI233 NPV233 NQI233 NQV233 NRI233 NRV233 NSI233 NSV233 NTI233 NTV233 NUI233 NUV233 NVI233 NVV233 NWI233 NWV233 NXI233 NXV233 NYI233 NYV233 NZI233 NZV233 OAI233 OAV233 OBI233 OBV233 OCI233 OCV233 ODI233 ODV233 OEI233 OEV233 OFI233 OFV233 OGI233 OGV233 OHI233 OHV233 OII233 OIV233 OJI233 OJV233 OKI233 OKV233 OLI233 OLV233 OMI233 OMV233 ONI233 ONV233 OOI233 OOV233 OPI233 OPV233 OQI233 OQV233 ORI233 ORV233 OSI233 OSV233 OTI233 OTV233 OUI233 OUV233 OVI233 OVV233 OWI233 OWV233 OXI233 OXV233 OYI233 OYV233 OZI233 OZV233 PAI233 PAV233 PBI233 PBV233 PCI233 PCV233 PDI233 PDV233 PEI233 PEV233 PFI233 PFV233 PGI233 PGV233 PHI233 PHV233 PII233 PIV233 PJI233 PJV233 PKI233 PKV233 PLI233 PLV233 PMI233 PMV233 PNI233 PNV233 POI233 POV233 PPI233 PPV233 PQI233 PQV233 PRI233 PRV233 PSI233 PSV233 PTI233 PTV233 PUI233 PUV233 PVI233 PVV233 PWI233 PWV233 PXI233 PXV233 PYI233 PYV233 PZI233 PZV233 QAI233 QAV233 QBI233 QBV233 QCI233 QCV233 QDI233 QDV233 QEI233 QEV233 QFI233 QFV233 QGI233 QGV233 QHI233 QHV233 QII233 QIV233 QJI233 QJV233 QKI233 QKV233 QLI233 QLV233 QMI233 QMV233 QNI233 QNV233 QOI233 QOV233 QPI233 QPV233 QQI233 QQV233 QRI233 QRV233 QSI233 QSV233 QTI233 QTV233 QUI233 QUV233 QVI233 QVV233 QWI233 QWV233 QXI233 QXV233 QYI233 QYV233 QZI233 QZV233 RAI233 RAV233 RBI233 RBV233 RCI233 RCV233 RDI233 RDV233 REI233 REV233 RFI233 RFV233 RGI233 RGV233 RHI233 RHV233 RII233 RIV233 RJI233 RJV233 RKI233 RKV233 RLI233 RLV233 RMI233 RMV233 RNI233 RNV233 ROI233 ROV233 RPI233 RPV233 RQI233 RQV233 RRI233 RRV233 RSI233 RSV233 RTI233 RTV233 RUI233 RUV233 RVI233 RVV233 RWI233 RWV233 RXI233 RXV233 RYI233 RYV233 RZI233 RZV233 SAI233 SAV233 SBI233 SBV233 SCI233 SCV233 SDI233 SDV233 SEI233 SEV233 SFI233 SFV233 SGI233 SGV233 SHI233 SHV233 SII233 SIV233 SJI233 SJV233 SKI233 SKV233 SLI233 SLV233 SMI233 SMV233 SNI233 SNV233 SOI233 SOV233 SPI233 SPV233 SQI233 SQV233 SRI233 SRV233 SSI233 SSV233 STI233 STV233 SUI233 SUV233 SVI233 SVV233 SWI233 SWV233 SXI233 SXV233 SYI233 SYV233 SZI233 SZV233 TAI233 TAV233 TBI233 TBV233 TCI233 TCV233 TDI233 TDV233 TEI233 TEV233 TFI233 TFV233 TGI233 TGV233 THI233 THV233 TII233 TIV233 TJI233 TJV233 TKI233 TKV233 TLI233 TLV233 TMI233 TMV233 TNI233 TNV233 TOI233 TOV233 TPI233 TPV233 TQI233 TQV233 TRI233 TRV233 TSI233 TSV233 TTI233 TTV233 TUI233 TUV233 TVI233 TVV233 TWI233 TWV233 TXI233 TXV233 TYI233 TYV233 TZI233 TZV233 UAI233 UAV233 UBI233 UBV233 UCI233 UCV233 UDI233 UDV233 UEI233 UEV233 UFI233 UFV233 UGI233 UGV233 UHI233 UHV233 UII233 UIV233 UJI233 UJV233 UKI233 UKV233 ULI233 ULV233 UMI233 UMV233 UNI233 UNV233 UOI233 UOV233 UPI233 UPV233 UQI233 UQV233 URI233 URV233 USI233 USV233 UTI233 UTV233 UUI233 UUV233 UVI233 UVV233 UWI233 UWV233 UXI233 UXV233 UYI233 UYV233 UZI233 UZV233 VAI233 VAV233 VBI233 VBV233 VCI233 VCV233 VDI233 VDV233 VEI233 VEV233 VFI233 VFV233 VGI233 VGV233 VHI233 VHV233 VII233 VIV233 VJI233 VJV233 VKI233 VKV233 VLI233 VLV233 VMI233 VMV233 VNI233 VNV233 VOI233 VOV233 VPI233 VPV233 VQI233 VQV233 VRI233 VRV233 VSI233 VSV233 VTI233 VTV233 VUI233 VUV233 VVI233 VVV233 VWI233 VWV233 VXI233 VXV233 VYI233 VYV233 VZI233 VZV233 WAI233 WAV233 WBI233 WBV233 WCI233 WCV233 WDI233 WDV233 WEI233 WEV233 WFI233 WFV233 WGI233 WGV233 WHI233 WHV233 WII233 WIV233 WJI233 WJV233 WKI233 WKV233 WLI233 WLV233 WMI233 WMV233 WNI233 WNV233 WOI233 WOV233 WPI233 WPV233 WQI233 WQV233 WRI233 WRV233 WSI233 WSV233 WTI233 WTV233 WUI233 WUV233 WVI233 WVV233 WWI233 WWV233 WXI233 WXV233 WYI233 WYV233 WZI233 WZV233 XAI233 XAV233 XBI233 XBV233 XCI233 XCV233 XDI233 XDV233 XEI233 XEV233">
    <cfRule type="cellIs" priority="219" dxfId="1" operator="lessThan">
      <formula>0</formula>
    </cfRule>
  </conditionalFormatting>
  <conditionalFormatting sqref="V233 AI233 AV233 BI233 BV233 CI233 CV233 DI233 DV233 EI233 EV233 FI233 FV233 GI233 GV233 HI233 HV233 II233 IV233 JI233 JV233 KI233 KV233 LI233 LV233 MI233 MV233 NI233 NV233 OI233 OV233 PI233 PV233 QI233 QV233 RI233 RV233 SI233 SV233 TI233 TV233 UI233 UV233 VI233 VV233 WI233 WV233 XI233 XV233 YI233 YV233 ZI233 ZV233 AAI233 AAV233 ABI233 ABV233 ACI233 ACV233 ADI233 ADV233 AEI233 AEV233 AFI233 AFV233 AGI233 AGV233 AHI233 AHV233 AII233 AIV233 AJI233 AJV233 AKI233 AKV233 ALI233 ALV233 AMI233 AMV233 ANI233 ANV233 AOI233 AOV233 API233 APV233 AQI233 AQV233 ARI233 ARV233 ASI233 ASV233 ATI233 ATV233 AUI233 AUV233 AVI233 AVV233 AWI233 AWV233 AXI233 AXV233 AYI233 AYV233 AZI233 AZV233 BAI233 BAV233 BBI233 BBV233 BCI233 BCV233 BDI233 BDV233 BEI233 BEV233 BFI233 BFV233 BGI233 BGV233 BHI233 BHV233 BII233 BIV233 BJI233 BJV233 BKI233 BKV233 BLI233 BLV233 BMI233 BMV233 BNI233 BNV233 BOI233 BOV233 BPI233 BPV233 BQI233 BQV233 BRI233 BRV233 BSI233 BSV233 BTI233 BTV233 BUI233 BUV233 BVI233 BVV233 BWI233 BWV233 BXI233 BXV233 BYI233 BYV233 BZI233 BZV233 CAI233 CAV233 CBI233 CBV233 CCI233 CCV233 CDI233 CDV233 CEI233 CEV233 CFI233 CFV233 CGI233 CGV233 CHI233 CHV233 CII233 CIV233 CJI233 CJV233 CKI233 CKV233 CLI233 CLV233 CMI233 CMV233 CNI233 CNV233 COI233 COV233 CPI233 CPV233 CQI233 CQV233 CRI233 CRV233 CSI233 CSV233 CTI233 CTV233 CUI233 CUV233 CVI233 CVV233 CWI233 CWV233 CXI233 CXV233 CYI233 CYV233 CZI233 CZV233 DAI233 DAV233 DBI233 DBV233 DCI233 DCV233 DDI233 DDV233 DEI233 DEV233 DFI233 DFV233 DGI233 DGV233 DHI233 DHV233 DII233 DIV233 DJI233 DJV233 DKI233 DKV233 DLI233 DLV233 DMI233 DMV233 DNI233 DNV233 DOI233 DOV233 DPI233 DPV233 DQI233 DQV233 DRI233 DRV233 DSI233 DSV233 DTI233 DTV233 DUI233 DUV233 DVI233 DVV233 DWI233 DWV233 DXI233 DXV233 DYI233 DYV233 DZI233 DZV233 EAI233 EAV233 EBI233 EBV233 ECI233 ECV233 EDI233 EDV233 EEI233 EEV233 EFI233 EFV233 EGI233 EGV233 EHI233 EHV233 EII233 EIV233 EJI233 EJV233 EKI233 EKV233 ELI233 ELV233 EMI233 EMV233 ENI233 ENV233 EOI233 EOV233 EPI233 EPV233 EQI233 EQV233 ERI233 ERV233 ESI233 ESV233 ETI233 ETV233 EUI233 EUV233 EVI233 EVV233 EWI233 EWV233 EXI233 EXV233 EYI233 EYV233 EZI233 EZV233 FAI233 FAV233 FBI233 FBV233 FCI233 FCV233 FDI233 FDV233 FEI233 FEV233 FFI233 FFV233 FGI233 FGV233 FHI233 FHV233 FII233 FIV233 FJI233 FJV233 FKI233 FKV233 FLI233 FLV233 FMI233 FMV233 FNI233 FNV233 FOI233 FOV233 FPI233 FPV233 FQI233 FQV233 FRI233 FRV233 FSI233 FSV233 FTI233 FTV233 FUI233 FUV233 FVI233 FVV233 FWI233 FWV233 FXI233 FXV233 FYI233 FYV233 FZI233 FZV233 GAI233 GAV233 GBI233 GBV233 GCI233 GCV233 GDI233 GDV233 GEI233 GEV233 GFI233 GFV233 GGI233 GGV233 GHI233 GHV233 GII233 GIV233 GJI233 GJV233 GKI233 GKV233 GLI233 GLV233 GMI233 GMV233 GNI233 GNV233 GOI233 GOV233 GPI233 GPV233 GQI233 GQV233 GRI233 GRV233 GSI233 GSV233 GTI233 GTV233 GUI233 GUV233 GVI233 GVV233 GWI233 GWV233 GXI233 GXV233 GYI233 GYV233 GZI233 GZV233 HAI233 HAV233 HBI233 HBV233 HCI233 HCV233 HDI233 HDV233 HEI233 HEV233 HFI233 HFV233 HGI233 HGV233 HHI233 HHV233 HII233 HIV233 HJI233 HJV233 HKI233 HKV233 HLI233 HLV233 HMI233 HMV233 HNI233 HNV233 HOI233 HOV233 HPI233 HPV233 HQI233 HQV233 HRI233 HRV233 HSI233 HSV233 HTI233 HTV233 HUI233 HUV233 HVI233 HVV233 HWI233 HWV233 HXI233 HXV233 HYI233 HYV233 HZI233 HZV233 IAI233 IAV233 IBI233 IBV233 ICI233 ICV233 IDI233 IDV233 IEI233 IEV233 IFI233 IFV233 IGI233 IGV233 IHI233 IHV233 III233 IIV233 IJI233 IJV233 IKI233 IKV233 ILI233 ILV233 IMI233 IMV233 INI233 INV233 IOI233 IOV233 IPI233 IPV233 IQI233 IQV233 IRI233 IRV233 ISI233 ISV233 ITI233 ITV233 IUI233 IUV233 IVI233 IVV233 IWI233 IWV233 IXI233 IXV233 IYI233 IYV233 IZI233 IZV233 JAI233 JAV233 JBI233 JBV233 JCI233 JCV233 JDI233 JDV233 JEI233 JEV233 JFI233 JFV233 JGI233 JGV233 JHI233 JHV233 JII233 JIV233 JJI233 JJV233 JKI233 JKV233 JLI233 JLV233 JMI233 JMV233 JNI233 JNV233 JOI233 JOV233 JPI233 JPV233 JQI233 JQV233 JRI233 JRV233 JSI233 JSV233 JTI233 JTV233 JUI233 JUV233 JVI233 JVV233 JWI233 JWV233 JXI233 JXV233 JYI233 JYV233 JZI233 JZV233 KAI233 KAV233 KBI233 KBV233 KCI233 KCV233 KDI233 KDV233 KEI233 KEV233 KFI233 KFV233 KGI233 KGV233 KHI233 KHV233 KII233 KIV233 KJI233 KJV233 KKI233 KKV233 KLI233 KLV233 KMI233 KMV233 KNI233 KNV233 KOI233 KOV233 KPI233 KPV233 KQI233 KQV233 KRI233 KRV233 KSI233 KSV233 KTI233 KTV233 KUI233 KUV233 KVI233 KVV233 KWI233 KWV233 KXI233 KXV233 KYI233 KYV233 KZI233 KZV233 LAI233 LAV233 LBI233 LBV233 LCI233 LCV233 LDI233 LDV233 LEI233 LEV233 LFI233 LFV233 LGI233 LGV233 LHI233 LHV233 LII233 LIV233 LJI233 LJV233 LKI233 LKV233 LLI233 LLV233 LMI233 LMV233 LNI233 LNV233 LOI233 LOV233 LPI233 LPV233 LQI233 LQV233 LRI233 LRV233 LSI233 LSV233 LTI233 LTV233 LUI233 LUV233 LVI233 LVV233 LWI233 LWV233 LXI233 LXV233 LYI233 LYV233 LZI233 LZV233 MAI233 MAV233 MBI233 MBV233 MCI233 MCV233 MDI233 MDV233 MEI233 MEV233 MFI233 MFV233 MGI233 MGV233 MHI233 MHV233 MII233 MIV233 MJI233 MJV233 MKI233 MKV233 MLI233 MLV233 MMI233 MMV233 MNI233 MNV233 MOI233 MOV233 MPI233 MPV233 MQI233 MQV233 MRI233 MRV233 MSI233 MSV233 MTI233 MTV233 MUI233 MUV233 MVI233 MVV233 MWI233 MWV233 MXI233 MXV233 MYI233 MYV233 MZI233 MZV233 NAI233 NAV233 NBI233 NBV233 NCI233 NCV233 NDI233 NDV233 NEI233 NEV233 NFI233 NFV233 NGI233 NGV233 NHI233 NHV233 NII233 NIV233 NJI233 NJV233 NKI233 NKV233 NLI233 NLV233 NMI233 NMV233 NNI233 NNV233 NOI233 NOV233 NPI233 NPV233 NQI233 NQV233 NRI233 NRV233 NSI233 NSV233 NTI233 NTV233 NUI233 NUV233 NVI233 NVV233 NWI233 NWV233 NXI233 NXV233 NYI233 NYV233 NZI233 NZV233 OAI233 OAV233 OBI233 OBV233 OCI233 OCV233 ODI233 ODV233 OEI233 OEV233 OFI233 OFV233 OGI233 OGV233 OHI233 OHV233 OII233 OIV233 OJI233 OJV233 OKI233 OKV233 OLI233 OLV233 OMI233 OMV233 ONI233 ONV233 OOI233 OOV233 OPI233 OPV233 OQI233 OQV233 ORI233 ORV233 OSI233 OSV233 OTI233 OTV233 OUI233 OUV233 OVI233 OVV233 OWI233 OWV233 OXI233 OXV233 OYI233 OYV233 OZI233 OZV233 PAI233 PAV233 PBI233 PBV233 PCI233 PCV233 PDI233 PDV233 PEI233 PEV233 PFI233 PFV233 PGI233 PGV233 PHI233 PHV233 PII233 PIV233 PJI233 PJV233 PKI233 PKV233 PLI233 PLV233 PMI233 PMV233 PNI233 PNV233 POI233 POV233 PPI233 PPV233 PQI233 PQV233 PRI233 PRV233 PSI233 PSV233 PTI233 PTV233 PUI233 PUV233 PVI233 PVV233 PWI233 PWV233 PXI233 PXV233 PYI233 PYV233 PZI233 PZV233 QAI233 QAV233 QBI233 QBV233 QCI233 QCV233 QDI233 QDV233 QEI233 QEV233 QFI233 QFV233 QGI233 QGV233 QHI233 QHV233 QII233 QIV233 QJI233 QJV233 QKI233 QKV233 QLI233 QLV233 QMI233 QMV233 QNI233 QNV233 QOI233 QOV233 QPI233 QPV233 QQI233 QQV233 QRI233 QRV233 QSI233 QSV233 QTI233 QTV233 QUI233 QUV233 QVI233 QVV233 QWI233 QWV233 QXI233 QXV233 QYI233 QYV233 QZI233 QZV233 RAI233 RAV233 RBI233 RBV233 RCI233 RCV233 RDI233 RDV233 REI233 REV233 RFI233 RFV233 RGI233 RGV233 RHI233 RHV233 RII233 RIV233 RJI233 RJV233 RKI233 RKV233 RLI233 RLV233 RMI233 RMV233 RNI233 RNV233 ROI233 ROV233 RPI233 RPV233 RQI233 RQV233 RRI233 RRV233 RSI233 RSV233 RTI233 RTV233 RUI233 RUV233 RVI233 RVV233 RWI233 RWV233 RXI233 RXV233 RYI233 RYV233 RZI233 RZV233 SAI233 SAV233 SBI233 SBV233 SCI233 SCV233 SDI233 SDV233 SEI233 SEV233 SFI233 SFV233 SGI233 SGV233 SHI233 SHV233 SII233 SIV233 SJI233 SJV233 SKI233 SKV233 SLI233 SLV233 SMI233 SMV233 SNI233 SNV233 SOI233 SOV233 SPI233 SPV233 SQI233 SQV233 SRI233 SRV233 SSI233 SSV233 STI233 STV233 SUI233 SUV233 SVI233 SVV233 SWI233 SWV233 SXI233 SXV233 SYI233 SYV233 SZI233 SZV233 TAI233 TAV233 TBI233 TBV233 TCI233 TCV233 TDI233 TDV233 TEI233 TEV233 TFI233 TFV233 TGI233 TGV233 THI233 THV233 TII233 TIV233 TJI233 TJV233 TKI233 TKV233 TLI233 TLV233 TMI233 TMV233 TNI233 TNV233 TOI233 TOV233 TPI233 TPV233 TQI233 TQV233 TRI233 TRV233 TSI233 TSV233 TTI233 TTV233 TUI233 TUV233 TVI233 TVV233 TWI233 TWV233 TXI233 TXV233 TYI233 TYV233 TZI233 TZV233 UAI233 UAV233 UBI233 UBV233 UCI233 UCV233 UDI233 UDV233 UEI233 UEV233 UFI233 UFV233 UGI233 UGV233 UHI233 UHV233 UII233 UIV233 UJI233 UJV233 UKI233 UKV233 ULI233 ULV233 UMI233 UMV233 UNI233 UNV233 UOI233 UOV233 UPI233 UPV233 UQI233 UQV233 URI233 URV233 USI233 USV233 UTI233 UTV233 UUI233 UUV233 UVI233 UVV233 UWI233 UWV233 UXI233 UXV233 UYI233 UYV233 UZI233 UZV233 VAI233 VAV233 VBI233 VBV233 VCI233 VCV233 VDI233 VDV233 VEI233 VEV233 VFI233 VFV233 VGI233 VGV233 VHI233 VHV233 VII233 VIV233 VJI233 VJV233 VKI233 VKV233 VLI233 VLV233 VMI233 VMV233 VNI233 VNV233 VOI233 VOV233 VPI233 VPV233 VQI233 VQV233 VRI233 VRV233 VSI233 VSV233 VTI233 VTV233 VUI233 VUV233 VVI233 VVV233 VWI233 VWV233 VXI233 VXV233 VYI233 VYV233 VZI233 VZV233 WAI233 WAV233 WBI233 WBV233 WCI233 WCV233 WDI233 WDV233 WEI233 WEV233 WFI233 WFV233 WGI233 WGV233 WHI233 WHV233 WII233 WIV233 WJI233 WJV233 WKI233 WKV233 WLI233 WLV233 WMI233 WMV233 WNI233 WNV233 WOI233 WOV233 WPI233 WPV233 WQI233 WQV233 WRI233 WRV233 WSI233 WSV233 WTI233 WTV233 WUI233 WUV233 WVI233 WVV233 WWI233 WWV233 WXI233 WXV233 WYI233 WYV233 WZI233 WZV233 XAI233 XAV233 XBI233 XBV233 XCI233 XCV233 XDI233 XDV233 XEI233 XEV233">
    <cfRule type="cellIs" priority="217" dxfId="1" operator="lessThan">
      <formula>0</formula>
    </cfRule>
    <cfRule type="cellIs" priority="218" dxfId="0" operator="lessThan">
      <formula>-1</formula>
    </cfRule>
  </conditionalFormatting>
  <conditionalFormatting sqref="V239 AI239 AV239 BI239 BV239 CI239 CV239 DI239 DV239 EI239 EV239 FI239 FV239 GI239 GV239 HI239 HV239 II239 IV239 JI239 JV239 KI239 KV239 LI239 LV239 MI239 MV239 NI239 NV239 OI239 OV239 PI239 PV239 QI239 QV239 RI239 RV239 SI239 SV239 TI239 TV239 UI239 UV239 VI239 VV239 WI239 WV239 XI239 XV239 YI239 YV239 ZI239 ZV239 AAI239 AAV239 ABI239 ABV239 ACI239 ACV239 ADI239 ADV239 AEI239 AEV239 AFI239 AFV239 AGI239 AGV239 AHI239 AHV239 AII239 AIV239 AJI239 AJV239 AKI239 AKV239 ALI239 ALV239 AMI239 AMV239 ANI239 ANV239 AOI239 AOV239 API239 APV239 AQI239 AQV239 ARI239 ARV239 ASI239 ASV239 ATI239 ATV239 AUI239 AUV239 AVI239 AVV239 AWI239 AWV239 AXI239 AXV239 AYI239 AYV239 AZI239 AZV239 BAI239 BAV239 BBI239 BBV239 BCI239 BCV239 BDI239 BDV239 BEI239 BEV239 BFI239 BFV239 BGI239 BGV239 BHI239 BHV239 BII239 BIV239 BJI239 BJV239 BKI239 BKV239 BLI239 BLV239 BMI239 BMV239 BNI239 BNV239 BOI239 BOV239 BPI239 BPV239 BQI239 BQV239 BRI239 BRV239 BSI239 BSV239 BTI239 BTV239 BUI239 BUV239 BVI239 BVV239 BWI239 BWV239 BXI239 BXV239 BYI239 BYV239 BZI239 BZV239 CAI239 CAV239 CBI239 CBV239 CCI239 CCV239 CDI239 CDV239 CEI239 CEV239 CFI239 CFV239 CGI239 CGV239 CHI239 CHV239 CII239 CIV239 CJI239 CJV239 CKI239 CKV239 CLI239 CLV239 CMI239 CMV239 CNI239 CNV239 COI239 COV239 CPI239 CPV239 CQI239 CQV239 CRI239 CRV239 CSI239 CSV239 CTI239 CTV239 CUI239 CUV239 CVI239 CVV239 CWI239 CWV239 CXI239 CXV239 CYI239 CYV239 CZI239 CZV239 DAI239 DAV239 DBI239 DBV239 DCI239 DCV239 DDI239 DDV239 DEI239 DEV239 DFI239 DFV239 DGI239 DGV239 DHI239 DHV239 DII239 DIV239 DJI239 DJV239 DKI239 DKV239 DLI239 DLV239 DMI239 DMV239 DNI239 DNV239 DOI239 DOV239 DPI239 DPV239 DQI239 DQV239 DRI239 DRV239 DSI239 DSV239 DTI239 DTV239 DUI239 DUV239 DVI239 DVV239 DWI239 DWV239 DXI239 DXV239 DYI239 DYV239 DZI239 DZV239 EAI239 EAV239 EBI239 EBV239 ECI239 ECV239 EDI239 EDV239 EEI239 EEV239 EFI239 EFV239 EGI239 EGV239 EHI239 EHV239 EII239 EIV239 EJI239 EJV239 EKI239 EKV239 ELI239 ELV239 EMI239 EMV239 ENI239 ENV239 EOI239 EOV239 EPI239 EPV239 EQI239 EQV239 ERI239 ERV239 ESI239 ESV239 ETI239 ETV239 EUI239 EUV239 EVI239 EVV239 EWI239 EWV239 EXI239 EXV239 EYI239 EYV239 EZI239 EZV239 FAI239 FAV239 FBI239 FBV239 FCI239 FCV239 FDI239 FDV239 FEI239 FEV239 FFI239 FFV239 FGI239 FGV239 FHI239 FHV239 FII239 FIV239 FJI239 FJV239 FKI239 FKV239 FLI239 FLV239 FMI239 FMV239 FNI239 FNV239 FOI239 FOV239 FPI239 FPV239 FQI239 FQV239 FRI239 FRV239 FSI239 FSV239 FTI239 FTV239 FUI239 FUV239 FVI239 FVV239 FWI239 FWV239 FXI239 FXV239 FYI239 FYV239 FZI239 FZV239 GAI239 GAV239 GBI239 GBV239 GCI239 GCV239 GDI239 GDV239 GEI239 GEV239 GFI239 GFV239 GGI239 GGV239 GHI239 GHV239 GII239 GIV239 GJI239 GJV239 GKI239 GKV239 GLI239 GLV239 GMI239 GMV239 GNI239 GNV239 GOI239 GOV239 GPI239 GPV239 GQI239 GQV239 GRI239 GRV239 GSI239 GSV239 GTI239 GTV239 GUI239 GUV239 GVI239 GVV239 GWI239 GWV239 GXI239 GXV239 GYI239 GYV239 GZI239 GZV239 HAI239 HAV239 HBI239 HBV239 HCI239 HCV239 HDI239 HDV239 HEI239 HEV239 HFI239 HFV239 HGI239 HGV239 HHI239 HHV239 HII239 HIV239 HJI239 HJV239 HKI239 HKV239 HLI239 HLV239 HMI239 HMV239 HNI239 HNV239 HOI239 HOV239 HPI239 HPV239 HQI239 HQV239 HRI239 HRV239 HSI239 HSV239 HTI239 HTV239 HUI239 HUV239 HVI239 HVV239 HWI239 HWV239 HXI239 HXV239 HYI239 HYV239 HZI239 HZV239 IAI239 IAV239 IBI239 IBV239 ICI239 ICV239 IDI239 IDV239 IEI239 IEV239 IFI239 IFV239 IGI239 IGV239 IHI239 IHV239 III239 IIV239 IJI239 IJV239 IKI239 IKV239 ILI239 ILV239 IMI239 IMV239 INI239 INV239 IOI239 IOV239 IPI239 IPV239 IQI239 IQV239 IRI239 IRV239 ISI239 ISV239 ITI239 ITV239 IUI239 IUV239 IVI239 IVV239 IWI239 IWV239 IXI239 IXV239 IYI239 IYV239 IZI239 IZV239 JAI239 JAV239 JBI239 JBV239 JCI239 JCV239 JDI239 JDV239 JEI239 JEV239 JFI239 JFV239 JGI239 JGV239 JHI239 JHV239 JII239 JIV239 JJI239 JJV239 JKI239 JKV239 JLI239 JLV239 JMI239 JMV239 JNI239 JNV239 JOI239 JOV239 JPI239 JPV239 JQI239 JQV239 JRI239 JRV239 JSI239 JSV239 JTI239 JTV239 JUI239 JUV239 JVI239 JVV239 JWI239 JWV239 JXI239 JXV239 JYI239 JYV239 JZI239 JZV239 KAI239 KAV239 KBI239 KBV239 KCI239 KCV239 KDI239 KDV239 KEI239 KEV239 KFI239 KFV239 KGI239 KGV239 KHI239 KHV239 KII239 KIV239 KJI239 KJV239 KKI239 KKV239 KLI239 KLV239 KMI239 KMV239 KNI239 KNV239 KOI239 KOV239 KPI239 KPV239 KQI239 KQV239 KRI239 KRV239 KSI239 KSV239 KTI239 KTV239 KUI239 KUV239 KVI239 KVV239 KWI239 KWV239 KXI239 KXV239 KYI239 KYV239 KZI239 KZV239 LAI239 LAV239 LBI239 LBV239 LCI239 LCV239 LDI239 LDV239 LEI239 LEV239 LFI239 LFV239 LGI239 LGV239 LHI239 LHV239 LII239 LIV239 LJI239 LJV239 LKI239 LKV239 LLI239 LLV239 LMI239 LMV239 LNI239 LNV239 LOI239 LOV239 LPI239 LPV239 LQI239 LQV239 LRI239 LRV239 LSI239 LSV239 LTI239 LTV239 LUI239 LUV239 LVI239 LVV239 LWI239 LWV239 LXI239 LXV239 LYI239 LYV239 LZI239 LZV239 MAI239 MAV239 MBI239 MBV239 MCI239 MCV239 MDI239 MDV239 MEI239 MEV239 MFI239 MFV239 MGI239 MGV239 MHI239 MHV239 MII239 MIV239 MJI239 MJV239 MKI239 MKV239 MLI239 MLV239 MMI239 MMV239 MNI239 MNV239 MOI239 MOV239 MPI239 MPV239 MQI239 MQV239 MRI239 MRV239 MSI239 MSV239 MTI239 MTV239 MUI239 MUV239 MVI239 MVV239 MWI239 MWV239 MXI239 MXV239 MYI239 MYV239 MZI239 MZV239 NAI239 NAV239 NBI239 NBV239 NCI239 NCV239 NDI239 NDV239 NEI239 NEV239 NFI239 NFV239 NGI239 NGV239 NHI239 NHV239 NII239 NIV239 NJI239 NJV239 NKI239 NKV239 NLI239 NLV239 NMI239 NMV239 NNI239 NNV239 NOI239 NOV239 NPI239 NPV239 NQI239 NQV239 NRI239 NRV239 NSI239 NSV239 NTI239 NTV239 NUI239 NUV239 NVI239 NVV239 NWI239 NWV239 NXI239 NXV239 NYI239 NYV239 NZI239 NZV239 OAI239 OAV239 OBI239 OBV239 OCI239 OCV239 ODI239 ODV239 OEI239 OEV239 OFI239 OFV239 OGI239 OGV239 OHI239 OHV239 OII239 OIV239 OJI239 OJV239 OKI239 OKV239 OLI239 OLV239 OMI239 OMV239 ONI239 ONV239 OOI239 OOV239 OPI239 OPV239 OQI239 OQV239 ORI239 ORV239 OSI239 OSV239 OTI239 OTV239 OUI239 OUV239 OVI239 OVV239 OWI239 OWV239 OXI239 OXV239 OYI239 OYV239 OZI239 OZV239 PAI239 PAV239 PBI239 PBV239 PCI239 PCV239 PDI239 PDV239 PEI239 PEV239 PFI239 PFV239 PGI239 PGV239 PHI239 PHV239 PII239 PIV239 PJI239 PJV239 PKI239 PKV239 PLI239 PLV239 PMI239 PMV239 PNI239 PNV239 POI239 POV239 PPI239 PPV239 PQI239 PQV239 PRI239 PRV239 PSI239 PSV239 PTI239 PTV239 PUI239 PUV239 PVI239 PVV239 PWI239 PWV239 PXI239 PXV239 PYI239 PYV239 PZI239 PZV239 QAI239 QAV239 QBI239 QBV239 QCI239 QCV239 QDI239 QDV239 QEI239 QEV239 QFI239 QFV239 QGI239 QGV239 QHI239 QHV239 QII239 QIV239 QJI239 QJV239 QKI239 QKV239 QLI239 QLV239 QMI239 QMV239 QNI239 QNV239 QOI239 QOV239 QPI239 QPV239 QQI239 QQV239 QRI239 QRV239 QSI239 QSV239 QTI239 QTV239 QUI239 QUV239 QVI239 QVV239 QWI239 QWV239 QXI239 QXV239 QYI239 QYV239 QZI239 QZV239 RAI239 RAV239 RBI239 RBV239 RCI239 RCV239 RDI239 RDV239 REI239 REV239 RFI239 RFV239 RGI239 RGV239 RHI239 RHV239 RII239 RIV239 RJI239 RJV239 RKI239 RKV239 RLI239 RLV239 RMI239 RMV239 RNI239 RNV239 ROI239 ROV239 RPI239 RPV239 RQI239 RQV239 RRI239 RRV239 RSI239 RSV239 RTI239 RTV239 RUI239 RUV239 RVI239 RVV239 RWI239 RWV239 RXI239 RXV239 RYI239 RYV239 RZI239 RZV239 SAI239 SAV239 SBI239 SBV239 SCI239 SCV239 SDI239 SDV239 SEI239 SEV239 SFI239 SFV239 SGI239 SGV239 SHI239 SHV239 SII239 SIV239 SJI239 SJV239 SKI239 SKV239 SLI239 SLV239 SMI239 SMV239 SNI239 SNV239 SOI239 SOV239 SPI239 SPV239 SQI239 SQV239 SRI239 SRV239 SSI239 SSV239 STI239 STV239 SUI239 SUV239 SVI239 SVV239 SWI239 SWV239 SXI239 SXV239 SYI239 SYV239 SZI239 SZV239 TAI239 TAV239 TBI239 TBV239 TCI239 TCV239 TDI239 TDV239 TEI239 TEV239 TFI239 TFV239 TGI239 TGV239 THI239 THV239 TII239 TIV239 TJI239 TJV239 TKI239 TKV239 TLI239 TLV239 TMI239 TMV239 TNI239 TNV239 TOI239 TOV239 TPI239 TPV239 TQI239 TQV239 TRI239 TRV239 TSI239 TSV239 TTI239 TTV239 TUI239 TUV239 TVI239 TVV239 TWI239 TWV239 TXI239 TXV239 TYI239 TYV239 TZI239 TZV239 UAI239 UAV239 UBI239 UBV239 UCI239 UCV239 UDI239 UDV239 UEI239 UEV239 UFI239 UFV239 UGI239 UGV239 UHI239 UHV239 UII239 UIV239 UJI239 UJV239 UKI239 UKV239 ULI239 ULV239 UMI239 UMV239 UNI239 UNV239 UOI239 UOV239 UPI239 UPV239 UQI239 UQV239 URI239 URV239 USI239 USV239 UTI239 UTV239 UUI239 UUV239 UVI239 UVV239 UWI239 UWV239 UXI239 UXV239 UYI239 UYV239 UZI239 UZV239 VAI239 VAV239 VBI239 VBV239 VCI239 VCV239 VDI239 VDV239 VEI239 VEV239 VFI239 VFV239 VGI239 VGV239 VHI239 VHV239 VII239 VIV239 VJI239 VJV239 VKI239 VKV239 VLI239 VLV239 VMI239 VMV239 VNI239 VNV239 VOI239 VOV239 VPI239 VPV239 VQI239 VQV239 VRI239 VRV239 VSI239 VSV239 VTI239 VTV239 VUI239 VUV239 VVI239 VVV239 VWI239 VWV239 VXI239 VXV239 VYI239 VYV239 VZI239 VZV239 WAI239 WAV239 WBI239 WBV239 WCI239 WCV239 WDI239 WDV239 WEI239 WEV239 WFI239 WFV239 WGI239 WGV239 WHI239 WHV239 WII239 WIV239 WJI239 WJV239 WKI239 WKV239 WLI239 WLV239 WMI239 WMV239 WNI239 WNV239 WOI239 WOV239 WPI239 WPV239 WQI239 WQV239 WRI239 WRV239 WSI239 WSV239 WTI239 WTV239 WUI239 WUV239 WVI239 WVV239 WWI239 WWV239 WXI239 WXV239 WYI239 WYV239 WZI239 WZV239 XAI239 XAV239 XBI239 XBV239 XCI239 XCV239 XDI239 XDV239 XEI239 XEV239">
    <cfRule type="cellIs" priority="216" dxfId="1" operator="lessThan">
      <formula>0</formula>
    </cfRule>
  </conditionalFormatting>
  <conditionalFormatting sqref="V239 AI239 AV239 BI239 BV239 CI239 CV239 DI239 DV239 EI239 EV239 FI239 FV239 GI239 GV239 HI239 HV239 II239 IV239 JI239 JV239 KI239 KV239 LI239 LV239 MI239 MV239 NI239 NV239 OI239 OV239 PI239 PV239 QI239 QV239 RI239 RV239 SI239 SV239 TI239 TV239 UI239 UV239 VI239 VV239 WI239 WV239 XI239 XV239 YI239 YV239 ZI239 ZV239 AAI239 AAV239 ABI239 ABV239 ACI239 ACV239 ADI239 ADV239 AEI239 AEV239 AFI239 AFV239 AGI239 AGV239 AHI239 AHV239 AII239 AIV239 AJI239 AJV239 AKI239 AKV239 ALI239 ALV239 AMI239 AMV239 ANI239 ANV239 AOI239 AOV239 API239 APV239 AQI239 AQV239 ARI239 ARV239 ASI239 ASV239 ATI239 ATV239 AUI239 AUV239 AVI239 AVV239 AWI239 AWV239 AXI239 AXV239 AYI239 AYV239 AZI239 AZV239 BAI239 BAV239 BBI239 BBV239 BCI239 BCV239 BDI239 BDV239 BEI239 BEV239 BFI239 BFV239 BGI239 BGV239 BHI239 BHV239 BII239 BIV239 BJI239 BJV239 BKI239 BKV239 BLI239 BLV239 BMI239 BMV239 BNI239 BNV239 BOI239 BOV239 BPI239 BPV239 BQI239 BQV239 BRI239 BRV239 BSI239 BSV239 BTI239 BTV239 BUI239 BUV239 BVI239 BVV239 BWI239 BWV239 BXI239 BXV239 BYI239 BYV239 BZI239 BZV239 CAI239 CAV239 CBI239 CBV239 CCI239 CCV239 CDI239 CDV239 CEI239 CEV239 CFI239 CFV239 CGI239 CGV239 CHI239 CHV239 CII239 CIV239 CJI239 CJV239 CKI239 CKV239 CLI239 CLV239 CMI239 CMV239 CNI239 CNV239 COI239 COV239 CPI239 CPV239 CQI239 CQV239 CRI239 CRV239 CSI239 CSV239 CTI239 CTV239 CUI239 CUV239 CVI239 CVV239 CWI239 CWV239 CXI239 CXV239 CYI239 CYV239 CZI239 CZV239 DAI239 DAV239 DBI239 DBV239 DCI239 DCV239 DDI239 DDV239 DEI239 DEV239 DFI239 DFV239 DGI239 DGV239 DHI239 DHV239 DII239 DIV239 DJI239 DJV239 DKI239 DKV239 DLI239 DLV239 DMI239 DMV239 DNI239 DNV239 DOI239 DOV239 DPI239 DPV239 DQI239 DQV239 DRI239 DRV239 DSI239 DSV239 DTI239 DTV239 DUI239 DUV239 DVI239 DVV239 DWI239 DWV239 DXI239 DXV239 DYI239 DYV239 DZI239 DZV239 EAI239 EAV239 EBI239 EBV239 ECI239 ECV239 EDI239 EDV239 EEI239 EEV239 EFI239 EFV239 EGI239 EGV239 EHI239 EHV239 EII239 EIV239 EJI239 EJV239 EKI239 EKV239 ELI239 ELV239 EMI239 EMV239 ENI239 ENV239 EOI239 EOV239 EPI239 EPV239 EQI239 EQV239 ERI239 ERV239 ESI239 ESV239 ETI239 ETV239 EUI239 EUV239 EVI239 EVV239 EWI239 EWV239 EXI239 EXV239 EYI239 EYV239 EZI239 EZV239 FAI239 FAV239 FBI239 FBV239 FCI239 FCV239 FDI239 FDV239 FEI239 FEV239 FFI239 FFV239 FGI239 FGV239 FHI239 FHV239 FII239 FIV239 FJI239 FJV239 FKI239 FKV239 FLI239 FLV239 FMI239 FMV239 FNI239 FNV239 FOI239 FOV239 FPI239 FPV239 FQI239 FQV239 FRI239 FRV239 FSI239 FSV239 FTI239 FTV239 FUI239 FUV239 FVI239 FVV239 FWI239 FWV239 FXI239 FXV239 FYI239 FYV239 FZI239 FZV239 GAI239 GAV239 GBI239 GBV239 GCI239 GCV239 GDI239 GDV239 GEI239 GEV239 GFI239 GFV239 GGI239 GGV239 GHI239 GHV239 GII239 GIV239 GJI239 GJV239 GKI239 GKV239 GLI239 GLV239 GMI239 GMV239 GNI239 GNV239 GOI239 GOV239 GPI239 GPV239 GQI239 GQV239 GRI239 GRV239 GSI239 GSV239 GTI239 GTV239 GUI239 GUV239 GVI239 GVV239 GWI239 GWV239 GXI239 GXV239 GYI239 GYV239 GZI239 GZV239 HAI239 HAV239 HBI239 HBV239 HCI239 HCV239 HDI239 HDV239 HEI239 HEV239 HFI239 HFV239 HGI239 HGV239 HHI239 HHV239 HII239 HIV239 HJI239 HJV239 HKI239 HKV239 HLI239 HLV239 HMI239 HMV239 HNI239 HNV239 HOI239 HOV239 HPI239 HPV239 HQI239 HQV239 HRI239 HRV239 HSI239 HSV239 HTI239 HTV239 HUI239 HUV239 HVI239 HVV239 HWI239 HWV239 HXI239 HXV239 HYI239 HYV239 HZI239 HZV239 IAI239 IAV239 IBI239 IBV239 ICI239 ICV239 IDI239 IDV239 IEI239 IEV239 IFI239 IFV239 IGI239 IGV239 IHI239 IHV239 III239 IIV239 IJI239 IJV239 IKI239 IKV239 ILI239 ILV239 IMI239 IMV239 INI239 INV239 IOI239 IOV239 IPI239 IPV239 IQI239 IQV239 IRI239 IRV239 ISI239 ISV239 ITI239 ITV239 IUI239 IUV239 IVI239 IVV239 IWI239 IWV239 IXI239 IXV239 IYI239 IYV239 IZI239 IZV239 JAI239 JAV239 JBI239 JBV239 JCI239 JCV239 JDI239 JDV239 JEI239 JEV239 JFI239 JFV239 JGI239 JGV239 JHI239 JHV239 JII239 JIV239 JJI239 JJV239 JKI239 JKV239 JLI239 JLV239 JMI239 JMV239 JNI239 JNV239 JOI239 JOV239 JPI239 JPV239 JQI239 JQV239 JRI239 JRV239 JSI239 JSV239 JTI239 JTV239 JUI239 JUV239 JVI239 JVV239 JWI239 JWV239 JXI239 JXV239 JYI239 JYV239 JZI239 JZV239 KAI239 KAV239 KBI239 KBV239 KCI239 KCV239 KDI239 KDV239 KEI239 KEV239 KFI239 KFV239 KGI239 KGV239 KHI239 KHV239 KII239 KIV239 KJI239 KJV239 KKI239 KKV239 KLI239 KLV239 KMI239 KMV239 KNI239 KNV239 KOI239 KOV239 KPI239 KPV239 KQI239 KQV239 KRI239 KRV239 KSI239 KSV239 KTI239 KTV239 KUI239 KUV239 KVI239 KVV239 KWI239 KWV239 KXI239 KXV239 KYI239 KYV239 KZI239 KZV239 LAI239 LAV239 LBI239 LBV239 LCI239 LCV239 LDI239 LDV239 LEI239 LEV239 LFI239 LFV239 LGI239 LGV239 LHI239 LHV239 LII239 LIV239 LJI239 LJV239 LKI239 LKV239 LLI239 LLV239 LMI239 LMV239 LNI239 LNV239 LOI239 LOV239 LPI239 LPV239 LQI239 LQV239 LRI239 LRV239 LSI239 LSV239 LTI239 LTV239 LUI239 LUV239 LVI239 LVV239 LWI239 LWV239 LXI239 LXV239 LYI239 LYV239 LZI239 LZV239 MAI239 MAV239 MBI239 MBV239 MCI239 MCV239 MDI239 MDV239 MEI239 MEV239 MFI239 MFV239 MGI239 MGV239 MHI239 MHV239 MII239 MIV239 MJI239 MJV239 MKI239 MKV239 MLI239 MLV239 MMI239 MMV239 MNI239 MNV239 MOI239 MOV239 MPI239 MPV239 MQI239 MQV239 MRI239 MRV239 MSI239 MSV239 MTI239 MTV239 MUI239 MUV239 MVI239 MVV239 MWI239 MWV239 MXI239 MXV239 MYI239 MYV239 MZI239 MZV239 NAI239 NAV239 NBI239 NBV239 NCI239 NCV239 NDI239 NDV239 NEI239 NEV239 NFI239 NFV239 NGI239 NGV239 NHI239 NHV239 NII239 NIV239 NJI239 NJV239 NKI239 NKV239 NLI239 NLV239 NMI239 NMV239 NNI239 NNV239 NOI239 NOV239 NPI239 NPV239 NQI239 NQV239 NRI239 NRV239 NSI239 NSV239 NTI239 NTV239 NUI239 NUV239 NVI239 NVV239 NWI239 NWV239 NXI239 NXV239 NYI239 NYV239 NZI239 NZV239 OAI239 OAV239 OBI239 OBV239 OCI239 OCV239 ODI239 ODV239 OEI239 OEV239 OFI239 OFV239 OGI239 OGV239 OHI239 OHV239 OII239 OIV239 OJI239 OJV239 OKI239 OKV239 OLI239 OLV239 OMI239 OMV239 ONI239 ONV239 OOI239 OOV239 OPI239 OPV239 OQI239 OQV239 ORI239 ORV239 OSI239 OSV239 OTI239 OTV239 OUI239 OUV239 OVI239 OVV239 OWI239 OWV239 OXI239 OXV239 OYI239 OYV239 OZI239 OZV239 PAI239 PAV239 PBI239 PBV239 PCI239 PCV239 PDI239 PDV239 PEI239 PEV239 PFI239 PFV239 PGI239 PGV239 PHI239 PHV239 PII239 PIV239 PJI239 PJV239 PKI239 PKV239 PLI239 PLV239 PMI239 PMV239 PNI239 PNV239 POI239 POV239 PPI239 PPV239 PQI239 PQV239 PRI239 PRV239 PSI239 PSV239 PTI239 PTV239 PUI239 PUV239 PVI239 PVV239 PWI239 PWV239 PXI239 PXV239 PYI239 PYV239 PZI239 PZV239 QAI239 QAV239 QBI239 QBV239 QCI239 QCV239 QDI239 QDV239 QEI239 QEV239 QFI239 QFV239 QGI239 QGV239 QHI239 QHV239 QII239 QIV239 QJI239 QJV239 QKI239 QKV239 QLI239 QLV239 QMI239 QMV239 QNI239 QNV239 QOI239 QOV239 QPI239 QPV239 QQI239 QQV239 QRI239 QRV239 QSI239 QSV239 QTI239 QTV239 QUI239 QUV239 QVI239 QVV239 QWI239 QWV239 QXI239 QXV239 QYI239 QYV239 QZI239 QZV239 RAI239 RAV239 RBI239 RBV239 RCI239 RCV239 RDI239 RDV239 REI239 REV239 RFI239 RFV239 RGI239 RGV239 RHI239 RHV239 RII239 RIV239 RJI239 RJV239 RKI239 RKV239 RLI239 RLV239 RMI239 RMV239 RNI239 RNV239 ROI239 ROV239 RPI239 RPV239 RQI239 RQV239 RRI239 RRV239 RSI239 RSV239 RTI239 RTV239 RUI239 RUV239 RVI239 RVV239 RWI239 RWV239 RXI239 RXV239 RYI239 RYV239 RZI239 RZV239 SAI239 SAV239 SBI239 SBV239 SCI239 SCV239 SDI239 SDV239 SEI239 SEV239 SFI239 SFV239 SGI239 SGV239 SHI239 SHV239 SII239 SIV239 SJI239 SJV239 SKI239 SKV239 SLI239 SLV239 SMI239 SMV239 SNI239 SNV239 SOI239 SOV239 SPI239 SPV239 SQI239 SQV239 SRI239 SRV239 SSI239 SSV239 STI239 STV239 SUI239 SUV239 SVI239 SVV239 SWI239 SWV239 SXI239 SXV239 SYI239 SYV239 SZI239 SZV239 TAI239 TAV239 TBI239 TBV239 TCI239 TCV239 TDI239 TDV239 TEI239 TEV239 TFI239 TFV239 TGI239 TGV239 THI239 THV239 TII239 TIV239 TJI239 TJV239 TKI239 TKV239 TLI239 TLV239 TMI239 TMV239 TNI239 TNV239 TOI239 TOV239 TPI239 TPV239 TQI239 TQV239 TRI239 TRV239 TSI239 TSV239 TTI239 TTV239 TUI239 TUV239 TVI239 TVV239 TWI239 TWV239 TXI239 TXV239 TYI239 TYV239 TZI239 TZV239 UAI239 UAV239 UBI239 UBV239 UCI239 UCV239 UDI239 UDV239 UEI239 UEV239 UFI239 UFV239 UGI239 UGV239 UHI239 UHV239 UII239 UIV239 UJI239 UJV239 UKI239 UKV239 ULI239 ULV239 UMI239 UMV239 UNI239 UNV239 UOI239 UOV239 UPI239 UPV239 UQI239 UQV239 URI239 URV239 USI239 USV239 UTI239 UTV239 UUI239 UUV239 UVI239 UVV239 UWI239 UWV239 UXI239 UXV239 UYI239 UYV239 UZI239 UZV239 VAI239 VAV239 VBI239 VBV239 VCI239 VCV239 VDI239 VDV239 VEI239 VEV239 VFI239 VFV239 VGI239 VGV239 VHI239 VHV239 VII239 VIV239 VJI239 VJV239 VKI239 VKV239 VLI239 VLV239 VMI239 VMV239 VNI239 VNV239 VOI239 VOV239 VPI239 VPV239 VQI239 VQV239 VRI239 VRV239 VSI239 VSV239 VTI239 VTV239 VUI239 VUV239 VVI239 VVV239 VWI239 VWV239 VXI239 VXV239 VYI239 VYV239 VZI239 VZV239 WAI239 WAV239 WBI239 WBV239 WCI239 WCV239 WDI239 WDV239 WEI239 WEV239 WFI239 WFV239 WGI239 WGV239 WHI239 WHV239 WII239 WIV239 WJI239 WJV239 WKI239 WKV239 WLI239 WLV239 WMI239 WMV239 WNI239 WNV239 WOI239 WOV239 WPI239 WPV239 WQI239 WQV239 WRI239 WRV239 WSI239 WSV239 WTI239 WTV239 WUI239 WUV239 WVI239 WVV239 WWI239 WWV239 WXI239 WXV239 WYI239 WYV239 WZI239 WZV239 XAI239 XAV239 XBI239 XBV239 XCI239 XCV239 XDI239 XDV239 XEI239 XEV239">
    <cfRule type="cellIs" priority="214" dxfId="1" operator="lessThan">
      <formula>0</formula>
    </cfRule>
    <cfRule type="cellIs" priority="215" dxfId="0" operator="lessThan">
      <formula>-1</formula>
    </cfRule>
  </conditionalFormatting>
  <printOptions/>
  <pageMargins left="0.7086614173228347" right="0.7086614173228347" top="0.7480314960629921" bottom="0.7480314960629921"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S233"/>
  <sheetViews>
    <sheetView zoomScale="115" zoomScaleNormal="115" workbookViewId="0" topLeftCell="A1">
      <pane xSplit="2" ySplit="13" topLeftCell="L14" activePane="bottomRight" state="frozen"/>
      <selection pane="topRight" activeCell="C1" sqref="C1"/>
      <selection pane="bottomLeft" activeCell="A14" sqref="A14"/>
      <selection pane="bottomRight" activeCell="M1" sqref="M1:N1048576"/>
    </sheetView>
  </sheetViews>
  <sheetFormatPr defaultColWidth="11.421875" defaultRowHeight="15"/>
  <cols>
    <col min="1" max="1" width="30.7109375" style="1" customWidth="1"/>
    <col min="2" max="2" width="41.421875" style="1" customWidth="1"/>
    <col min="3" max="3" width="20.8515625" style="3" bestFit="1" customWidth="1"/>
    <col min="4" max="4" width="17.421875" style="3" customWidth="1"/>
    <col min="5" max="5" width="19.00390625" style="3" bestFit="1" customWidth="1"/>
    <col min="6" max="6" width="23.8515625" style="3" customWidth="1"/>
    <col min="7" max="7" width="20.8515625" style="3" bestFit="1" customWidth="1"/>
    <col min="8" max="8" width="21.8515625" style="3" customWidth="1"/>
    <col min="9" max="9" width="20.28125" style="3" customWidth="1"/>
    <col min="10" max="10" width="17.00390625" style="3" customWidth="1"/>
    <col min="11" max="11" width="17.28125" style="3" bestFit="1" customWidth="1"/>
    <col min="12" max="12" width="10.421875" style="266" bestFit="1" customWidth="1"/>
    <col min="13" max="13" width="24.7109375" style="3" bestFit="1" customWidth="1"/>
    <col min="14" max="14" width="17.140625" style="3" bestFit="1" customWidth="1"/>
    <col min="15" max="15" width="7.7109375" style="0" bestFit="1" customWidth="1"/>
    <col min="16" max="16" width="3.57421875" style="0" bestFit="1" customWidth="1"/>
  </cols>
  <sheetData>
    <row r="1" spans="1:19" ht="15.75">
      <c r="A1" s="312" t="s">
        <v>648</v>
      </c>
      <c r="B1" s="312"/>
      <c r="C1" s="312"/>
      <c r="D1" s="312"/>
      <c r="E1" s="312"/>
      <c r="G1" s="258"/>
      <c r="M1" s="147"/>
      <c r="N1" s="147"/>
      <c r="O1" s="147"/>
      <c r="P1" s="147"/>
      <c r="Q1" s="147"/>
      <c r="R1" s="147"/>
      <c r="S1" s="147"/>
    </row>
    <row r="2" spans="1:19" ht="16.5" thickBot="1">
      <c r="A2" s="148"/>
      <c r="B2" s="148"/>
      <c r="M2" s="147"/>
      <c r="N2" s="147"/>
      <c r="O2" s="147"/>
      <c r="P2" s="147"/>
      <c r="Q2" s="147"/>
      <c r="R2" s="147"/>
      <c r="S2" s="147"/>
    </row>
    <row r="3" spans="1:19" ht="15.75" customHeight="1">
      <c r="A3" s="149" t="s">
        <v>0</v>
      </c>
      <c r="B3" s="150" t="s">
        <v>649</v>
      </c>
      <c r="E3" s="313" t="s">
        <v>1090</v>
      </c>
      <c r="F3" s="314"/>
      <c r="G3" s="314"/>
      <c r="H3" s="314"/>
      <c r="I3" s="314"/>
      <c r="J3" s="314"/>
      <c r="K3" s="315"/>
      <c r="M3" s="147"/>
      <c r="N3" s="147"/>
      <c r="O3" s="147"/>
      <c r="P3" s="147"/>
      <c r="Q3" s="147"/>
      <c r="R3" s="147"/>
      <c r="S3" s="147"/>
    </row>
    <row r="4" spans="1:19" ht="16.5" customHeight="1" thickBot="1">
      <c r="A4" s="149" t="s">
        <v>650</v>
      </c>
      <c r="B4" s="150" t="s">
        <v>651</v>
      </c>
      <c r="E4" s="316"/>
      <c r="F4" s="317"/>
      <c r="G4" s="317"/>
      <c r="H4" s="317"/>
      <c r="I4" s="317"/>
      <c r="J4" s="317"/>
      <c r="K4" s="318"/>
      <c r="M4" s="147"/>
      <c r="N4" s="147"/>
      <c r="O4" s="147"/>
      <c r="P4" s="147"/>
      <c r="Q4" s="147"/>
      <c r="R4" s="147"/>
      <c r="S4" s="147"/>
    </row>
    <row r="5" spans="1:19" ht="16.5" thickBot="1">
      <c r="A5" s="149" t="s">
        <v>652</v>
      </c>
      <c r="B5" s="150">
        <f>+'EJECUCIÓN UD'!B5</f>
        <v>2020</v>
      </c>
      <c r="C5" s="244"/>
      <c r="D5" s="244"/>
      <c r="E5" s="245"/>
      <c r="F5" s="245"/>
      <c r="G5" s="245"/>
      <c r="H5" s="245"/>
      <c r="I5" s="245"/>
      <c r="J5" s="245"/>
      <c r="K5" s="245"/>
      <c r="M5" s="147"/>
      <c r="N5" s="147"/>
      <c r="O5" s="147"/>
      <c r="P5" s="147"/>
      <c r="Q5" s="147"/>
      <c r="R5" s="147"/>
      <c r="S5" s="147"/>
    </row>
    <row r="6" spans="1:19" ht="15.75">
      <c r="A6" s="149" t="s">
        <v>1</v>
      </c>
      <c r="B6" s="151" t="str">
        <f>+'EJECUCIÓN UD'!B6</f>
        <v>SEPTIEMBRE</v>
      </c>
      <c r="E6" s="244"/>
      <c r="G6" s="259" t="e">
        <f>#REF!-#REF!</f>
        <v>#REF!</v>
      </c>
      <c r="H6" s="260" t="e">
        <f>G150-#REF!</f>
        <v>#REF!</v>
      </c>
      <c r="I6" s="259" t="e">
        <f>H150-#REF!</f>
        <v>#REF!</v>
      </c>
      <c r="J6" s="260" t="e">
        <f>I150-#REF!</f>
        <v>#REF!</v>
      </c>
      <c r="K6" s="261">
        <v>0</v>
      </c>
      <c r="M6" s="147"/>
      <c r="N6" s="147"/>
      <c r="O6" s="147"/>
      <c r="P6" s="147"/>
      <c r="Q6" s="147"/>
      <c r="R6" s="147"/>
      <c r="S6" s="147"/>
    </row>
    <row r="7" spans="1:19" ht="20.25">
      <c r="A7"/>
      <c r="B7"/>
      <c r="E7" s="244"/>
      <c r="G7" s="262" t="s">
        <v>1091</v>
      </c>
      <c r="H7" s="263" t="s">
        <v>1092</v>
      </c>
      <c r="I7" s="262" t="s">
        <v>1093</v>
      </c>
      <c r="J7" s="263" t="s">
        <v>1094</v>
      </c>
      <c r="K7" s="264" t="s">
        <v>1095</v>
      </c>
      <c r="M7" s="147"/>
      <c r="N7" s="147"/>
      <c r="O7" s="147"/>
      <c r="P7" s="147"/>
      <c r="Q7" s="147"/>
      <c r="R7" s="147"/>
      <c r="S7" s="147"/>
    </row>
    <row r="8" spans="1:18" ht="15">
      <c r="A8"/>
      <c r="B8"/>
      <c r="M8" s="147"/>
      <c r="N8" s="147"/>
      <c r="O8" s="147"/>
      <c r="P8" s="147"/>
      <c r="Q8" s="147"/>
      <c r="R8" s="147"/>
    </row>
    <row r="9" spans="1:18" ht="15.75" thickBot="1">
      <c r="A9"/>
      <c r="B9"/>
      <c r="C9" s="3">
        <f>+C10-C14</f>
        <v>0</v>
      </c>
      <c r="D9" s="3">
        <f aca="true" t="shared" si="0" ref="D9:F9">+D10-D14</f>
        <v>0</v>
      </c>
      <c r="E9" s="3">
        <f t="shared" si="0"/>
        <v>0</v>
      </c>
      <c r="F9" s="3">
        <f t="shared" si="0"/>
        <v>0</v>
      </c>
      <c r="G9" s="3">
        <f>+G10-G14</f>
        <v>0</v>
      </c>
      <c r="H9" s="3">
        <f>+H10-H14</f>
        <v>0</v>
      </c>
      <c r="I9" s="3">
        <f>+I10-I14</f>
        <v>0</v>
      </c>
      <c r="J9" s="3">
        <f>+J10-J14</f>
        <v>0</v>
      </c>
      <c r="K9" s="3">
        <f>+K10-K14</f>
        <v>0</v>
      </c>
      <c r="M9" s="147"/>
      <c r="N9" s="147"/>
      <c r="O9" s="147"/>
      <c r="P9" s="147"/>
      <c r="Q9" s="147"/>
      <c r="R9" s="147"/>
    </row>
    <row r="10" spans="1:18" ht="15.75" thickBot="1">
      <c r="A10" s="152"/>
      <c r="B10" s="147"/>
      <c r="C10" s="246">
        <f>+'EJECUCIÓN UD'!C11</f>
        <v>346079192000</v>
      </c>
      <c r="D10" s="246">
        <f>+'EJECUCIÓN UD'!D11</f>
        <v>9617994635</v>
      </c>
      <c r="E10" s="246">
        <f>+'EJECUCIÓN UD'!E11</f>
        <v>44383771319</v>
      </c>
      <c r="F10" s="246">
        <f>+'EJECUCIÓN UD'!F11</f>
        <v>390462963319</v>
      </c>
      <c r="G10" s="246">
        <f>+'EJECUCIÓN UD'!G11</f>
        <v>258111802540</v>
      </c>
      <c r="H10" s="246">
        <f>+'EJECUCIÓN UD'!H11</f>
        <v>29067682357</v>
      </c>
      <c r="I10" s="246">
        <f>+'EJECUCIÓN UD'!I11</f>
        <v>248269381470</v>
      </c>
      <c r="J10" s="246">
        <f>+'EJECUCIÓN UD'!J11</f>
        <v>20149378806</v>
      </c>
      <c r="K10" s="246">
        <f>+'EJECUCIÓN UD'!K11</f>
        <v>199253444736</v>
      </c>
      <c r="M10" s="147"/>
      <c r="N10" s="147"/>
      <c r="O10" s="147"/>
      <c r="P10" s="147"/>
      <c r="Q10" s="147"/>
      <c r="R10" s="147"/>
    </row>
    <row r="11" spans="1:14" ht="15" customHeight="1" thickBot="1">
      <c r="A11" s="320" t="s">
        <v>2</v>
      </c>
      <c r="B11" s="320"/>
      <c r="C11" s="153"/>
      <c r="D11" s="319" t="s">
        <v>3</v>
      </c>
      <c r="E11" s="319"/>
      <c r="F11" s="319"/>
      <c r="G11" s="319"/>
      <c r="H11" s="319" t="s">
        <v>4</v>
      </c>
      <c r="I11" s="319"/>
      <c r="J11" s="319" t="s">
        <v>5</v>
      </c>
      <c r="K11" s="319"/>
      <c r="L11" s="311" t="s">
        <v>1096</v>
      </c>
      <c r="N11"/>
    </row>
    <row r="12" spans="1:14" ht="15" customHeight="1" thickBot="1">
      <c r="A12" s="320" t="s">
        <v>11</v>
      </c>
      <c r="B12" s="320" t="s">
        <v>12</v>
      </c>
      <c r="C12" s="319" t="s">
        <v>13</v>
      </c>
      <c r="D12" s="319" t="s">
        <v>6</v>
      </c>
      <c r="E12" s="319"/>
      <c r="F12" s="319" t="s">
        <v>7</v>
      </c>
      <c r="G12" s="319" t="s">
        <v>8</v>
      </c>
      <c r="H12" s="319"/>
      <c r="I12" s="319"/>
      <c r="J12" s="319"/>
      <c r="K12" s="319"/>
      <c r="L12" s="311"/>
      <c r="M12"/>
      <c r="N12"/>
    </row>
    <row r="13" spans="1:14" ht="15.75" customHeight="1" thickBot="1">
      <c r="A13" s="321"/>
      <c r="B13" s="321"/>
      <c r="C13" s="319"/>
      <c r="D13" s="154" t="s">
        <v>9</v>
      </c>
      <c r="E13" s="154" t="s">
        <v>10</v>
      </c>
      <c r="F13" s="319"/>
      <c r="G13" s="322"/>
      <c r="H13" s="154" t="s">
        <v>9</v>
      </c>
      <c r="I13" s="154" t="s">
        <v>10</v>
      </c>
      <c r="J13" s="155" t="s">
        <v>9</v>
      </c>
      <c r="K13" s="155" t="s">
        <v>10</v>
      </c>
      <c r="L13" s="311"/>
      <c r="M13"/>
      <c r="N13"/>
    </row>
    <row r="14" spans="1:14" s="9" customFormat="1" ht="15" customHeight="1">
      <c r="A14" s="6" t="s">
        <v>211</v>
      </c>
      <c r="B14" s="7" t="s">
        <v>14</v>
      </c>
      <c r="C14" s="247">
        <f aca="true" t="shared" si="1" ref="C14:K14">+C15+C188</f>
        <v>346079192000</v>
      </c>
      <c r="D14" s="247">
        <f t="shared" si="1"/>
        <v>9617994635</v>
      </c>
      <c r="E14" s="247">
        <f t="shared" si="1"/>
        <v>44383771319</v>
      </c>
      <c r="F14" s="247">
        <f t="shared" si="1"/>
        <v>390462963319</v>
      </c>
      <c r="G14" s="247">
        <f t="shared" si="1"/>
        <v>258111802540</v>
      </c>
      <c r="H14" s="247">
        <f t="shared" si="1"/>
        <v>29067682357</v>
      </c>
      <c r="I14" s="247">
        <f t="shared" si="1"/>
        <v>248269381470</v>
      </c>
      <c r="J14" s="247">
        <f t="shared" si="1"/>
        <v>20149378806</v>
      </c>
      <c r="K14" s="247">
        <f t="shared" si="1"/>
        <v>199253444736</v>
      </c>
      <c r="L14" s="265">
        <f>+I14/F14</f>
        <v>0.6358333690849166</v>
      </c>
      <c r="M14" s="8"/>
      <c r="N14" s="8"/>
    </row>
    <row r="15" spans="1:14" s="9" customFormat="1" ht="15" customHeight="1">
      <c r="A15" s="10" t="s">
        <v>15</v>
      </c>
      <c r="B15" s="11" t="s">
        <v>16</v>
      </c>
      <c r="C15" s="248">
        <f>+C16+C100+C175+C182+C185</f>
        <v>317190347000</v>
      </c>
      <c r="D15" s="248">
        <f aca="true" t="shared" si="2" ref="D15:G15">+D16+D100+D175+D182+D185</f>
        <v>8502444635</v>
      </c>
      <c r="E15" s="248">
        <f t="shared" si="2"/>
        <v>24775355393</v>
      </c>
      <c r="F15" s="248">
        <f t="shared" si="2"/>
        <v>341965702393</v>
      </c>
      <c r="G15" s="248">
        <f t="shared" si="2"/>
        <v>244570845349</v>
      </c>
      <c r="H15" s="248">
        <f aca="true" t="shared" si="3" ref="H15">+H16+H100+H175+H182+H185</f>
        <v>27162815816</v>
      </c>
      <c r="I15" s="248">
        <f aca="true" t="shared" si="4" ref="I15">+I16+I100+I175+I182+I185</f>
        <v>235827587243</v>
      </c>
      <c r="J15" s="248">
        <f aca="true" t="shared" si="5" ref="J15">+J16+J100+J175+J182+J185</f>
        <v>19877113231</v>
      </c>
      <c r="K15" s="248">
        <f aca="true" t="shared" si="6" ref="K15">+K16+K100+K175+K182+K185</f>
        <v>197524848398</v>
      </c>
      <c r="L15" s="267">
        <f aca="true" t="shared" si="7" ref="L15:L78">+I15/F15</f>
        <v>0.6896235078334785</v>
      </c>
      <c r="M15" s="8"/>
      <c r="N15" s="8"/>
    </row>
    <row r="16" spans="1:14" s="9" customFormat="1" ht="15" customHeight="1">
      <c r="A16" s="12" t="s">
        <v>17</v>
      </c>
      <c r="B16" s="13" t="s">
        <v>18</v>
      </c>
      <c r="C16" s="249">
        <f>+C17+C49+C71</f>
        <v>181076264000</v>
      </c>
      <c r="D16" s="249">
        <f aca="true" t="shared" si="8" ref="D16:F16">+D17+D49+D71</f>
        <v>-7346824593</v>
      </c>
      <c r="E16" s="249">
        <f t="shared" si="8"/>
        <v>6253492541</v>
      </c>
      <c r="F16" s="249">
        <f t="shared" si="8"/>
        <v>187329756541</v>
      </c>
      <c r="G16" s="249">
        <f>+G17+G49+G71</f>
        <v>131430538259</v>
      </c>
      <c r="H16" s="249">
        <f aca="true" t="shared" si="9" ref="H16">+H17+H49+H71</f>
        <v>19625499355</v>
      </c>
      <c r="I16" s="249">
        <f aca="true" t="shared" si="10" ref="I16">+I17+I49+I71</f>
        <v>126660792262</v>
      </c>
      <c r="J16" s="249">
        <f aca="true" t="shared" si="11" ref="J16">+J17+J49+J71</f>
        <v>9768268801</v>
      </c>
      <c r="K16" s="249">
        <f aca="true" t="shared" si="12" ref="K16">+K17+K49+K71</f>
        <v>113141526840</v>
      </c>
      <c r="L16" s="268">
        <f t="shared" si="7"/>
        <v>0.6761381352368241</v>
      </c>
      <c r="M16" s="8"/>
      <c r="N16" s="8"/>
    </row>
    <row r="17" spans="1:14" s="9" customFormat="1" ht="15" customHeight="1">
      <c r="A17" s="14" t="s">
        <v>19</v>
      </c>
      <c r="B17" s="15" t="s">
        <v>20</v>
      </c>
      <c r="C17" s="250">
        <f>+C18+C30+C45</f>
        <v>138616851000</v>
      </c>
      <c r="D17" s="250">
        <f aca="true" t="shared" si="13" ref="D17:G17">+D18+D30+D45</f>
        <v>-7215556593</v>
      </c>
      <c r="E17" s="250">
        <f t="shared" si="13"/>
        <v>-6503319302</v>
      </c>
      <c r="F17" s="250">
        <f t="shared" si="13"/>
        <v>132113531698</v>
      </c>
      <c r="G17" s="250">
        <f t="shared" si="13"/>
        <v>80917768154</v>
      </c>
      <c r="H17" s="250">
        <f aca="true" t="shared" si="14" ref="H17">+H18+H30+H45</f>
        <v>8181763858</v>
      </c>
      <c r="I17" s="250">
        <f aca="true" t="shared" si="15" ref="I17">+I18+I30+I45</f>
        <v>80827486816</v>
      </c>
      <c r="J17" s="250">
        <f aca="true" t="shared" si="16" ref="J17">+J18+J30+J45</f>
        <v>8181763858</v>
      </c>
      <c r="K17" s="250">
        <f aca="true" t="shared" si="17" ref="K17">+K18+K30+K45</f>
        <v>80827486816</v>
      </c>
      <c r="L17" s="269">
        <f t="shared" si="7"/>
        <v>0.6118032405701225</v>
      </c>
      <c r="M17" s="8"/>
      <c r="N17" s="8"/>
    </row>
    <row r="18" spans="1:14" s="9" customFormat="1" ht="15" customHeight="1">
      <c r="A18" s="16" t="s">
        <v>21</v>
      </c>
      <c r="B18" s="17" t="s">
        <v>22</v>
      </c>
      <c r="C18" s="251">
        <f>+C19+C26</f>
        <v>103738153000</v>
      </c>
      <c r="D18" s="251">
        <f aca="true" t="shared" si="18" ref="D18:G18">+D19+D26</f>
        <v>-6570364741</v>
      </c>
      <c r="E18" s="251">
        <f t="shared" si="18"/>
        <v>-5877053471</v>
      </c>
      <c r="F18" s="251">
        <f t="shared" si="18"/>
        <v>97861099529</v>
      </c>
      <c r="G18" s="251">
        <f t="shared" si="18"/>
        <v>60262797972</v>
      </c>
      <c r="H18" s="251">
        <f aca="true" t="shared" si="19" ref="H18">+H19+H26</f>
        <v>6415421175</v>
      </c>
      <c r="I18" s="251">
        <f aca="true" t="shared" si="20" ref="I18">+I19+I26</f>
        <v>60175201320</v>
      </c>
      <c r="J18" s="251">
        <f aca="true" t="shared" si="21" ref="J18">+J19+J26</f>
        <v>6415421175</v>
      </c>
      <c r="K18" s="251">
        <f aca="true" t="shared" si="22" ref="K18">+K19+K26</f>
        <v>60175201320</v>
      </c>
      <c r="L18" s="270">
        <f t="shared" si="7"/>
        <v>0.6149042020743675</v>
      </c>
      <c r="M18" s="8"/>
      <c r="N18" s="8"/>
    </row>
    <row r="19" spans="1:14" s="9" customFormat="1" ht="15" customHeight="1">
      <c r="A19" s="18" t="s">
        <v>23</v>
      </c>
      <c r="B19" s="19" t="s">
        <v>24</v>
      </c>
      <c r="C19" s="252">
        <f>SUM(C20:C25)</f>
        <v>94609146000</v>
      </c>
      <c r="D19" s="252">
        <f aca="true" t="shared" si="23" ref="D19:G19">SUM(D20:D25)</f>
        <v>-5643188273</v>
      </c>
      <c r="E19" s="252">
        <f t="shared" si="23"/>
        <v>-5643188273</v>
      </c>
      <c r="F19" s="252">
        <f t="shared" si="23"/>
        <v>88965957727</v>
      </c>
      <c r="G19" s="252">
        <f t="shared" si="23"/>
        <v>52628499025</v>
      </c>
      <c r="H19" s="252">
        <f aca="true" t="shared" si="24" ref="H19">SUM(H20:H25)</f>
        <v>6211337633</v>
      </c>
      <c r="I19" s="252">
        <f aca="true" t="shared" si="25" ref="I19">SUM(I20:I25)</f>
        <v>52568201667</v>
      </c>
      <c r="J19" s="252">
        <f aca="true" t="shared" si="26" ref="J19">SUM(J20:J25)</f>
        <v>6211337633</v>
      </c>
      <c r="K19" s="252">
        <f aca="true" t="shared" si="27" ref="K19">SUM(K20:K25)</f>
        <v>52568201667</v>
      </c>
      <c r="L19" s="271">
        <f t="shared" si="7"/>
        <v>0.5908799613927637</v>
      </c>
      <c r="M19" s="8"/>
      <c r="N19" s="8"/>
    </row>
    <row r="20" spans="1:14" ht="15" customHeight="1">
      <c r="A20" s="4" t="s">
        <v>1020</v>
      </c>
      <c r="B20" s="4" t="s">
        <v>25</v>
      </c>
      <c r="C20" s="5">
        <f>+'EJECUCIÓN UD'!C18+'EJECUCIÓN UD'!C19</f>
        <v>78910406000</v>
      </c>
      <c r="D20" s="5">
        <f>+'EJECUCIÓN UD'!D18+'EJECUCIÓN UD'!D19</f>
        <v>-5565997273</v>
      </c>
      <c r="E20" s="5">
        <f>+'EJECUCIÓN UD'!E18+'EJECUCIÓN UD'!E19</f>
        <v>-5565997273</v>
      </c>
      <c r="F20" s="5">
        <f>+'EJECUCIÓN UD'!F18+'EJECUCIÓN UD'!F19</f>
        <v>73344408727</v>
      </c>
      <c r="G20" s="5">
        <f>+'EJECUCIÓN UD'!G18+'EJECUCIÓN UD'!G19</f>
        <v>50474800700</v>
      </c>
      <c r="H20" s="5">
        <f>+'EJECUCIÓN UD'!H18+'EJECUCIÓN UD'!H19</f>
        <v>5681724232</v>
      </c>
      <c r="I20" s="5">
        <f>+'EJECUCIÓN UD'!I18+'EJECUCIÓN UD'!I19</f>
        <v>50446711371</v>
      </c>
      <c r="J20" s="5">
        <f>+'EJECUCIÓN UD'!J18+'EJECUCIÓN UD'!J19</f>
        <v>5681724232</v>
      </c>
      <c r="K20" s="5">
        <f>+'EJECUCIÓN UD'!K18+'EJECUCIÓN UD'!K19</f>
        <v>50446711371</v>
      </c>
      <c r="L20" s="272">
        <f t="shared" si="7"/>
        <v>0.68780582251022</v>
      </c>
      <c r="M20" s="8"/>
      <c r="N20" s="8"/>
    </row>
    <row r="21" spans="1:14" ht="15" customHeight="1">
      <c r="A21" s="4" t="s">
        <v>1021</v>
      </c>
      <c r="B21" s="4" t="s">
        <v>26</v>
      </c>
      <c r="C21" s="5">
        <f>+'EJECUCIÓN UD'!C21</f>
        <v>355672000</v>
      </c>
      <c r="D21" s="5">
        <f>+'EJECUCIÓN UD'!D21</f>
        <v>0</v>
      </c>
      <c r="E21" s="5">
        <f>+'EJECUCIÓN UD'!E21</f>
        <v>0</v>
      </c>
      <c r="F21" s="5">
        <f>+'EJECUCIÓN UD'!F21</f>
        <v>355672000</v>
      </c>
      <c r="G21" s="5">
        <f>+'EJECUCIÓN UD'!G21</f>
        <v>227098780</v>
      </c>
      <c r="H21" s="5">
        <f>+'EJECUCIÓN UD'!H21</f>
        <v>26198053</v>
      </c>
      <c r="I21" s="5">
        <f>+'EJECUCIÓN UD'!I21</f>
        <v>227098780</v>
      </c>
      <c r="J21" s="5">
        <f>+'EJECUCIÓN UD'!J21</f>
        <v>26198053</v>
      </c>
      <c r="K21" s="5">
        <f>+'EJECUCIÓN UD'!K21</f>
        <v>227098780</v>
      </c>
      <c r="L21" s="272">
        <f t="shared" si="7"/>
        <v>0.6385062079668908</v>
      </c>
      <c r="M21" s="8"/>
      <c r="N21" s="8"/>
    </row>
    <row r="22" spans="1:14" ht="15" customHeight="1">
      <c r="A22" s="4" t="s">
        <v>1022</v>
      </c>
      <c r="B22" s="4" t="s">
        <v>212</v>
      </c>
      <c r="C22" s="5">
        <f>+'EJECUCIÓN UD'!C23</f>
        <v>199191000</v>
      </c>
      <c r="D22" s="5">
        <f>+'EJECUCIÓN UD'!D23</f>
        <v>-77191000</v>
      </c>
      <c r="E22" s="5">
        <f>+'EJECUCIÓN UD'!E23</f>
        <v>-77191000</v>
      </c>
      <c r="F22" s="5">
        <f>+'EJECUCIÓN UD'!F23</f>
        <v>122000000</v>
      </c>
      <c r="G22" s="5">
        <f>+'EJECUCIÓN UD'!G23</f>
        <v>43874133</v>
      </c>
      <c r="H22" s="5">
        <f>+'EJECUCIÓN UD'!H23</f>
        <v>0</v>
      </c>
      <c r="I22" s="5">
        <f>+'EJECUCIÓN UD'!I23</f>
        <v>43874133</v>
      </c>
      <c r="J22" s="5">
        <f>+'EJECUCIÓN UD'!J23</f>
        <v>0</v>
      </c>
      <c r="K22" s="5">
        <f>+'EJECUCIÓN UD'!K23</f>
        <v>43874133</v>
      </c>
      <c r="L22" s="272">
        <f t="shared" si="7"/>
        <v>0.35962404098360656</v>
      </c>
      <c r="M22" s="8"/>
      <c r="N22" s="8"/>
    </row>
    <row r="23" spans="1:14" ht="15" customHeight="1">
      <c r="A23" s="4" t="s">
        <v>1023</v>
      </c>
      <c r="B23" s="4" t="s">
        <v>27</v>
      </c>
      <c r="C23" s="5">
        <f>+'EJECUCIÓN UD'!C25+'EJECUCIÓN UD'!C26</f>
        <v>2215930000</v>
      </c>
      <c r="D23" s="5">
        <f>+'EJECUCIÓN UD'!D25+'EJECUCIÓN UD'!D26</f>
        <v>0</v>
      </c>
      <c r="E23" s="5">
        <f>+'EJECUCIÓN UD'!E25+'EJECUCIÓN UD'!E26</f>
        <v>0</v>
      </c>
      <c r="F23" s="5">
        <f>+'EJECUCIÓN UD'!F25+'EJECUCIÓN UD'!F26</f>
        <v>2215930000</v>
      </c>
      <c r="G23" s="5">
        <f>+'EJECUCIÓN UD'!G25+'EJECUCIÓN UD'!G26</f>
        <v>1757456664</v>
      </c>
      <c r="H23" s="5">
        <f>+'EJECUCIÓN UD'!H25+'EJECUCIÓN UD'!H26</f>
        <v>477041764</v>
      </c>
      <c r="I23" s="5">
        <f>+'EJECUCIÓN UD'!I25+'EJECUCIÓN UD'!I26</f>
        <v>1757403791</v>
      </c>
      <c r="J23" s="5">
        <f>+'EJECUCIÓN UD'!J25+'EJECUCIÓN UD'!J26</f>
        <v>477041764</v>
      </c>
      <c r="K23" s="5">
        <f>+'EJECUCIÓN UD'!K25+'EJECUCIÓN UD'!K26</f>
        <v>1757403791</v>
      </c>
      <c r="L23" s="272">
        <f t="shared" si="7"/>
        <v>0.7930773043372309</v>
      </c>
      <c r="M23" s="8"/>
      <c r="N23" s="8"/>
    </row>
    <row r="24" spans="1:14" ht="15" customHeight="1">
      <c r="A24" s="4" t="s">
        <v>1024</v>
      </c>
      <c r="B24" s="4" t="s">
        <v>28</v>
      </c>
      <c r="C24" s="5">
        <f>+'EJECUCIÓN UD'!C28+'EJECUCIÓN UD'!C29</f>
        <v>7941171000</v>
      </c>
      <c r="D24" s="5">
        <f>+'EJECUCIÓN UD'!D28+'EJECUCIÓN UD'!D29</f>
        <v>0</v>
      </c>
      <c r="E24" s="5">
        <f>+'EJECUCIÓN UD'!E28+'EJECUCIÓN UD'!E29</f>
        <v>0</v>
      </c>
      <c r="F24" s="5">
        <f>+'EJECUCIÓN UD'!F28+'EJECUCIÓN UD'!F29</f>
        <v>7941171000</v>
      </c>
      <c r="G24" s="5">
        <f>+'EJECUCIÓN UD'!G28+'EJECUCIÓN UD'!G29</f>
        <v>48057876</v>
      </c>
      <c r="H24" s="5">
        <f>+'EJECUCIÓN UD'!H28+'EJECUCIÓN UD'!H29</f>
        <v>8918905</v>
      </c>
      <c r="I24" s="5">
        <f>+'EJECUCIÓN UD'!I28+'EJECUCIÓN UD'!I29</f>
        <v>36503477</v>
      </c>
      <c r="J24" s="5">
        <f>+'EJECUCIÓN UD'!J28+'EJECUCIÓN UD'!J29</f>
        <v>8918905</v>
      </c>
      <c r="K24" s="5">
        <f>+'EJECUCIÓN UD'!K28+'EJECUCIÓN UD'!K29</f>
        <v>36503477</v>
      </c>
      <c r="L24" s="272">
        <f t="shared" si="7"/>
        <v>0.004596737307381997</v>
      </c>
      <c r="M24" s="8"/>
      <c r="N24" s="8"/>
    </row>
    <row r="25" spans="1:14" ht="15" customHeight="1">
      <c r="A25" s="4" t="s">
        <v>1025</v>
      </c>
      <c r="B25" s="4" t="s">
        <v>29</v>
      </c>
      <c r="C25" s="5">
        <f>+'EJECUCIÓN UD'!C31+'EJECUCIÓN UD'!C32</f>
        <v>4986776000</v>
      </c>
      <c r="D25" s="5">
        <f>+'EJECUCIÓN UD'!D31+'EJECUCIÓN UD'!D32</f>
        <v>0</v>
      </c>
      <c r="E25" s="5">
        <f>+'EJECUCIÓN UD'!E31+'EJECUCIÓN UD'!E32</f>
        <v>0</v>
      </c>
      <c r="F25" s="5">
        <f>+'EJECUCIÓN UD'!F31+'EJECUCIÓN UD'!F32</f>
        <v>4986776000</v>
      </c>
      <c r="G25" s="5">
        <f>+'EJECUCIÓN UD'!G31+'EJECUCIÓN UD'!G32</f>
        <v>77210872</v>
      </c>
      <c r="H25" s="5">
        <f>+'EJECUCIÓN UD'!H31+'EJECUCIÓN UD'!H32</f>
        <v>17454679</v>
      </c>
      <c r="I25" s="5">
        <f>+'EJECUCIÓN UD'!I31+'EJECUCIÓN UD'!I32</f>
        <v>56610115</v>
      </c>
      <c r="J25" s="5">
        <f>+'EJECUCIÓN UD'!J31+'EJECUCIÓN UD'!J32</f>
        <v>17454679</v>
      </c>
      <c r="K25" s="5">
        <f>+'EJECUCIÓN UD'!K31+'EJECUCIÓN UD'!K32</f>
        <v>56610115</v>
      </c>
      <c r="L25" s="272">
        <f t="shared" si="7"/>
        <v>0.011352046893624257</v>
      </c>
      <c r="M25" s="8"/>
      <c r="N25" s="8"/>
    </row>
    <row r="26" spans="1:14" s="9" customFormat="1" ht="15" customHeight="1">
      <c r="A26" s="18" t="s">
        <v>30</v>
      </c>
      <c r="B26" s="19" t="s">
        <v>31</v>
      </c>
      <c r="C26" s="252">
        <f>SUM(C27:C29)</f>
        <v>9129007000</v>
      </c>
      <c r="D26" s="252">
        <f aca="true" t="shared" si="28" ref="D26:G26">SUM(D27:D29)</f>
        <v>-927176468</v>
      </c>
      <c r="E26" s="252">
        <f t="shared" si="28"/>
        <v>-233865198</v>
      </c>
      <c r="F26" s="252">
        <f t="shared" si="28"/>
        <v>8895141802</v>
      </c>
      <c r="G26" s="252">
        <f t="shared" si="28"/>
        <v>7634298947</v>
      </c>
      <c r="H26" s="252">
        <f aca="true" t="shared" si="29" ref="H26">SUM(H27:H29)</f>
        <v>204083542</v>
      </c>
      <c r="I26" s="252">
        <f aca="true" t="shared" si="30" ref="I26">SUM(I27:I29)</f>
        <v>7606999653</v>
      </c>
      <c r="J26" s="252">
        <f aca="true" t="shared" si="31" ref="J26">SUM(J27:J29)</f>
        <v>204083542</v>
      </c>
      <c r="K26" s="252">
        <f aca="true" t="shared" si="32" ref="K26">SUM(K27:K29)</f>
        <v>7606999653</v>
      </c>
      <c r="L26" s="271">
        <f t="shared" si="7"/>
        <v>0.8551858781261507</v>
      </c>
      <c r="M26" s="8"/>
      <c r="N26" s="8"/>
    </row>
    <row r="27" spans="1:14" ht="15">
      <c r="A27" s="4" t="s">
        <v>1026</v>
      </c>
      <c r="B27" s="4" t="s">
        <v>32</v>
      </c>
      <c r="C27" s="5">
        <f>+'EJECUCIÓN UD'!C35</f>
        <v>647102000</v>
      </c>
      <c r="D27" s="5">
        <f>+'EJECUCIÓN UD'!D35</f>
        <v>0</v>
      </c>
      <c r="E27" s="5">
        <f>+'EJECUCIÓN UD'!E35</f>
        <v>0</v>
      </c>
      <c r="F27" s="5">
        <f>+'EJECUCIÓN UD'!F35</f>
        <v>647102000</v>
      </c>
      <c r="G27" s="5">
        <f>+'EJECUCIÓN UD'!G35</f>
        <v>398104035</v>
      </c>
      <c r="H27" s="5">
        <f>+'EJECUCIÓN UD'!H35</f>
        <v>43981880</v>
      </c>
      <c r="I27" s="5">
        <f>+'EJECUCIÓN UD'!I35</f>
        <v>398057065</v>
      </c>
      <c r="J27" s="5">
        <f>+'EJECUCIÓN UD'!J35</f>
        <v>43981880</v>
      </c>
      <c r="K27" s="5">
        <f>+'EJECUCIÓN UD'!K35</f>
        <v>398057065</v>
      </c>
      <c r="L27" s="272">
        <f t="shared" si="7"/>
        <v>0.6151380539698533</v>
      </c>
      <c r="M27" s="8"/>
      <c r="N27" s="8"/>
    </row>
    <row r="28" spans="1:14" ht="15" customHeight="1">
      <c r="A28" s="4" t="s">
        <v>1027</v>
      </c>
      <c r="B28" s="4" t="s">
        <v>33</v>
      </c>
      <c r="C28" s="5">
        <f>+'EJECUCIÓN UD'!C37</f>
        <v>2171830000</v>
      </c>
      <c r="D28" s="5">
        <f>+'EJECUCIÓN UD'!D37</f>
        <v>0</v>
      </c>
      <c r="E28" s="5">
        <f>+'EJECUCIÓN UD'!E37</f>
        <v>0</v>
      </c>
      <c r="F28" s="5">
        <f>+'EJECUCIÓN UD'!F37</f>
        <v>2171830000</v>
      </c>
      <c r="G28" s="5">
        <f>+'EJECUCIÓN UD'!G37</f>
        <v>1327810149</v>
      </c>
      <c r="H28" s="5">
        <f>+'EJECUCIÓN UD'!H37</f>
        <v>150164320</v>
      </c>
      <c r="I28" s="5">
        <f>+'EJECUCIÓN UD'!I37</f>
        <v>1327641021</v>
      </c>
      <c r="J28" s="5">
        <f>+'EJECUCIÓN UD'!J37</f>
        <v>150164320</v>
      </c>
      <c r="K28" s="5">
        <f>+'EJECUCIÓN UD'!K37</f>
        <v>1327641021</v>
      </c>
      <c r="L28" s="272">
        <f t="shared" si="7"/>
        <v>0.6113006179120833</v>
      </c>
      <c r="M28" s="8"/>
      <c r="N28" s="8"/>
    </row>
    <row r="29" spans="1:14" ht="15" customHeight="1">
      <c r="A29" s="4" t="s">
        <v>1028</v>
      </c>
      <c r="B29" s="4" t="s">
        <v>34</v>
      </c>
      <c r="C29" s="5">
        <f>+'EJECUCIÓN UD'!C39+'EJECUCIÓN UD'!C40</f>
        <v>6310075000</v>
      </c>
      <c r="D29" s="5">
        <f>+'EJECUCIÓN UD'!D39+'EJECUCIÓN UD'!D40</f>
        <v>-927176468</v>
      </c>
      <c r="E29" s="5">
        <f>+'EJECUCIÓN UD'!E39+'EJECUCIÓN UD'!E40</f>
        <v>-233865198</v>
      </c>
      <c r="F29" s="5">
        <f>+'EJECUCIÓN UD'!F39+'EJECUCIÓN UD'!F40</f>
        <v>6076209802</v>
      </c>
      <c r="G29" s="5">
        <f>+'EJECUCIÓN UD'!G39+'EJECUCIÓN UD'!G40</f>
        <v>5908384763</v>
      </c>
      <c r="H29" s="5">
        <f>+'EJECUCIÓN UD'!H39+'EJECUCIÓN UD'!H40</f>
        <v>9937342</v>
      </c>
      <c r="I29" s="5">
        <f>+'EJECUCIÓN UD'!I39+'EJECUCIÓN UD'!I40</f>
        <v>5881301567</v>
      </c>
      <c r="J29" s="5">
        <f>+'EJECUCIÓN UD'!J39+'EJECUCIÓN UD'!J40</f>
        <v>9937342</v>
      </c>
      <c r="K29" s="5">
        <f>+'EJECUCIÓN UD'!K39+'EJECUCIÓN UD'!K40</f>
        <v>5881301567</v>
      </c>
      <c r="L29" s="272">
        <f t="shared" si="7"/>
        <v>0.9679227279255819</v>
      </c>
      <c r="M29" s="8"/>
      <c r="N29" s="8"/>
    </row>
    <row r="30" spans="1:14" s="9" customFormat="1" ht="15" customHeight="1">
      <c r="A30" s="16" t="s">
        <v>35</v>
      </c>
      <c r="B30" s="17" t="s">
        <v>213</v>
      </c>
      <c r="C30" s="251">
        <f>+C31+C34+C36+C39+C41+C43</f>
        <v>34399728000</v>
      </c>
      <c r="D30" s="251">
        <f aca="true" t="shared" si="33" ref="D30:K30">+D31+D34+D36+D39+D41+D43</f>
        <v>-645191852</v>
      </c>
      <c r="E30" s="251">
        <f t="shared" si="33"/>
        <v>-638977952</v>
      </c>
      <c r="F30" s="251">
        <f t="shared" si="33"/>
        <v>33760750048</v>
      </c>
      <c r="G30" s="251">
        <f t="shared" si="33"/>
        <v>20520344367</v>
      </c>
      <c r="H30" s="251">
        <f t="shared" si="33"/>
        <v>1751989919</v>
      </c>
      <c r="I30" s="251">
        <f t="shared" si="33"/>
        <v>20519018898</v>
      </c>
      <c r="J30" s="251">
        <f t="shared" si="33"/>
        <v>1751989919</v>
      </c>
      <c r="K30" s="251">
        <f t="shared" si="33"/>
        <v>20519018898</v>
      </c>
      <c r="L30" s="270">
        <f t="shared" si="7"/>
        <v>0.6077773411084377</v>
      </c>
      <c r="M30" s="8"/>
      <c r="N30" s="8"/>
    </row>
    <row r="31" spans="1:14" ht="15" customHeight="1">
      <c r="A31" s="30" t="s">
        <v>36</v>
      </c>
      <c r="B31" s="30" t="s">
        <v>214</v>
      </c>
      <c r="C31" s="31">
        <f>+C32+C33</f>
        <v>10152950000</v>
      </c>
      <c r="D31" s="31">
        <f aca="true" t="shared" si="34" ref="D31:K31">+D32+D33</f>
        <v>0</v>
      </c>
      <c r="E31" s="31">
        <f t="shared" si="34"/>
        <v>0</v>
      </c>
      <c r="F31" s="31">
        <f t="shared" si="34"/>
        <v>10152950000</v>
      </c>
      <c r="G31" s="31">
        <f t="shared" si="34"/>
        <v>5730624300</v>
      </c>
      <c r="H31" s="31">
        <f t="shared" si="34"/>
        <v>749626350</v>
      </c>
      <c r="I31" s="31">
        <f t="shared" si="34"/>
        <v>5730624300</v>
      </c>
      <c r="J31" s="31">
        <f t="shared" si="34"/>
        <v>749626350</v>
      </c>
      <c r="K31" s="31">
        <f t="shared" si="34"/>
        <v>5730624300</v>
      </c>
      <c r="L31" s="273">
        <f t="shared" si="7"/>
        <v>0.5644294810867777</v>
      </c>
      <c r="M31" s="8"/>
      <c r="N31" s="8"/>
    </row>
    <row r="32" spans="1:14" ht="15" customHeight="1">
      <c r="A32" s="4" t="s">
        <v>1029</v>
      </c>
      <c r="B32" s="4" t="s">
        <v>215</v>
      </c>
      <c r="C32" s="5">
        <f>+'EJECUCIÓN UD'!C44+'EJECUCIÓN UD'!C45</f>
        <v>7070961000</v>
      </c>
      <c r="D32" s="5">
        <f>+'EJECUCIÓN UD'!D44+'EJECUCIÓN UD'!D45</f>
        <v>0</v>
      </c>
      <c r="E32" s="5">
        <f>+'EJECUCIÓN UD'!E44+'EJECUCIÓN UD'!E45</f>
        <v>0</v>
      </c>
      <c r="F32" s="5">
        <f>+'EJECUCIÓN UD'!F44+'EJECUCIÓN UD'!F45</f>
        <v>7070961000</v>
      </c>
      <c r="G32" s="5">
        <f>+'EJECUCIÓN UD'!G44+'EJECUCIÓN UD'!G45</f>
        <v>4322654750</v>
      </c>
      <c r="H32" s="5">
        <f>+'EJECUCIÓN UD'!H44+'EJECUCIÓN UD'!H45</f>
        <v>566793525</v>
      </c>
      <c r="I32" s="5">
        <f>+'EJECUCIÓN UD'!I44+'EJECUCIÓN UD'!I45</f>
        <v>4322654750</v>
      </c>
      <c r="J32" s="5">
        <f>+'EJECUCIÓN UD'!J44+'EJECUCIÓN UD'!J45</f>
        <v>566793525</v>
      </c>
      <c r="K32" s="5">
        <f>+'EJECUCIÓN UD'!K44+'EJECUCIÓN UD'!K45</f>
        <v>4322654750</v>
      </c>
      <c r="L32" s="272">
        <f t="shared" si="7"/>
        <v>0.6113249316464905</v>
      </c>
      <c r="M32" s="8"/>
      <c r="N32" s="8"/>
    </row>
    <row r="33" spans="1:14" ht="15" customHeight="1">
      <c r="A33" s="4" t="s">
        <v>1030</v>
      </c>
      <c r="B33" s="4" t="s">
        <v>216</v>
      </c>
      <c r="C33" s="5">
        <f>+'EJECUCIÓN UD'!C47+'EJECUCIÓN UD'!C48</f>
        <v>3081989000</v>
      </c>
      <c r="D33" s="5">
        <f>+'EJECUCIÓN UD'!D47+'EJECUCIÓN UD'!D48</f>
        <v>0</v>
      </c>
      <c r="E33" s="5">
        <f>+'EJECUCIÓN UD'!E47+'EJECUCIÓN UD'!E48</f>
        <v>0</v>
      </c>
      <c r="F33" s="5">
        <f>+'EJECUCIÓN UD'!F47+'EJECUCIÓN UD'!F48</f>
        <v>3081989000</v>
      </c>
      <c r="G33" s="5">
        <f>+'EJECUCIÓN UD'!G47+'EJECUCIÓN UD'!G48</f>
        <v>1407969550</v>
      </c>
      <c r="H33" s="5">
        <f>+'EJECUCIÓN UD'!H47+'EJECUCIÓN UD'!H48</f>
        <v>182832825</v>
      </c>
      <c r="I33" s="5">
        <f>+'EJECUCIÓN UD'!I47+'EJECUCIÓN UD'!I48</f>
        <v>1407969550</v>
      </c>
      <c r="J33" s="5">
        <f>+'EJECUCIÓN UD'!J47+'EJECUCIÓN UD'!J48</f>
        <v>182832825</v>
      </c>
      <c r="K33" s="5">
        <f>+'EJECUCIÓN UD'!K47+'EJECUCIÓN UD'!K48</f>
        <v>1407969550</v>
      </c>
      <c r="L33" s="272">
        <f t="shared" si="7"/>
        <v>0.45683795432105695</v>
      </c>
      <c r="M33" s="8"/>
      <c r="N33" s="8"/>
    </row>
    <row r="34" spans="1:14" ht="15" customHeight="1">
      <c r="A34" s="30" t="s">
        <v>37</v>
      </c>
      <c r="B34" s="30" t="s">
        <v>38</v>
      </c>
      <c r="C34" s="31">
        <f>+C35</f>
        <v>7055857000</v>
      </c>
      <c r="D34" s="31">
        <f aca="true" t="shared" si="35" ref="D34:K34">+D35</f>
        <v>0</v>
      </c>
      <c r="E34" s="31">
        <f t="shared" si="35"/>
        <v>0</v>
      </c>
      <c r="F34" s="31">
        <f t="shared" si="35"/>
        <v>7055857000</v>
      </c>
      <c r="G34" s="31">
        <f t="shared" si="35"/>
        <v>4055356376</v>
      </c>
      <c r="H34" s="31">
        <f t="shared" si="35"/>
        <v>530474520</v>
      </c>
      <c r="I34" s="31">
        <f t="shared" si="35"/>
        <v>4055356376</v>
      </c>
      <c r="J34" s="31">
        <f t="shared" si="35"/>
        <v>530474520</v>
      </c>
      <c r="K34" s="31">
        <f t="shared" si="35"/>
        <v>4055356376</v>
      </c>
      <c r="L34" s="273">
        <f t="shared" si="7"/>
        <v>0.5747503635632072</v>
      </c>
      <c r="M34" s="8"/>
      <c r="N34" s="8"/>
    </row>
    <row r="35" spans="1:14" ht="15" customHeight="1">
      <c r="A35" s="4" t="s">
        <v>1031</v>
      </c>
      <c r="B35" s="4" t="s">
        <v>217</v>
      </c>
      <c r="C35" s="5">
        <f>+'EJECUCIÓN UD'!C54+'EJECUCIÓN UD'!C55</f>
        <v>7055857000</v>
      </c>
      <c r="D35" s="5">
        <f>+'EJECUCIÓN UD'!D54+'EJECUCIÓN UD'!D55</f>
        <v>0</v>
      </c>
      <c r="E35" s="5">
        <f>+'EJECUCIÓN UD'!E54+'EJECUCIÓN UD'!E55</f>
        <v>0</v>
      </c>
      <c r="F35" s="5">
        <f>+'EJECUCIÓN UD'!F54+'EJECUCIÓN UD'!F55</f>
        <v>7055857000</v>
      </c>
      <c r="G35" s="5">
        <f>+'EJECUCIÓN UD'!G54+'EJECUCIÓN UD'!G55</f>
        <v>4055356376</v>
      </c>
      <c r="H35" s="5">
        <f>+'EJECUCIÓN UD'!H54+'EJECUCIÓN UD'!H55</f>
        <v>530474520</v>
      </c>
      <c r="I35" s="5">
        <f>+'EJECUCIÓN UD'!I54+'EJECUCIÓN UD'!I55</f>
        <v>4055356376</v>
      </c>
      <c r="J35" s="5">
        <f>+'EJECUCIÓN UD'!J54+'EJECUCIÓN UD'!J55</f>
        <v>530474520</v>
      </c>
      <c r="K35" s="5">
        <f>+'EJECUCIÓN UD'!K54+'EJECUCIÓN UD'!K55</f>
        <v>4055356376</v>
      </c>
      <c r="L35" s="272">
        <f t="shared" si="7"/>
        <v>0.5747503635632072</v>
      </c>
      <c r="M35" s="8"/>
      <c r="N35" s="8"/>
    </row>
    <row r="36" spans="1:14" ht="15" customHeight="1">
      <c r="A36" s="30" t="s">
        <v>39</v>
      </c>
      <c r="B36" s="30" t="s">
        <v>40</v>
      </c>
      <c r="C36" s="31">
        <f>+C37+C38</f>
        <v>8818508000</v>
      </c>
      <c r="D36" s="31">
        <f aca="true" t="shared" si="36" ref="D36:K36">+D37+D38</f>
        <v>-645191852</v>
      </c>
      <c r="E36" s="31">
        <f t="shared" si="36"/>
        <v>-645191852</v>
      </c>
      <c r="F36" s="31">
        <f t="shared" si="36"/>
        <v>8173316148</v>
      </c>
      <c r="G36" s="31">
        <f t="shared" si="36"/>
        <v>6727426291</v>
      </c>
      <c r="H36" s="31">
        <f t="shared" si="36"/>
        <v>45349</v>
      </c>
      <c r="I36" s="31">
        <f t="shared" si="36"/>
        <v>6726100822</v>
      </c>
      <c r="J36" s="31">
        <f t="shared" si="36"/>
        <v>45349</v>
      </c>
      <c r="K36" s="31">
        <f t="shared" si="36"/>
        <v>6726100822</v>
      </c>
      <c r="L36" s="273">
        <f t="shared" si="7"/>
        <v>0.8229341310437218</v>
      </c>
      <c r="M36" s="8"/>
      <c r="N36" s="8"/>
    </row>
    <row r="37" spans="1:14" ht="15" customHeight="1">
      <c r="A37" s="4" t="s">
        <v>1032</v>
      </c>
      <c r="B37" s="4" t="s">
        <v>218</v>
      </c>
      <c r="C37" s="5">
        <f>+'EJECUCIÓN UD'!C58+'EJECUCIÓN UD'!C59</f>
        <v>171000000</v>
      </c>
      <c r="D37" s="5">
        <f>+'EJECUCIÓN UD'!D58+'EJECUCIÓN UD'!D59</f>
        <v>-214262620</v>
      </c>
      <c r="E37" s="5">
        <f>+'EJECUCIÓN UD'!E58+'EJECUCIÓN UD'!E59</f>
        <v>3803928777</v>
      </c>
      <c r="F37" s="5">
        <f>+'EJECUCIÓN UD'!F58+'EJECUCIÓN UD'!F59</f>
        <v>3974928777</v>
      </c>
      <c r="G37" s="5">
        <f>+'EJECUCIÓN UD'!G58+'EJECUCIÓN UD'!G59</f>
        <v>3646287357</v>
      </c>
      <c r="H37" s="5">
        <f>+'EJECUCIÓN UD'!H58+'EJECUCIÓN UD'!H59</f>
        <v>0</v>
      </c>
      <c r="I37" s="5">
        <f>+'EJECUCIÓN UD'!I58+'EJECUCIÓN UD'!I59</f>
        <v>3645000753</v>
      </c>
      <c r="J37" s="5">
        <f>+'EJECUCIÓN UD'!J58+'EJECUCIÓN UD'!J59</f>
        <v>0</v>
      </c>
      <c r="K37" s="5">
        <f>+'EJECUCIÓN UD'!K58+'EJECUCIÓN UD'!K59</f>
        <v>3645000753</v>
      </c>
      <c r="L37" s="272">
        <f t="shared" si="7"/>
        <v>0.9169977520329291</v>
      </c>
      <c r="M37" s="8"/>
      <c r="N37" s="8"/>
    </row>
    <row r="38" spans="1:14" ht="15" customHeight="1">
      <c r="A38" s="4" t="s">
        <v>1033</v>
      </c>
      <c r="B38" s="4" t="s">
        <v>219</v>
      </c>
      <c r="C38" s="5">
        <f>+'EJECUCIÓN UD'!C61+'EJECUCIÓN UD'!C62</f>
        <v>8647508000</v>
      </c>
      <c r="D38" s="5">
        <f>+'EJECUCIÓN UD'!D61+'EJECUCIÓN UD'!D62</f>
        <v>-430929232</v>
      </c>
      <c r="E38" s="5">
        <f>+'EJECUCIÓN UD'!E61+'EJECUCIÓN UD'!E62</f>
        <v>-4449120629</v>
      </c>
      <c r="F38" s="5">
        <f>+'EJECUCIÓN UD'!F61+'EJECUCIÓN UD'!F62</f>
        <v>4198387371</v>
      </c>
      <c r="G38" s="5">
        <f>+'EJECUCIÓN UD'!G61+'EJECUCIÓN UD'!G62</f>
        <v>3081138934</v>
      </c>
      <c r="H38" s="5">
        <f>+'EJECUCIÓN UD'!H61+'EJECUCIÓN UD'!H62</f>
        <v>45349</v>
      </c>
      <c r="I38" s="5">
        <f>+'EJECUCIÓN UD'!I61+'EJECUCIÓN UD'!I62</f>
        <v>3081100069</v>
      </c>
      <c r="J38" s="5">
        <f>+'EJECUCIÓN UD'!J61+'EJECUCIÓN UD'!J62</f>
        <v>45349</v>
      </c>
      <c r="K38" s="5">
        <f>+'EJECUCIÓN UD'!K61+'EJECUCIÓN UD'!K62</f>
        <v>3081100069</v>
      </c>
      <c r="L38" s="272">
        <f t="shared" si="7"/>
        <v>0.7338770334253657</v>
      </c>
      <c r="M38" s="8"/>
      <c r="N38" s="8"/>
    </row>
    <row r="39" spans="1:14" ht="15" customHeight="1">
      <c r="A39" s="30" t="s">
        <v>41</v>
      </c>
      <c r="B39" s="30" t="s">
        <v>220</v>
      </c>
      <c r="C39" s="31">
        <f>+C40</f>
        <v>4576929000</v>
      </c>
      <c r="D39" s="31">
        <f aca="true" t="shared" si="37" ref="D39:K39">+D40</f>
        <v>0</v>
      </c>
      <c r="E39" s="31">
        <f t="shared" si="37"/>
        <v>0</v>
      </c>
      <c r="F39" s="31">
        <f t="shared" si="37"/>
        <v>4576929000</v>
      </c>
      <c r="G39" s="31">
        <f t="shared" si="37"/>
        <v>2156316000</v>
      </c>
      <c r="H39" s="31">
        <f t="shared" si="37"/>
        <v>251647600</v>
      </c>
      <c r="I39" s="31">
        <f t="shared" si="37"/>
        <v>2156316000</v>
      </c>
      <c r="J39" s="31">
        <f t="shared" si="37"/>
        <v>251647600</v>
      </c>
      <c r="K39" s="31">
        <f t="shared" si="37"/>
        <v>2156316000</v>
      </c>
      <c r="L39" s="273">
        <f t="shared" si="7"/>
        <v>0.4711272558521227</v>
      </c>
      <c r="M39" s="8"/>
      <c r="N39" s="8"/>
    </row>
    <row r="40" spans="1:14" ht="15" customHeight="1">
      <c r="A40" s="4" t="s">
        <v>1034</v>
      </c>
      <c r="B40" s="4" t="s">
        <v>42</v>
      </c>
      <c r="C40" s="5">
        <f>+'EJECUCIÓN UD'!C65+'EJECUCIÓN UD'!C66</f>
        <v>4576929000</v>
      </c>
      <c r="D40" s="5">
        <f>+'EJECUCIÓN UD'!D65+'EJECUCIÓN UD'!D66</f>
        <v>0</v>
      </c>
      <c r="E40" s="5">
        <f>+'EJECUCIÓN UD'!E65+'EJECUCIÓN UD'!E66</f>
        <v>0</v>
      </c>
      <c r="F40" s="5">
        <f>+'EJECUCIÓN UD'!F65+'EJECUCIÓN UD'!F66</f>
        <v>4576929000</v>
      </c>
      <c r="G40" s="5">
        <f>+'EJECUCIÓN UD'!G65+'EJECUCIÓN UD'!G66</f>
        <v>2156316000</v>
      </c>
      <c r="H40" s="5">
        <f>+'EJECUCIÓN UD'!H65+'EJECUCIÓN UD'!H66</f>
        <v>251647600</v>
      </c>
      <c r="I40" s="5">
        <f>+'EJECUCIÓN UD'!I65+'EJECUCIÓN UD'!I66</f>
        <v>2156316000</v>
      </c>
      <c r="J40" s="5">
        <f>+'EJECUCIÓN UD'!J65+'EJECUCIÓN UD'!J66</f>
        <v>251647600</v>
      </c>
      <c r="K40" s="5">
        <f>+'EJECUCIÓN UD'!K65+'EJECUCIÓN UD'!K66</f>
        <v>2156316000</v>
      </c>
      <c r="L40" s="272">
        <f t="shared" si="7"/>
        <v>0.4711272558521227</v>
      </c>
      <c r="M40" s="8"/>
      <c r="N40" s="8"/>
    </row>
    <row r="41" spans="1:14" ht="15" customHeight="1">
      <c r="A41" s="30" t="s">
        <v>43</v>
      </c>
      <c r="B41" s="30" t="s">
        <v>221</v>
      </c>
      <c r="C41" s="31">
        <f>+C42</f>
        <v>413487000</v>
      </c>
      <c r="D41" s="31">
        <f aca="true" t="shared" si="38" ref="D41:K41">+D42</f>
        <v>0</v>
      </c>
      <c r="E41" s="31">
        <f t="shared" si="38"/>
        <v>6213900</v>
      </c>
      <c r="F41" s="31">
        <f t="shared" si="38"/>
        <v>419700900</v>
      </c>
      <c r="G41" s="31">
        <f t="shared" si="38"/>
        <v>233275300</v>
      </c>
      <c r="H41" s="31">
        <f t="shared" si="38"/>
        <v>31443500</v>
      </c>
      <c r="I41" s="31">
        <f t="shared" si="38"/>
        <v>233275300</v>
      </c>
      <c r="J41" s="31">
        <f t="shared" si="38"/>
        <v>31443500</v>
      </c>
      <c r="K41" s="31">
        <f t="shared" si="38"/>
        <v>233275300</v>
      </c>
      <c r="L41" s="273">
        <f t="shared" si="7"/>
        <v>0.5558131993522053</v>
      </c>
      <c r="M41" s="8"/>
      <c r="N41" s="8"/>
    </row>
    <row r="42" spans="1:14" ht="15" customHeight="1">
      <c r="A42" s="4" t="s">
        <v>1035</v>
      </c>
      <c r="B42" s="4" t="s">
        <v>222</v>
      </c>
      <c r="C42" s="5">
        <f>+'EJECUCIÓN UD'!C69+'EJECUCIÓN UD'!C70</f>
        <v>413487000</v>
      </c>
      <c r="D42" s="5">
        <f>+'EJECUCIÓN UD'!D69+'EJECUCIÓN UD'!D70</f>
        <v>0</v>
      </c>
      <c r="E42" s="5">
        <f>+'EJECUCIÓN UD'!E69+'EJECUCIÓN UD'!E70</f>
        <v>6213900</v>
      </c>
      <c r="F42" s="5">
        <f>+'EJECUCIÓN UD'!F69+'EJECUCIÓN UD'!F70</f>
        <v>419700900</v>
      </c>
      <c r="G42" s="5">
        <f>+'EJECUCIÓN UD'!G69+'EJECUCIÓN UD'!G70</f>
        <v>233275300</v>
      </c>
      <c r="H42" s="5">
        <f>+'EJECUCIÓN UD'!H69+'EJECUCIÓN UD'!H70</f>
        <v>31443500</v>
      </c>
      <c r="I42" s="5">
        <f>+'EJECUCIÓN UD'!I69+'EJECUCIÓN UD'!I70</f>
        <v>233275300</v>
      </c>
      <c r="J42" s="5">
        <f>+'EJECUCIÓN UD'!J69+'EJECUCIÓN UD'!J70</f>
        <v>31443500</v>
      </c>
      <c r="K42" s="5">
        <f>+'EJECUCIÓN UD'!K69+'EJECUCIÓN UD'!K70</f>
        <v>233275300</v>
      </c>
      <c r="L42" s="272">
        <f t="shared" si="7"/>
        <v>0.5558131993522053</v>
      </c>
      <c r="M42" s="8"/>
      <c r="N42" s="8"/>
    </row>
    <row r="43" spans="1:14" ht="15" customHeight="1">
      <c r="A43" s="30" t="s">
        <v>44</v>
      </c>
      <c r="B43" s="30" t="s">
        <v>45</v>
      </c>
      <c r="C43" s="31">
        <f>+C44</f>
        <v>3381997000</v>
      </c>
      <c r="D43" s="31">
        <f aca="true" t="shared" si="39" ref="D43:K43">+D44</f>
        <v>0</v>
      </c>
      <c r="E43" s="31">
        <f t="shared" si="39"/>
        <v>0</v>
      </c>
      <c r="F43" s="31">
        <f t="shared" si="39"/>
        <v>3381997000</v>
      </c>
      <c r="G43" s="31">
        <f t="shared" si="39"/>
        <v>1617346100</v>
      </c>
      <c r="H43" s="31">
        <f t="shared" si="39"/>
        <v>188752600</v>
      </c>
      <c r="I43" s="31">
        <f t="shared" si="39"/>
        <v>1617346100</v>
      </c>
      <c r="J43" s="31">
        <f t="shared" si="39"/>
        <v>188752600</v>
      </c>
      <c r="K43" s="31">
        <f t="shared" si="39"/>
        <v>1617346100</v>
      </c>
      <c r="L43" s="273">
        <f t="shared" si="7"/>
        <v>0.47822221604572684</v>
      </c>
      <c r="M43" s="8"/>
      <c r="N43" s="8"/>
    </row>
    <row r="44" spans="1:14" ht="15" customHeight="1">
      <c r="A44" s="4" t="s">
        <v>1036</v>
      </c>
      <c r="B44" s="4" t="s">
        <v>46</v>
      </c>
      <c r="C44" s="5">
        <f>+'EJECUCIÓN UD'!C73+'EJECUCIÓN UD'!C74</f>
        <v>3381997000</v>
      </c>
      <c r="D44" s="5">
        <f>+'EJECUCIÓN UD'!D73+'EJECUCIÓN UD'!D74</f>
        <v>0</v>
      </c>
      <c r="E44" s="5">
        <f>+'EJECUCIÓN UD'!E73+'EJECUCIÓN UD'!E74</f>
        <v>0</v>
      </c>
      <c r="F44" s="5">
        <f>+'EJECUCIÓN UD'!F73+'EJECUCIÓN UD'!F74</f>
        <v>3381997000</v>
      </c>
      <c r="G44" s="5">
        <f>+'EJECUCIÓN UD'!G73+'EJECUCIÓN UD'!G74</f>
        <v>1617346100</v>
      </c>
      <c r="H44" s="5">
        <f>+'EJECUCIÓN UD'!H73+'EJECUCIÓN UD'!H74</f>
        <v>188752600</v>
      </c>
      <c r="I44" s="5">
        <f>+'EJECUCIÓN UD'!I73+'EJECUCIÓN UD'!I74</f>
        <v>1617346100</v>
      </c>
      <c r="J44" s="5">
        <f>+'EJECUCIÓN UD'!J73+'EJECUCIÓN UD'!J74</f>
        <v>188752600</v>
      </c>
      <c r="K44" s="5">
        <f>+'EJECUCIÓN UD'!K73+'EJECUCIÓN UD'!K74</f>
        <v>1617346100</v>
      </c>
      <c r="L44" s="272">
        <f t="shared" si="7"/>
        <v>0.47822221604572684</v>
      </c>
      <c r="M44" s="8"/>
      <c r="N44" s="8"/>
    </row>
    <row r="45" spans="1:14" s="9" customFormat="1" ht="15" customHeight="1">
      <c r="A45" s="16" t="s">
        <v>47</v>
      </c>
      <c r="B45" s="17" t="s">
        <v>223</v>
      </c>
      <c r="C45" s="251">
        <f>SUM(C46:C48)</f>
        <v>478970000</v>
      </c>
      <c r="D45" s="251">
        <f aca="true" t="shared" si="40" ref="D45:K45">SUM(D46:D48)</f>
        <v>0</v>
      </c>
      <c r="E45" s="251">
        <f t="shared" si="40"/>
        <v>12712121</v>
      </c>
      <c r="F45" s="251">
        <f t="shared" si="40"/>
        <v>491682121</v>
      </c>
      <c r="G45" s="251">
        <f t="shared" si="40"/>
        <v>134625815</v>
      </c>
      <c r="H45" s="251">
        <f t="shared" si="40"/>
        <v>14352764</v>
      </c>
      <c r="I45" s="251">
        <f t="shared" si="40"/>
        <v>133266598</v>
      </c>
      <c r="J45" s="251">
        <f t="shared" si="40"/>
        <v>14352764</v>
      </c>
      <c r="K45" s="251">
        <f t="shared" si="40"/>
        <v>133266598</v>
      </c>
      <c r="L45" s="270">
        <f t="shared" si="7"/>
        <v>0.27104218825154314</v>
      </c>
      <c r="M45" s="8"/>
      <c r="N45" s="8"/>
    </row>
    <row r="46" spans="1:14" ht="15" customHeight="1">
      <c r="A46" s="4" t="s">
        <v>1037</v>
      </c>
      <c r="B46" s="4" t="s">
        <v>48</v>
      </c>
      <c r="C46" s="5">
        <f>+'EJECUCIÓN UD'!C77</f>
        <v>53500000</v>
      </c>
      <c r="D46" s="5">
        <f>+'EJECUCIÓN UD'!D77</f>
        <v>0</v>
      </c>
      <c r="E46" s="5">
        <f>+'EJECUCIÓN UD'!E77</f>
        <v>0</v>
      </c>
      <c r="F46" s="5">
        <f>+'EJECUCIÓN UD'!F77</f>
        <v>53500000</v>
      </c>
      <c r="G46" s="5">
        <f>+'EJECUCIÓN UD'!G77</f>
        <v>4765539</v>
      </c>
      <c r="H46" s="5">
        <f>+'EJECUCIÓN UD'!H77</f>
        <v>1049903</v>
      </c>
      <c r="I46" s="5">
        <f>+'EJECUCIÓN UD'!I77</f>
        <v>3411423</v>
      </c>
      <c r="J46" s="5">
        <f>+'EJECUCIÓN UD'!J77</f>
        <v>1049903</v>
      </c>
      <c r="K46" s="5">
        <f>+'EJECUCIÓN UD'!K77</f>
        <v>3411423</v>
      </c>
      <c r="L46" s="272">
        <f t="shared" si="7"/>
        <v>0.06376491588785047</v>
      </c>
      <c r="M46" s="8"/>
      <c r="N46" s="8"/>
    </row>
    <row r="47" spans="1:14" ht="15" customHeight="1">
      <c r="A47" s="4" t="s">
        <v>1038</v>
      </c>
      <c r="B47" s="4" t="s">
        <v>224</v>
      </c>
      <c r="C47" s="5">
        <f>+'EJECUCIÓN UD'!C78</f>
        <v>241774000</v>
      </c>
      <c r="D47" s="5">
        <f>+'EJECUCIÓN UD'!D78</f>
        <v>0</v>
      </c>
      <c r="E47" s="5">
        <f>+'EJECUCIÓN UD'!E78</f>
        <v>12712121</v>
      </c>
      <c r="F47" s="5">
        <f>+'EJECUCIÓN UD'!F78</f>
        <v>254486121</v>
      </c>
      <c r="G47" s="5">
        <f>+'EJECUCIÓN UD'!G78</f>
        <v>8249288</v>
      </c>
      <c r="H47" s="5">
        <f>+'EJECUCIÓN UD'!H78</f>
        <v>0</v>
      </c>
      <c r="I47" s="5">
        <f>+'EJECUCIÓN UD'!I78</f>
        <v>8249288</v>
      </c>
      <c r="J47" s="5">
        <f>+'EJECUCIÓN UD'!J78</f>
        <v>0</v>
      </c>
      <c r="K47" s="5">
        <f>+'EJECUCIÓN UD'!K78</f>
        <v>8249288</v>
      </c>
      <c r="L47" s="272">
        <f t="shared" si="7"/>
        <v>0.03241547306228146</v>
      </c>
      <c r="M47" s="8"/>
      <c r="N47" s="8"/>
    </row>
    <row r="48" spans="1:14" ht="15" customHeight="1">
      <c r="A48" s="4" t="s">
        <v>1039</v>
      </c>
      <c r="B48" s="4" t="s">
        <v>49</v>
      </c>
      <c r="C48" s="5">
        <f>+'EJECUCIÓN UD'!C79</f>
        <v>183696000</v>
      </c>
      <c r="D48" s="5">
        <f>+'EJECUCIÓN UD'!D79</f>
        <v>0</v>
      </c>
      <c r="E48" s="5">
        <f>+'EJECUCIÓN UD'!E79</f>
        <v>0</v>
      </c>
      <c r="F48" s="5">
        <f>+'EJECUCIÓN UD'!F79</f>
        <v>183696000</v>
      </c>
      <c r="G48" s="5">
        <f>+'EJECUCIÓN UD'!G79</f>
        <v>121610988</v>
      </c>
      <c r="H48" s="5">
        <f>+'EJECUCIÓN UD'!H79</f>
        <v>13302861</v>
      </c>
      <c r="I48" s="5">
        <f>+'EJECUCIÓN UD'!I79</f>
        <v>121605887</v>
      </c>
      <c r="J48" s="5">
        <f>+'EJECUCIÓN UD'!J79</f>
        <v>13302861</v>
      </c>
      <c r="K48" s="5">
        <f>+'EJECUCIÓN UD'!K79</f>
        <v>121605887</v>
      </c>
      <c r="L48" s="272">
        <f t="shared" si="7"/>
        <v>0.6619952911331766</v>
      </c>
      <c r="M48" s="8"/>
      <c r="N48" s="8"/>
    </row>
    <row r="49" spans="1:14" s="9" customFormat="1" ht="15" customHeight="1">
      <c r="A49" s="14" t="s">
        <v>50</v>
      </c>
      <c r="B49" s="15" t="s">
        <v>51</v>
      </c>
      <c r="C49" s="250">
        <f>+C50+C56</f>
        <v>38365038000</v>
      </c>
      <c r="D49" s="250">
        <f aca="true" t="shared" si="41" ref="D49:K49">+D50+D56</f>
        <v>5000000</v>
      </c>
      <c r="E49" s="250">
        <f t="shared" si="41"/>
        <v>12696155666</v>
      </c>
      <c r="F49" s="250">
        <f t="shared" si="41"/>
        <v>51061193666</v>
      </c>
      <c r="G49" s="250">
        <f t="shared" si="41"/>
        <v>48339593787</v>
      </c>
      <c r="H49" s="250">
        <f t="shared" si="41"/>
        <v>11278084701</v>
      </c>
      <c r="I49" s="250">
        <f t="shared" si="41"/>
        <v>43660129128</v>
      </c>
      <c r="J49" s="250">
        <f t="shared" si="41"/>
        <v>1420216922</v>
      </c>
      <c r="K49" s="250">
        <f t="shared" si="41"/>
        <v>30180517833</v>
      </c>
      <c r="L49" s="269">
        <f t="shared" si="7"/>
        <v>0.8550550034844147</v>
      </c>
      <c r="M49" s="8"/>
      <c r="N49" s="8"/>
    </row>
    <row r="50" spans="1:14" s="9" customFormat="1" ht="15" customHeight="1">
      <c r="A50" s="18" t="s">
        <v>52</v>
      </c>
      <c r="B50" s="19" t="s">
        <v>22</v>
      </c>
      <c r="C50" s="252">
        <f>+C51</f>
        <v>30023387000</v>
      </c>
      <c r="D50" s="252">
        <f aca="true" t="shared" si="42" ref="D50:K50">+D51</f>
        <v>-210000000</v>
      </c>
      <c r="E50" s="252">
        <f t="shared" si="42"/>
        <v>10313397258</v>
      </c>
      <c r="F50" s="252">
        <f t="shared" si="42"/>
        <v>40336784258</v>
      </c>
      <c r="G50" s="252">
        <f t="shared" si="42"/>
        <v>39907214121</v>
      </c>
      <c r="H50" s="252">
        <f t="shared" si="42"/>
        <v>9621249415</v>
      </c>
      <c r="I50" s="252">
        <f t="shared" si="42"/>
        <v>36422066237</v>
      </c>
      <c r="J50" s="252">
        <f t="shared" si="42"/>
        <v>468499256</v>
      </c>
      <c r="K50" s="252">
        <f t="shared" si="42"/>
        <v>23739938314</v>
      </c>
      <c r="L50" s="271">
        <f t="shared" si="7"/>
        <v>0.902949179191854</v>
      </c>
      <c r="M50" s="8"/>
      <c r="N50" s="8"/>
    </row>
    <row r="51" spans="1:14" s="9" customFormat="1" ht="15" customHeight="1">
      <c r="A51" s="24" t="s">
        <v>53</v>
      </c>
      <c r="B51" s="25" t="s">
        <v>24</v>
      </c>
      <c r="C51" s="253">
        <f>+SUM(C52:C55)</f>
        <v>30023387000</v>
      </c>
      <c r="D51" s="253">
        <f aca="true" t="shared" si="43" ref="D51:K51">+SUM(D52:D55)</f>
        <v>-210000000</v>
      </c>
      <c r="E51" s="253">
        <f t="shared" si="43"/>
        <v>10313397258</v>
      </c>
      <c r="F51" s="253">
        <f t="shared" si="43"/>
        <v>40336784258</v>
      </c>
      <c r="G51" s="253">
        <f t="shared" si="43"/>
        <v>39907214121</v>
      </c>
      <c r="H51" s="253">
        <f t="shared" si="43"/>
        <v>9621249415</v>
      </c>
      <c r="I51" s="253">
        <f t="shared" si="43"/>
        <v>36422066237</v>
      </c>
      <c r="J51" s="253">
        <f t="shared" si="43"/>
        <v>468499256</v>
      </c>
      <c r="K51" s="253">
        <f t="shared" si="43"/>
        <v>23739938314</v>
      </c>
      <c r="L51" s="274">
        <f t="shared" si="7"/>
        <v>0.902949179191854</v>
      </c>
      <c r="M51" s="8"/>
      <c r="N51" s="8"/>
    </row>
    <row r="52" spans="1:14" ht="15" customHeight="1">
      <c r="A52" s="4" t="s">
        <v>1040</v>
      </c>
      <c r="B52" s="4" t="s">
        <v>25</v>
      </c>
      <c r="C52" s="5">
        <f>+'EJECUCIÓN UD'!C84+'EJECUCIÓN UD'!C85+'EJECUCIÓN UD'!C86+'EJECUCIÓN UD'!C87+'EJECUCIÓN UD'!C88+'EJECUCIÓN UD'!C89+'EJECUCIÓN UD'!C90</f>
        <v>27181138000</v>
      </c>
      <c r="D52" s="5">
        <f>+'EJECUCIÓN UD'!D84+'EJECUCIÓN UD'!D85+'EJECUCIÓN UD'!D86+'EJECUCIÓN UD'!D87+'EJECUCIÓN UD'!D88+'EJECUCIÓN UD'!D89+'EJECUCIÓN UD'!D90</f>
        <v>-210000000</v>
      </c>
      <c r="E52" s="5">
        <f>+'EJECUCIÓN UD'!E84+'EJECUCIÓN UD'!E85+'EJECUCIÓN UD'!E86+'EJECUCIÓN UD'!E87+'EJECUCIÓN UD'!E88+'EJECUCIÓN UD'!E89+'EJECUCIÓN UD'!E90</f>
        <v>9069075554</v>
      </c>
      <c r="F52" s="5">
        <f>+'EJECUCIÓN UD'!F84+'EJECUCIÓN UD'!F85+'EJECUCIÓN UD'!F86+'EJECUCIÓN UD'!F87+'EJECUCIÓN UD'!F88+'EJECUCIÓN UD'!F89+'EJECUCIÓN UD'!F90</f>
        <v>36250213554</v>
      </c>
      <c r="G52" s="5">
        <f>+'EJECUCIÓN UD'!G84+'EJECUCIÓN UD'!G85+'EJECUCIÓN UD'!G86+'EJECUCIÓN UD'!G87+'EJECUCIÓN UD'!G88+'EJECUCIÓN UD'!G89+'EJECUCIÓN UD'!G90</f>
        <v>35957790858</v>
      </c>
      <c r="H52" s="5">
        <f>+'EJECUCIÓN UD'!H84+'EJECUCIÓN UD'!H85+'EJECUCIÓN UD'!H86+'EJECUCIÓN UD'!H87+'EJECUCIÓN UD'!H88+'EJECUCIÓN UD'!H89+'EJECUCIÓN UD'!H90</f>
        <v>8748246467</v>
      </c>
      <c r="I52" s="5">
        <f>+'EJECUCIÓN UD'!I84+'EJECUCIÓN UD'!I85+'EJECUCIÓN UD'!I86+'EJECUCIÓN UD'!I87+'EJECUCIÓN UD'!I88+'EJECUCIÓN UD'!I89+'EJECUCIÓN UD'!I90</f>
        <v>33453906961</v>
      </c>
      <c r="J52" s="5">
        <f>+'EJECUCIÓN UD'!J84+'EJECUCIÓN UD'!J85+'EJECUCIÓN UD'!J86+'EJECUCIÓN UD'!J87+'EJECUCIÓN UD'!J88+'EJECUCIÓN UD'!J89+'EJECUCIÓN UD'!J90</f>
        <v>468499256</v>
      </c>
      <c r="K52" s="5">
        <f>+'EJECUCIÓN UD'!K84+'EJECUCIÓN UD'!K85+'EJECUCIÓN UD'!K86+'EJECUCIÓN UD'!K87+'EJECUCIÓN UD'!K88+'EJECUCIÓN UD'!K89+'EJECUCIÓN UD'!K90</f>
        <v>21758667313</v>
      </c>
      <c r="L52" s="272">
        <f t="shared" si="7"/>
        <v>0.9228609622165538</v>
      </c>
      <c r="M52" s="8"/>
      <c r="N52" s="8"/>
    </row>
    <row r="53" spans="1:14" ht="15" customHeight="1">
      <c r="A53" s="4" t="s">
        <v>1041</v>
      </c>
      <c r="B53" s="4" t="s">
        <v>54</v>
      </c>
      <c r="C53" s="5">
        <f>+'EJECUCIÓN UD'!C92+'EJECUCIÓN UD'!C93+'EJECUCIÓN UD'!C94+'EJECUCIÓN UD'!C95+'EJECUCIÓN UD'!C96+'EJECUCIÓN UD'!C97</f>
        <v>1017081000</v>
      </c>
      <c r="D53" s="5">
        <f>+'EJECUCIÓN UD'!D92+'EJECUCIÓN UD'!D93+'EJECUCIÓN UD'!D94+'EJECUCIÓN UD'!D95+'EJECUCIÓN UD'!D96+'EJECUCIÓN UD'!D97</f>
        <v>0</v>
      </c>
      <c r="E53" s="5">
        <f>+'EJECUCIÓN UD'!E92+'EJECUCIÓN UD'!E93+'EJECUCIÓN UD'!E94+'EJECUCIÓN UD'!E95+'EJECUCIÓN UD'!E96+'EJECUCIÓN UD'!E97</f>
        <v>0</v>
      </c>
      <c r="F53" s="5">
        <f>+'EJECUCIÓN UD'!F92+'EJECUCIÓN UD'!F93+'EJECUCIÓN UD'!F94+'EJECUCIÓN UD'!F95+'EJECUCIÓN UD'!F96+'EJECUCIÓN UD'!F97</f>
        <v>1017081000</v>
      </c>
      <c r="G53" s="5">
        <f>+'EJECUCIÓN UD'!G92+'EJECUCIÓN UD'!G93+'EJECUCIÓN UD'!G94+'EJECUCIÓN UD'!G95+'EJECUCIÓN UD'!G96+'EJECUCIÓN UD'!G97</f>
        <v>880468000</v>
      </c>
      <c r="H53" s="5">
        <f>+'EJECUCIÓN UD'!H92+'EJECUCIÓN UD'!H93+'EJECUCIÓN UD'!H94+'EJECUCIÓN UD'!H95+'EJECUCIÓN UD'!H96+'EJECUCIÓN UD'!H97</f>
        <v>0</v>
      </c>
      <c r="I53" s="5">
        <f>+'EJECUCIÓN UD'!I92+'EJECUCIÓN UD'!I93+'EJECUCIÓN UD'!I94+'EJECUCIÓN UD'!I95+'EJECUCIÓN UD'!I96+'EJECUCIÓN UD'!I97</f>
        <v>0</v>
      </c>
      <c r="J53" s="5">
        <f>+'EJECUCIÓN UD'!J92+'EJECUCIÓN UD'!J93+'EJECUCIÓN UD'!J94+'EJECUCIÓN UD'!J95+'EJECUCIÓN UD'!J96+'EJECUCIÓN UD'!J97</f>
        <v>0</v>
      </c>
      <c r="K53" s="5">
        <f>+'EJECUCIÓN UD'!K92+'EJECUCIÓN UD'!K93+'EJECUCIÓN UD'!K94+'EJECUCIÓN UD'!K95+'EJECUCIÓN UD'!K96+'EJECUCIÓN UD'!K97</f>
        <v>0</v>
      </c>
      <c r="L53" s="272">
        <f t="shared" si="7"/>
        <v>0</v>
      </c>
      <c r="M53" s="8"/>
      <c r="N53" s="8"/>
    </row>
    <row r="54" spans="1:14" ht="15" customHeight="1">
      <c r="A54" s="4" t="s">
        <v>1042</v>
      </c>
      <c r="B54" s="4" t="s">
        <v>28</v>
      </c>
      <c r="C54" s="5">
        <f>+'EJECUCIÓN UD'!C99+'EJECUCIÓN UD'!C100+'EJECUCIÓN UD'!C101+'EJECUCIÓN UD'!C102+'EJECUCIÓN UD'!C103+'EJECUCIÓN UD'!C104</f>
        <v>957649000</v>
      </c>
      <c r="D54" s="5">
        <f>+'EJECUCIÓN UD'!D99+'EJECUCIÓN UD'!D100+'EJECUCIÓN UD'!D101+'EJECUCIÓN UD'!D102+'EJECUCIÓN UD'!D103+'EJECUCIÓN UD'!D104</f>
        <v>0</v>
      </c>
      <c r="E54" s="5">
        <f>+'EJECUCIÓN UD'!E99+'EJECUCIÓN UD'!E100+'EJECUCIÓN UD'!E101+'EJECUCIÓN UD'!E102+'EJECUCIÓN UD'!E103+'EJECUCIÓN UD'!E104</f>
        <v>1009972792</v>
      </c>
      <c r="F54" s="5">
        <f>+'EJECUCIÓN UD'!F99+'EJECUCIÓN UD'!F100+'EJECUCIÓN UD'!F101+'EJECUCIÓN UD'!F102+'EJECUCIÓN UD'!F103+'EJECUCIÓN UD'!F104</f>
        <v>1967621792</v>
      </c>
      <c r="G54" s="5">
        <f>+'EJECUCIÓN UD'!G99+'EJECUCIÓN UD'!G100+'EJECUCIÓN UD'!G101+'EJECUCIÓN UD'!G102+'EJECUCIÓN UD'!G103+'EJECUCIÓN UD'!G104</f>
        <v>1967563892</v>
      </c>
      <c r="H54" s="5">
        <f>+'EJECUCIÓN UD'!H99+'EJECUCIÓN UD'!H100+'EJECUCIÓN UD'!H101+'EJECUCIÓN UD'!H102+'EJECUCIÓN UD'!H103+'EJECUCIÓN UD'!H104</f>
        <v>559617300</v>
      </c>
      <c r="I54" s="5">
        <f>+'EJECUCIÓN UD'!I99+'EJECUCIÓN UD'!I100+'EJECUCIÓN UD'!I101+'EJECUCIÓN UD'!I102+'EJECUCIÓN UD'!I103+'EJECUCIÓN UD'!I104</f>
        <v>1902662708</v>
      </c>
      <c r="J54" s="5">
        <f>+'EJECUCIÓN UD'!J99+'EJECUCIÓN UD'!J100+'EJECUCIÓN UD'!J101+'EJECUCIÓN UD'!J102+'EJECUCIÓN UD'!J103+'EJECUCIÓN UD'!J104</f>
        <v>0</v>
      </c>
      <c r="K54" s="5">
        <f>+'EJECUCIÓN UD'!K99+'EJECUCIÓN UD'!K100+'EJECUCIÓN UD'!K101+'EJECUCIÓN UD'!K102+'EJECUCIÓN UD'!K103+'EJECUCIÓN UD'!K104</f>
        <v>1270041990</v>
      </c>
      <c r="L54" s="272">
        <f t="shared" si="7"/>
        <v>0.966985990771137</v>
      </c>
      <c r="M54" s="8"/>
      <c r="N54" s="8"/>
    </row>
    <row r="55" spans="1:14" ht="15" customHeight="1">
      <c r="A55" s="4" t="s">
        <v>1043</v>
      </c>
      <c r="B55" s="4" t="s">
        <v>29</v>
      </c>
      <c r="C55" s="5">
        <f>+'EJECUCIÓN UD'!C106+'EJECUCIÓN UD'!C107+'EJECUCIÓN UD'!C108+'EJECUCIÓN UD'!C109+'EJECUCIÓN UD'!C110+'EJECUCIÓN UD'!C111</f>
        <v>867519000</v>
      </c>
      <c r="D55" s="5">
        <f>+'EJECUCIÓN UD'!D106+'EJECUCIÓN UD'!D107+'EJECUCIÓN UD'!D108+'EJECUCIÓN UD'!D109+'EJECUCIÓN UD'!D110+'EJECUCIÓN UD'!D111</f>
        <v>0</v>
      </c>
      <c r="E55" s="5">
        <f>+'EJECUCIÓN UD'!E106+'EJECUCIÓN UD'!E107+'EJECUCIÓN UD'!E108+'EJECUCIÓN UD'!E109+'EJECUCIÓN UD'!E110+'EJECUCIÓN UD'!E111</f>
        <v>234348912</v>
      </c>
      <c r="F55" s="5">
        <f>+'EJECUCIÓN UD'!F106+'EJECUCIÓN UD'!F107+'EJECUCIÓN UD'!F108+'EJECUCIÓN UD'!F109+'EJECUCIÓN UD'!F110+'EJECUCIÓN UD'!F111</f>
        <v>1101867912</v>
      </c>
      <c r="G55" s="5">
        <f>+'EJECUCIÓN UD'!G106+'EJECUCIÓN UD'!G107+'EJECUCIÓN UD'!G108+'EJECUCIÓN UD'!G109+'EJECUCIÓN UD'!G110+'EJECUCIÓN UD'!G111</f>
        <v>1101391371</v>
      </c>
      <c r="H55" s="5">
        <f>+'EJECUCIÓN UD'!H106+'EJECUCIÓN UD'!H107+'EJECUCIÓN UD'!H108+'EJECUCIÓN UD'!H109+'EJECUCIÓN UD'!H110+'EJECUCIÓN UD'!H111</f>
        <v>313385648</v>
      </c>
      <c r="I55" s="5">
        <f>+'EJECUCIÓN UD'!I106+'EJECUCIÓN UD'!I107+'EJECUCIÓN UD'!I108+'EJECUCIÓN UD'!I109+'EJECUCIÓN UD'!I110+'EJECUCIÓN UD'!I111</f>
        <v>1065496568</v>
      </c>
      <c r="J55" s="5">
        <f>+'EJECUCIÓN UD'!J106+'EJECUCIÓN UD'!J107+'EJECUCIÓN UD'!J108+'EJECUCIÓN UD'!J109+'EJECUCIÓN UD'!J110+'EJECUCIÓN UD'!J111</f>
        <v>0</v>
      </c>
      <c r="K55" s="5">
        <f>+'EJECUCIÓN UD'!K106+'EJECUCIÓN UD'!K107+'EJECUCIÓN UD'!K108+'EJECUCIÓN UD'!K109+'EJECUCIÓN UD'!K110+'EJECUCIÓN UD'!K111</f>
        <v>711229011</v>
      </c>
      <c r="L55" s="272">
        <f t="shared" si="7"/>
        <v>0.9669911941314432</v>
      </c>
      <c r="M55" s="8"/>
      <c r="N55" s="8"/>
    </row>
    <row r="56" spans="1:14" s="9" customFormat="1" ht="15" customHeight="1">
      <c r="A56" s="18" t="s">
        <v>55</v>
      </c>
      <c r="B56" s="19" t="s">
        <v>213</v>
      </c>
      <c r="C56" s="252">
        <f>+C57+C60+C62+C65+C67+C69</f>
        <v>8341651000</v>
      </c>
      <c r="D56" s="252">
        <f aca="true" t="shared" si="44" ref="D56:K56">+D57+D60+D62+D65+D67+D69</f>
        <v>215000000</v>
      </c>
      <c r="E56" s="252">
        <f t="shared" si="44"/>
        <v>2382758408</v>
      </c>
      <c r="F56" s="252">
        <f t="shared" si="44"/>
        <v>10724409408</v>
      </c>
      <c r="G56" s="252">
        <f>+G57+G60+G62+G65+G67+G69</f>
        <v>8432379666</v>
      </c>
      <c r="H56" s="252">
        <f t="shared" si="44"/>
        <v>1656835286</v>
      </c>
      <c r="I56" s="252">
        <f t="shared" si="44"/>
        <v>7238062891</v>
      </c>
      <c r="J56" s="252">
        <f t="shared" si="44"/>
        <v>951717666</v>
      </c>
      <c r="K56" s="252">
        <f t="shared" si="44"/>
        <v>6440579519</v>
      </c>
      <c r="L56" s="271">
        <f t="shared" si="7"/>
        <v>0.6749148242700136</v>
      </c>
      <c r="M56" s="8"/>
      <c r="N56" s="8"/>
    </row>
    <row r="57" spans="1:14" s="9" customFormat="1" ht="15" customHeight="1">
      <c r="A57" s="24" t="s">
        <v>56</v>
      </c>
      <c r="B57" s="25" t="s">
        <v>214</v>
      </c>
      <c r="C57" s="253">
        <f>+SUM(C58:C59)</f>
        <v>2944721000</v>
      </c>
      <c r="D57" s="253">
        <f aca="true" t="shared" si="45" ref="D57:K57">+SUM(D58:D59)</f>
        <v>100000000</v>
      </c>
      <c r="E57" s="253">
        <f t="shared" si="45"/>
        <v>810896511</v>
      </c>
      <c r="F57" s="253">
        <f t="shared" si="45"/>
        <v>3755617511</v>
      </c>
      <c r="G57" s="253">
        <f t="shared" si="45"/>
        <v>2500229000</v>
      </c>
      <c r="H57" s="253">
        <f t="shared" si="45"/>
        <v>405913208</v>
      </c>
      <c r="I57" s="253">
        <f t="shared" si="45"/>
        <v>2060448409</v>
      </c>
      <c r="J57" s="253">
        <f t="shared" si="45"/>
        <v>405913208</v>
      </c>
      <c r="K57" s="253">
        <f t="shared" si="45"/>
        <v>2060448409</v>
      </c>
      <c r="L57" s="274">
        <f t="shared" si="7"/>
        <v>0.5486310581322668</v>
      </c>
      <c r="M57" s="8"/>
      <c r="N57" s="8"/>
    </row>
    <row r="58" spans="1:14" ht="15" customHeight="1">
      <c r="A58" s="4" t="s">
        <v>1044</v>
      </c>
      <c r="B58" s="4" t="s">
        <v>215</v>
      </c>
      <c r="C58" s="5">
        <f>+'EJECUCIÓN UD'!C115+'EJECUCIÓN UD'!C116+'EJECUCIÓN UD'!C117+'EJECUCIÓN UD'!C118+'EJECUCIÓN UD'!C119+'EJECUCIÓN UD'!C120</f>
        <v>2527433000</v>
      </c>
      <c r="D58" s="5">
        <f>+'EJECUCIÓN UD'!D115+'EJECUCIÓN UD'!D116+'EJECUCIÓN UD'!D117+'EJECUCIÓN UD'!D118+'EJECUCIÓN UD'!D119+'EJECUCIÓN UD'!D120</f>
        <v>100000000</v>
      </c>
      <c r="E58" s="5">
        <f>+'EJECUCIÓN UD'!E115+'EJECUCIÓN UD'!E116+'EJECUCIÓN UD'!E117+'EJECUCIÓN UD'!E118+'EJECUCIÓN UD'!E119+'EJECUCIÓN UD'!E120</f>
        <v>810896511</v>
      </c>
      <c r="F58" s="5">
        <f>+'EJECUCIÓN UD'!F115+'EJECUCIÓN UD'!F116+'EJECUCIÓN UD'!F117+'EJECUCIÓN UD'!F118+'EJECUCIÓN UD'!F119+'EJECUCIÓN UD'!F120</f>
        <v>3338329511</v>
      </c>
      <c r="G58" s="5">
        <f>+'EJECUCIÓN UD'!G115+'EJECUCIÓN UD'!G116+'EJECUCIÓN UD'!G117+'EJECUCIÓN UD'!G118+'EJECUCIÓN UD'!G119+'EJECUCIÓN UD'!G120</f>
        <v>2210229000</v>
      </c>
      <c r="H58" s="5">
        <f>+'EJECUCIÓN UD'!H115+'EJECUCIÓN UD'!H116+'EJECUCIÓN UD'!H117+'EJECUCIÓN UD'!H118+'EJECUCIÓN UD'!H119+'EJECUCIÓN UD'!H120</f>
        <v>348259146</v>
      </c>
      <c r="I58" s="5">
        <f>+'EJECUCIÓN UD'!I115+'EJECUCIÓN UD'!I116+'EJECUCIÓN UD'!I117+'EJECUCIÓN UD'!I118+'EJECUCIÓN UD'!I119+'EJECUCIÓN UD'!I120</f>
        <v>1775221102</v>
      </c>
      <c r="J58" s="5">
        <f>+'EJECUCIÓN UD'!J115+'EJECUCIÓN UD'!J116+'EJECUCIÓN UD'!J117+'EJECUCIÓN UD'!J118+'EJECUCIÓN UD'!J119+'EJECUCIÓN UD'!J120</f>
        <v>348259146</v>
      </c>
      <c r="K58" s="5">
        <f>+'EJECUCIÓN UD'!K115+'EJECUCIÓN UD'!K116+'EJECUCIÓN UD'!K117+'EJECUCIÓN UD'!K118+'EJECUCIÓN UD'!K119+'EJECUCIÓN UD'!K120</f>
        <v>1775221102</v>
      </c>
      <c r="L58" s="272">
        <f t="shared" si="7"/>
        <v>0.5317692864501655</v>
      </c>
      <c r="M58" s="8"/>
      <c r="N58" s="8"/>
    </row>
    <row r="59" spans="1:14" ht="15" customHeight="1">
      <c r="A59" s="4" t="s">
        <v>1045</v>
      </c>
      <c r="B59" s="4" t="s">
        <v>216</v>
      </c>
      <c r="C59" s="5">
        <f>+'EJECUCIÓN UD'!C122+'EJECUCIÓN UD'!C123+'EJECUCIÓN UD'!C124+'EJECUCIÓN UD'!C125+'EJECUCIÓN UD'!C126+'EJECUCIÓN UD'!C127</f>
        <v>417288000</v>
      </c>
      <c r="D59" s="5">
        <f>+'EJECUCIÓN UD'!D122+'EJECUCIÓN UD'!D123+'EJECUCIÓN UD'!D124+'EJECUCIÓN UD'!D125+'EJECUCIÓN UD'!D126+'EJECUCIÓN UD'!D127</f>
        <v>0</v>
      </c>
      <c r="E59" s="5">
        <f>+'EJECUCIÓN UD'!E122+'EJECUCIÓN UD'!E123+'EJECUCIÓN UD'!E124+'EJECUCIÓN UD'!E125+'EJECUCIÓN UD'!E126+'EJECUCIÓN UD'!E127</f>
        <v>0</v>
      </c>
      <c r="F59" s="5">
        <f>+'EJECUCIÓN UD'!F122+'EJECUCIÓN UD'!F123+'EJECUCIÓN UD'!F124+'EJECUCIÓN UD'!F125+'EJECUCIÓN UD'!F126+'EJECUCIÓN UD'!F127</f>
        <v>417288000</v>
      </c>
      <c r="G59" s="5">
        <f>+'EJECUCIÓN UD'!G122+'EJECUCIÓN UD'!G123+'EJECUCIÓN UD'!G124+'EJECUCIÓN UD'!G125+'EJECUCIÓN UD'!G126+'EJECUCIÓN UD'!G127</f>
        <v>290000000</v>
      </c>
      <c r="H59" s="5">
        <f>+'EJECUCIÓN UD'!H122+'EJECUCIÓN UD'!H123+'EJECUCIÓN UD'!H124+'EJECUCIÓN UD'!H125+'EJECUCIÓN UD'!H126+'EJECUCIÓN UD'!H127</f>
        <v>57654062</v>
      </c>
      <c r="I59" s="5">
        <f>+'EJECUCIÓN UD'!I122+'EJECUCIÓN UD'!I123+'EJECUCIÓN UD'!I124+'EJECUCIÓN UD'!I125+'EJECUCIÓN UD'!I126+'EJECUCIÓN UD'!I127</f>
        <v>285227307</v>
      </c>
      <c r="J59" s="5">
        <f>+'EJECUCIÓN UD'!J122+'EJECUCIÓN UD'!J123+'EJECUCIÓN UD'!J124+'EJECUCIÓN UD'!J125+'EJECUCIÓN UD'!J126+'EJECUCIÓN UD'!J127</f>
        <v>57654062</v>
      </c>
      <c r="K59" s="5">
        <f>+'EJECUCIÓN UD'!K122+'EJECUCIÓN UD'!K123+'EJECUCIÓN UD'!K124+'EJECUCIÓN UD'!K125+'EJECUCIÓN UD'!K126+'EJECUCIÓN UD'!K127</f>
        <v>285227307</v>
      </c>
      <c r="L59" s="272">
        <f t="shared" si="7"/>
        <v>0.6835262624374533</v>
      </c>
      <c r="M59" s="8"/>
      <c r="N59" s="8"/>
    </row>
    <row r="60" spans="1:14" s="9" customFormat="1" ht="15" customHeight="1">
      <c r="A60" s="24" t="s">
        <v>57</v>
      </c>
      <c r="B60" s="25" t="s">
        <v>38</v>
      </c>
      <c r="C60" s="253">
        <f>+C61</f>
        <v>1798855000</v>
      </c>
      <c r="D60" s="253">
        <f aca="true" t="shared" si="46" ref="D60:K60">+D61</f>
        <v>110000000</v>
      </c>
      <c r="E60" s="253">
        <f t="shared" si="46"/>
        <v>608664551</v>
      </c>
      <c r="F60" s="253">
        <f t="shared" si="46"/>
        <v>2407519551</v>
      </c>
      <c r="G60" s="253">
        <f t="shared" si="46"/>
        <v>1798855000</v>
      </c>
      <c r="H60" s="253">
        <f t="shared" si="46"/>
        <v>289564158</v>
      </c>
      <c r="I60" s="253">
        <f t="shared" si="46"/>
        <v>1471782179</v>
      </c>
      <c r="J60" s="253">
        <f t="shared" si="46"/>
        <v>289564158</v>
      </c>
      <c r="K60" s="253">
        <f t="shared" si="46"/>
        <v>1471782179</v>
      </c>
      <c r="L60" s="274">
        <f t="shared" si="7"/>
        <v>0.6113271970683157</v>
      </c>
      <c r="M60" s="8"/>
      <c r="N60" s="8"/>
    </row>
    <row r="61" spans="1:14" ht="15" customHeight="1">
      <c r="A61" s="4" t="s">
        <v>1046</v>
      </c>
      <c r="B61" s="4" t="s">
        <v>217</v>
      </c>
      <c r="C61" s="5">
        <f>+'EJECUCIÓN UD'!C130+'EJECUCIÓN UD'!C131+'EJECUCIÓN UD'!C132+'EJECUCIÓN UD'!C133+'EJECUCIÓN UD'!C134+'EJECUCIÓN UD'!C135</f>
        <v>1798855000</v>
      </c>
      <c r="D61" s="5">
        <f>+'EJECUCIÓN UD'!D130+'EJECUCIÓN UD'!D131+'EJECUCIÓN UD'!D132+'EJECUCIÓN UD'!D133+'EJECUCIÓN UD'!D134+'EJECUCIÓN UD'!D135</f>
        <v>110000000</v>
      </c>
      <c r="E61" s="5">
        <f>+'EJECUCIÓN UD'!E130+'EJECUCIÓN UD'!E131+'EJECUCIÓN UD'!E132+'EJECUCIÓN UD'!E133+'EJECUCIÓN UD'!E134+'EJECUCIÓN UD'!E135</f>
        <v>608664551</v>
      </c>
      <c r="F61" s="5">
        <f>+'EJECUCIÓN UD'!F130+'EJECUCIÓN UD'!F131+'EJECUCIÓN UD'!F132+'EJECUCIÓN UD'!F133+'EJECUCIÓN UD'!F134+'EJECUCIÓN UD'!F135</f>
        <v>2407519551</v>
      </c>
      <c r="G61" s="5">
        <f>+'EJECUCIÓN UD'!G130+'EJECUCIÓN UD'!G131+'EJECUCIÓN UD'!G132+'EJECUCIÓN UD'!G133+'EJECUCIÓN UD'!G134+'EJECUCIÓN UD'!G135</f>
        <v>1798855000</v>
      </c>
      <c r="H61" s="5">
        <f>+'EJECUCIÓN UD'!H130+'EJECUCIÓN UD'!H131+'EJECUCIÓN UD'!H132+'EJECUCIÓN UD'!H133+'EJECUCIÓN UD'!H134+'EJECUCIÓN UD'!H135</f>
        <v>289564158</v>
      </c>
      <c r="I61" s="5">
        <f>+'EJECUCIÓN UD'!I130+'EJECUCIÓN UD'!I131+'EJECUCIÓN UD'!I132+'EJECUCIÓN UD'!I133+'EJECUCIÓN UD'!I134+'EJECUCIÓN UD'!I135</f>
        <v>1471782179</v>
      </c>
      <c r="J61" s="5">
        <f>+'EJECUCIÓN UD'!J130+'EJECUCIÓN UD'!J131+'EJECUCIÓN UD'!J132+'EJECUCIÓN UD'!J133+'EJECUCIÓN UD'!J134+'EJECUCIÓN UD'!J135</f>
        <v>289564158</v>
      </c>
      <c r="K61" s="5">
        <f>+'EJECUCIÓN UD'!K130+'EJECUCIÓN UD'!K131+'EJECUCIÓN UD'!K132+'EJECUCIÓN UD'!K133+'EJECUCIÓN UD'!K134+'EJECUCIÓN UD'!K135</f>
        <v>1471782179</v>
      </c>
      <c r="L61" s="272">
        <f t="shared" si="7"/>
        <v>0.6113271970683157</v>
      </c>
      <c r="M61" s="8"/>
      <c r="N61" s="8"/>
    </row>
    <row r="62" spans="1:14" s="9" customFormat="1" ht="15" customHeight="1">
      <c r="A62" s="24" t="s">
        <v>58</v>
      </c>
      <c r="B62" s="25" t="s">
        <v>40</v>
      </c>
      <c r="C62" s="253">
        <f>+SUM(C63:C64)</f>
        <v>1953970000</v>
      </c>
      <c r="D62" s="253">
        <f aca="true" t="shared" si="47" ref="D62:K62">+SUM(D63:D64)</f>
        <v>0</v>
      </c>
      <c r="E62" s="253">
        <f t="shared" si="47"/>
        <v>536292883</v>
      </c>
      <c r="F62" s="253">
        <f t="shared" si="47"/>
        <v>2490262883</v>
      </c>
      <c r="G62" s="253">
        <f t="shared" si="47"/>
        <v>2489190666</v>
      </c>
      <c r="H62" s="253">
        <f t="shared" si="47"/>
        <v>705117620</v>
      </c>
      <c r="I62" s="253">
        <f t="shared" si="47"/>
        <v>2397367103</v>
      </c>
      <c r="J62" s="253">
        <f t="shared" si="47"/>
        <v>0</v>
      </c>
      <c r="K62" s="253">
        <f t="shared" si="47"/>
        <v>1599883731</v>
      </c>
      <c r="L62" s="274">
        <f t="shared" si="7"/>
        <v>0.9626963961780255</v>
      </c>
      <c r="M62" s="8"/>
      <c r="N62" s="8"/>
    </row>
    <row r="63" spans="1:14" ht="15" customHeight="1">
      <c r="A63" s="4" t="s">
        <v>1047</v>
      </c>
      <c r="B63" s="4" t="s">
        <v>218</v>
      </c>
      <c r="C63" s="5">
        <f>+'EJECUCIÓN UD'!C138+'EJECUCIÓN UD'!C139+'EJECUCIÓN UD'!C140+'EJECUCIÓN UD'!C141+'EJECUCIÓN UD'!C142+'EJECUCIÓN UD'!C143</f>
        <v>1942910000</v>
      </c>
      <c r="D63" s="5">
        <f>+'EJECUCIÓN UD'!D138+'EJECUCIÓN UD'!D139+'EJECUCIÓN UD'!D140+'EJECUCIÓN UD'!D141+'EJECUCIÓN UD'!D142+'EJECUCIÓN UD'!D143</f>
        <v>0</v>
      </c>
      <c r="E63" s="5">
        <f>+'EJECUCIÓN UD'!E138+'EJECUCIÓN UD'!E139+'EJECUCIÓN UD'!E140+'EJECUCIÓN UD'!E141+'EJECUCIÓN UD'!E142+'EJECUCIÓN UD'!E143</f>
        <v>536292883</v>
      </c>
      <c r="F63" s="5">
        <f>+'EJECUCIÓN UD'!F138+'EJECUCIÓN UD'!F139+'EJECUCIÓN UD'!F140+'EJECUCIÓN UD'!F141+'EJECUCIÓN UD'!F142+'EJECUCIÓN UD'!F143</f>
        <v>2479202883</v>
      </c>
      <c r="G63" s="5">
        <f>+'EJECUCIÓN UD'!G138+'EJECUCIÓN UD'!G139+'EJECUCIÓN UD'!G140+'EJECUCIÓN UD'!G141+'EJECUCIÓN UD'!G142+'EJECUCIÓN UD'!G143</f>
        <v>2478130666</v>
      </c>
      <c r="H63" s="5">
        <f>+'EJECUCIÓN UD'!H138+'EJECUCIÓN UD'!H139+'EJECUCIÓN UD'!H140+'EJECUCIÓN UD'!H141+'EJECUCIÓN UD'!H142+'EJECUCIÓN UD'!H143</f>
        <v>705117620</v>
      </c>
      <c r="I63" s="5">
        <f>+'EJECUCIÓN UD'!I138+'EJECUCIÓN UD'!I139+'EJECUCIÓN UD'!I140+'EJECUCIÓN UD'!I141+'EJECUCIÓN UD'!I142+'EJECUCIÓN UD'!I143</f>
        <v>2397367103</v>
      </c>
      <c r="J63" s="5">
        <f>+'EJECUCIÓN UD'!J138+'EJECUCIÓN UD'!J139+'EJECUCIÓN UD'!J140+'EJECUCIÓN UD'!J141+'EJECUCIÓN UD'!J142+'EJECUCIÓN UD'!J143</f>
        <v>0</v>
      </c>
      <c r="K63" s="5">
        <f>+'EJECUCIÓN UD'!K138+'EJECUCIÓN UD'!K139+'EJECUCIÓN UD'!K140+'EJECUCIÓN UD'!K141+'EJECUCIÓN UD'!K142+'EJECUCIÓN UD'!K143</f>
        <v>1599883731</v>
      </c>
      <c r="L63" s="272">
        <f t="shared" si="7"/>
        <v>0.9669910919509043</v>
      </c>
      <c r="M63" s="8"/>
      <c r="N63" s="8"/>
    </row>
    <row r="64" spans="1:14" ht="15" customHeight="1">
      <c r="A64" s="4" t="s">
        <v>1048</v>
      </c>
      <c r="B64" s="4" t="s">
        <v>219</v>
      </c>
      <c r="C64" s="5">
        <f>+'EJECUCIÓN UD'!C145+'EJECUCIÓN UD'!C146+'EJECUCIÓN UD'!C147+'EJECUCIÓN UD'!C148+'EJECUCIÓN UD'!C149+'EJECUCIÓN UD'!C150</f>
        <v>11060000</v>
      </c>
      <c r="D64" s="5">
        <f>+'EJECUCIÓN UD'!D145+'EJECUCIÓN UD'!D146+'EJECUCIÓN UD'!D147+'EJECUCIÓN UD'!D148+'EJECUCIÓN UD'!D149+'EJECUCIÓN UD'!D150</f>
        <v>0</v>
      </c>
      <c r="E64" s="5">
        <f>+'EJECUCIÓN UD'!E145+'EJECUCIÓN UD'!E146+'EJECUCIÓN UD'!E147+'EJECUCIÓN UD'!E148+'EJECUCIÓN UD'!E149+'EJECUCIÓN UD'!E150</f>
        <v>0</v>
      </c>
      <c r="F64" s="5">
        <f>+'EJECUCIÓN UD'!F145+'EJECUCIÓN UD'!F146+'EJECUCIÓN UD'!F147+'EJECUCIÓN UD'!F148+'EJECUCIÓN UD'!F149+'EJECUCIÓN UD'!F150</f>
        <v>11060000</v>
      </c>
      <c r="G64" s="5">
        <f>+'EJECUCIÓN UD'!G145+'EJECUCIÓN UD'!G146+'EJECUCIÓN UD'!G147+'EJECUCIÓN UD'!G148+'EJECUCIÓN UD'!G149+'EJECUCIÓN UD'!G150</f>
        <v>11060000</v>
      </c>
      <c r="H64" s="5">
        <f>+'EJECUCIÓN UD'!H145+'EJECUCIÓN UD'!H146+'EJECUCIÓN UD'!H147+'EJECUCIÓN UD'!H148+'EJECUCIÓN UD'!H149+'EJECUCIÓN UD'!H150</f>
        <v>0</v>
      </c>
      <c r="I64" s="5">
        <f>+'EJECUCIÓN UD'!I145+'EJECUCIÓN UD'!I146+'EJECUCIÓN UD'!I147+'EJECUCIÓN UD'!I148+'EJECUCIÓN UD'!I149+'EJECUCIÓN UD'!I150</f>
        <v>0</v>
      </c>
      <c r="J64" s="5">
        <f>+'EJECUCIÓN UD'!J145+'EJECUCIÓN UD'!J146+'EJECUCIÓN UD'!J147+'EJECUCIÓN UD'!J148+'EJECUCIÓN UD'!J149+'EJECUCIÓN UD'!J150</f>
        <v>0</v>
      </c>
      <c r="K64" s="5">
        <f>+'EJECUCIÓN UD'!K145+'EJECUCIÓN UD'!K146+'EJECUCIÓN UD'!K147+'EJECUCIÓN UD'!K148+'EJECUCIÓN UD'!K149+'EJECUCIÓN UD'!K150</f>
        <v>0</v>
      </c>
      <c r="L64" s="272">
        <f t="shared" si="7"/>
        <v>0</v>
      </c>
      <c r="M64" s="8"/>
      <c r="N64" s="8"/>
    </row>
    <row r="65" spans="1:14" s="9" customFormat="1" ht="15" customHeight="1">
      <c r="A65" s="24" t="s">
        <v>59</v>
      </c>
      <c r="B65" s="25" t="s">
        <v>220</v>
      </c>
      <c r="C65" s="253">
        <f>+C66</f>
        <v>867058000</v>
      </c>
      <c r="D65" s="253">
        <f aca="true" t="shared" si="48" ref="D65:K65">+D66</f>
        <v>0</v>
      </c>
      <c r="E65" s="253">
        <f t="shared" si="48"/>
        <v>252227974</v>
      </c>
      <c r="F65" s="253">
        <f t="shared" si="48"/>
        <v>1119285974</v>
      </c>
      <c r="G65" s="253">
        <f t="shared" si="48"/>
        <v>867058000</v>
      </c>
      <c r="H65" s="253">
        <f t="shared" si="48"/>
        <v>136230100</v>
      </c>
      <c r="I65" s="253">
        <f t="shared" si="48"/>
        <v>695918100</v>
      </c>
      <c r="J65" s="253">
        <f t="shared" si="48"/>
        <v>136230100</v>
      </c>
      <c r="K65" s="253">
        <f t="shared" si="48"/>
        <v>695918100</v>
      </c>
      <c r="L65" s="274">
        <f t="shared" si="7"/>
        <v>0.6217518276522243</v>
      </c>
      <c r="M65" s="8"/>
      <c r="N65" s="8"/>
    </row>
    <row r="66" spans="1:14" ht="15" customHeight="1">
      <c r="A66" s="4" t="s">
        <v>1049</v>
      </c>
      <c r="B66" s="4" t="s">
        <v>42</v>
      </c>
      <c r="C66" s="5">
        <f>+'EJECUCIÓN UD'!C153+'EJECUCIÓN UD'!C154+'EJECUCIÓN UD'!C155+'EJECUCIÓN UD'!C156+'EJECUCIÓN UD'!C157+'EJECUCIÓN UD'!C158</f>
        <v>867058000</v>
      </c>
      <c r="D66" s="5">
        <f>+'EJECUCIÓN UD'!D153+'EJECUCIÓN UD'!D154+'EJECUCIÓN UD'!D155+'EJECUCIÓN UD'!D156+'EJECUCIÓN UD'!D157+'EJECUCIÓN UD'!D158</f>
        <v>0</v>
      </c>
      <c r="E66" s="5">
        <f>+'EJECUCIÓN UD'!E153+'EJECUCIÓN UD'!E154+'EJECUCIÓN UD'!E155+'EJECUCIÓN UD'!E156+'EJECUCIÓN UD'!E157+'EJECUCIÓN UD'!E158</f>
        <v>252227974</v>
      </c>
      <c r="F66" s="5">
        <f>+'EJECUCIÓN UD'!F153+'EJECUCIÓN UD'!F154+'EJECUCIÓN UD'!F155+'EJECUCIÓN UD'!F156+'EJECUCIÓN UD'!F157+'EJECUCIÓN UD'!F158</f>
        <v>1119285974</v>
      </c>
      <c r="G66" s="5">
        <f>+'EJECUCIÓN UD'!G153+'EJECUCIÓN UD'!G154+'EJECUCIÓN UD'!G155+'EJECUCIÓN UD'!G156+'EJECUCIÓN UD'!G157+'EJECUCIÓN UD'!G158</f>
        <v>867058000</v>
      </c>
      <c r="H66" s="5">
        <f>+'EJECUCIÓN UD'!H153+'EJECUCIÓN UD'!H154+'EJECUCIÓN UD'!H155+'EJECUCIÓN UD'!H156+'EJECUCIÓN UD'!H157+'EJECUCIÓN UD'!H158</f>
        <v>136230100</v>
      </c>
      <c r="I66" s="5">
        <f>+'EJECUCIÓN UD'!I153+'EJECUCIÓN UD'!I154+'EJECUCIÓN UD'!I155+'EJECUCIÓN UD'!I156+'EJECUCIÓN UD'!I157+'EJECUCIÓN UD'!I158</f>
        <v>695918100</v>
      </c>
      <c r="J66" s="5">
        <f>+'EJECUCIÓN UD'!J153+'EJECUCIÓN UD'!J154+'EJECUCIÓN UD'!J155+'EJECUCIÓN UD'!J156+'EJECUCIÓN UD'!J157+'EJECUCIÓN UD'!J158</f>
        <v>136230100</v>
      </c>
      <c r="K66" s="5">
        <f>+'EJECUCIÓN UD'!K153+'EJECUCIÓN UD'!K154+'EJECUCIÓN UD'!K155+'EJECUCIÓN UD'!K156+'EJECUCIÓN UD'!K157+'EJECUCIÓN UD'!K158</f>
        <v>695918100</v>
      </c>
      <c r="L66" s="272">
        <f t="shared" si="7"/>
        <v>0.6217518276522243</v>
      </c>
      <c r="M66" s="8"/>
      <c r="N66" s="8"/>
    </row>
    <row r="67" spans="1:14" s="9" customFormat="1" ht="15" customHeight="1">
      <c r="A67" s="24" t="s">
        <v>60</v>
      </c>
      <c r="B67" s="25" t="s">
        <v>221</v>
      </c>
      <c r="C67" s="253">
        <f>+C68</f>
        <v>114894000</v>
      </c>
      <c r="D67" s="253">
        <f aca="true" t="shared" si="49" ref="D67:K67">+D68</f>
        <v>0</v>
      </c>
      <c r="E67" s="253">
        <f t="shared" si="49"/>
        <v>25421137</v>
      </c>
      <c r="F67" s="253">
        <f t="shared" si="49"/>
        <v>140315137</v>
      </c>
      <c r="G67" s="253">
        <f t="shared" si="49"/>
        <v>114894000</v>
      </c>
      <c r="H67" s="253">
        <f t="shared" si="49"/>
        <v>17816000</v>
      </c>
      <c r="I67" s="253">
        <f t="shared" si="49"/>
        <v>90525800</v>
      </c>
      <c r="J67" s="253">
        <f t="shared" si="49"/>
        <v>17816000</v>
      </c>
      <c r="K67" s="253">
        <f t="shared" si="49"/>
        <v>90525800</v>
      </c>
      <c r="L67" s="274">
        <f t="shared" si="7"/>
        <v>0.6451606144246576</v>
      </c>
      <c r="M67" s="8"/>
      <c r="N67" s="8"/>
    </row>
    <row r="68" spans="1:14" ht="15" customHeight="1">
      <c r="A68" s="4" t="s">
        <v>1050</v>
      </c>
      <c r="B68" s="4" t="s">
        <v>222</v>
      </c>
      <c r="C68" s="5">
        <f>+'EJECUCIÓN UD'!C161+'EJECUCIÓN UD'!C162+'EJECUCIÓN UD'!C163+'EJECUCIÓN UD'!C164+'EJECUCIÓN UD'!C165+'EJECUCIÓN UD'!C166</f>
        <v>114894000</v>
      </c>
      <c r="D68" s="5">
        <f>+'EJECUCIÓN UD'!D161+'EJECUCIÓN UD'!D162+'EJECUCIÓN UD'!D163+'EJECUCIÓN UD'!D164+'EJECUCIÓN UD'!D165+'EJECUCIÓN UD'!D166</f>
        <v>0</v>
      </c>
      <c r="E68" s="5">
        <f>+'EJECUCIÓN UD'!E161+'EJECUCIÓN UD'!E162+'EJECUCIÓN UD'!E163+'EJECUCIÓN UD'!E164+'EJECUCIÓN UD'!E165+'EJECUCIÓN UD'!E166</f>
        <v>25421137</v>
      </c>
      <c r="F68" s="5">
        <f>+'EJECUCIÓN UD'!F161+'EJECUCIÓN UD'!F162+'EJECUCIÓN UD'!F163+'EJECUCIÓN UD'!F164+'EJECUCIÓN UD'!F165+'EJECUCIÓN UD'!F166</f>
        <v>140315137</v>
      </c>
      <c r="G68" s="5">
        <f>+'EJECUCIÓN UD'!G161+'EJECUCIÓN UD'!G162+'EJECUCIÓN UD'!G163+'EJECUCIÓN UD'!G164+'EJECUCIÓN UD'!G165+'EJECUCIÓN UD'!G166</f>
        <v>114894000</v>
      </c>
      <c r="H68" s="5">
        <f>+'EJECUCIÓN UD'!H161+'EJECUCIÓN UD'!H162+'EJECUCIÓN UD'!H163+'EJECUCIÓN UD'!H164+'EJECUCIÓN UD'!H165+'EJECUCIÓN UD'!H166</f>
        <v>17816000</v>
      </c>
      <c r="I68" s="5">
        <f>+'EJECUCIÓN UD'!I161+'EJECUCIÓN UD'!I162+'EJECUCIÓN UD'!I163+'EJECUCIÓN UD'!I164+'EJECUCIÓN UD'!I165+'EJECUCIÓN UD'!I166</f>
        <v>90525800</v>
      </c>
      <c r="J68" s="5">
        <f>+'EJECUCIÓN UD'!J161+'EJECUCIÓN UD'!J162+'EJECUCIÓN UD'!J163+'EJECUCIÓN UD'!J164+'EJECUCIÓN UD'!J165+'EJECUCIÓN UD'!J166</f>
        <v>17816000</v>
      </c>
      <c r="K68" s="5">
        <f>+'EJECUCIÓN UD'!K161+'EJECUCIÓN UD'!K162+'EJECUCIÓN UD'!K163+'EJECUCIÓN UD'!K164+'EJECUCIÓN UD'!K165+'EJECUCIÓN UD'!K166</f>
        <v>90525800</v>
      </c>
      <c r="L68" s="272">
        <f t="shared" si="7"/>
        <v>0.6451606144246576</v>
      </c>
      <c r="M68" s="8"/>
      <c r="N68" s="8"/>
    </row>
    <row r="69" spans="1:14" s="9" customFormat="1" ht="15" customHeight="1">
      <c r="A69" s="24" t="s">
        <v>61</v>
      </c>
      <c r="B69" s="25" t="s">
        <v>45</v>
      </c>
      <c r="C69" s="253">
        <f>+C70</f>
        <v>662153000</v>
      </c>
      <c r="D69" s="253">
        <f aca="true" t="shared" si="50" ref="D69:K69">+D70</f>
        <v>5000000</v>
      </c>
      <c r="E69" s="253">
        <f t="shared" si="50"/>
        <v>149255352</v>
      </c>
      <c r="F69" s="253">
        <f t="shared" si="50"/>
        <v>811408352</v>
      </c>
      <c r="G69" s="253">
        <f t="shared" si="50"/>
        <v>662153000</v>
      </c>
      <c r="H69" s="253">
        <f t="shared" si="50"/>
        <v>102194200</v>
      </c>
      <c r="I69" s="253">
        <f t="shared" si="50"/>
        <v>522021300</v>
      </c>
      <c r="J69" s="253">
        <f t="shared" si="50"/>
        <v>102194200</v>
      </c>
      <c r="K69" s="253">
        <f t="shared" si="50"/>
        <v>522021300</v>
      </c>
      <c r="L69" s="274">
        <f t="shared" si="7"/>
        <v>0.6433521404029127</v>
      </c>
      <c r="M69" s="8"/>
      <c r="N69" s="8"/>
    </row>
    <row r="70" spans="1:14" ht="15" customHeight="1">
      <c r="A70" s="4" t="s">
        <v>1051</v>
      </c>
      <c r="B70" s="4" t="s">
        <v>46</v>
      </c>
      <c r="C70" s="5">
        <f>+'EJECUCIÓN UD'!C169+'EJECUCIÓN UD'!C170+'EJECUCIÓN UD'!C171+'EJECUCIÓN UD'!C172+'EJECUCIÓN UD'!C173+'EJECUCIÓN UD'!C174</f>
        <v>662153000</v>
      </c>
      <c r="D70" s="5">
        <f>+'EJECUCIÓN UD'!D169+'EJECUCIÓN UD'!D170+'EJECUCIÓN UD'!D171+'EJECUCIÓN UD'!D172+'EJECUCIÓN UD'!D173+'EJECUCIÓN UD'!D174</f>
        <v>5000000</v>
      </c>
      <c r="E70" s="5">
        <f>+'EJECUCIÓN UD'!E169+'EJECUCIÓN UD'!E170+'EJECUCIÓN UD'!E171+'EJECUCIÓN UD'!E172+'EJECUCIÓN UD'!E173+'EJECUCIÓN UD'!E174</f>
        <v>149255352</v>
      </c>
      <c r="F70" s="5">
        <f>+'EJECUCIÓN UD'!F169+'EJECUCIÓN UD'!F170+'EJECUCIÓN UD'!F171+'EJECUCIÓN UD'!F172+'EJECUCIÓN UD'!F173+'EJECUCIÓN UD'!F174</f>
        <v>811408352</v>
      </c>
      <c r="G70" s="5">
        <f>+'EJECUCIÓN UD'!G169+'EJECUCIÓN UD'!G170+'EJECUCIÓN UD'!G171+'EJECUCIÓN UD'!G172+'EJECUCIÓN UD'!G173+'EJECUCIÓN UD'!G174</f>
        <v>662153000</v>
      </c>
      <c r="H70" s="5">
        <f>+'EJECUCIÓN UD'!H169+'EJECUCIÓN UD'!H170+'EJECUCIÓN UD'!H171+'EJECUCIÓN UD'!H172+'EJECUCIÓN UD'!H173+'EJECUCIÓN UD'!H174</f>
        <v>102194200</v>
      </c>
      <c r="I70" s="5">
        <f>+'EJECUCIÓN UD'!I169+'EJECUCIÓN UD'!I170+'EJECUCIÓN UD'!I171+'EJECUCIÓN UD'!I172+'EJECUCIÓN UD'!I173+'EJECUCIÓN UD'!I174</f>
        <v>522021300</v>
      </c>
      <c r="J70" s="5">
        <f>+'EJECUCIÓN UD'!J169+'EJECUCIÓN UD'!J170+'EJECUCIÓN UD'!J171+'EJECUCIÓN UD'!J172+'EJECUCIÓN UD'!J173+'EJECUCIÓN UD'!J174</f>
        <v>102194200</v>
      </c>
      <c r="K70" s="5">
        <f>+'EJECUCIÓN UD'!K169+'EJECUCIÓN UD'!K170+'EJECUCIÓN UD'!K171+'EJECUCIÓN UD'!K172+'EJECUCIÓN UD'!K173+'EJECUCIÓN UD'!K174</f>
        <v>522021300</v>
      </c>
      <c r="L70" s="272">
        <f t="shared" si="7"/>
        <v>0.6433521404029127</v>
      </c>
      <c r="M70" s="8"/>
      <c r="N70" s="8"/>
    </row>
    <row r="71" spans="1:14" s="9" customFormat="1" ht="15" customHeight="1">
      <c r="A71" s="14" t="s">
        <v>62</v>
      </c>
      <c r="B71" s="15" t="s">
        <v>63</v>
      </c>
      <c r="C71" s="250">
        <f>+C72+C82+C97</f>
        <v>4094375000</v>
      </c>
      <c r="D71" s="250">
        <f aca="true" t="shared" si="51" ref="D71:K71">+D72+D82+D97</f>
        <v>-136268000</v>
      </c>
      <c r="E71" s="250">
        <f t="shared" si="51"/>
        <v>60656177</v>
      </c>
      <c r="F71" s="250">
        <f t="shared" si="51"/>
        <v>4155031177</v>
      </c>
      <c r="G71" s="250">
        <f t="shared" si="51"/>
        <v>2173176318</v>
      </c>
      <c r="H71" s="250">
        <f t="shared" si="51"/>
        <v>165650796</v>
      </c>
      <c r="I71" s="250">
        <f t="shared" si="51"/>
        <v>2173176318</v>
      </c>
      <c r="J71" s="250">
        <f t="shared" si="51"/>
        <v>166288021</v>
      </c>
      <c r="K71" s="250">
        <f t="shared" si="51"/>
        <v>2133522191</v>
      </c>
      <c r="L71" s="269">
        <f t="shared" si="7"/>
        <v>0.5230228668390086</v>
      </c>
      <c r="M71" s="8"/>
      <c r="N71" s="8"/>
    </row>
    <row r="72" spans="1:14" s="9" customFormat="1" ht="15" customHeight="1">
      <c r="A72" s="16" t="s">
        <v>64</v>
      </c>
      <c r="B72" s="17" t="s">
        <v>22</v>
      </c>
      <c r="C72" s="251">
        <f>+C73+C79</f>
        <v>2103566000</v>
      </c>
      <c r="D72" s="251">
        <f aca="true" t="shared" si="52" ref="D72:K72">+D73+D79</f>
        <v>0</v>
      </c>
      <c r="E72" s="251">
        <f t="shared" si="52"/>
        <v>196924177</v>
      </c>
      <c r="F72" s="251">
        <f t="shared" si="52"/>
        <v>2300490177</v>
      </c>
      <c r="G72" s="251">
        <f t="shared" si="52"/>
        <v>1217583608</v>
      </c>
      <c r="H72" s="251">
        <f t="shared" si="52"/>
        <v>112249032</v>
      </c>
      <c r="I72" s="251">
        <f t="shared" si="52"/>
        <v>1217583608</v>
      </c>
      <c r="J72" s="251">
        <f t="shared" si="52"/>
        <v>112249032</v>
      </c>
      <c r="K72" s="251">
        <f t="shared" si="52"/>
        <v>1217583608</v>
      </c>
      <c r="L72" s="270">
        <f t="shared" si="7"/>
        <v>0.5292713788449269</v>
      </c>
      <c r="M72" s="8"/>
      <c r="N72" s="8"/>
    </row>
    <row r="73" spans="1:14" s="9" customFormat="1" ht="15" customHeight="1">
      <c r="A73" s="18" t="s">
        <v>65</v>
      </c>
      <c r="B73" s="19" t="s">
        <v>24</v>
      </c>
      <c r="C73" s="252">
        <f>+SUM(C74:C78)</f>
        <v>1780673000</v>
      </c>
      <c r="D73" s="252">
        <f aca="true" t="shared" si="53" ref="D73:K73">+SUM(D74:D78)</f>
        <v>0</v>
      </c>
      <c r="E73" s="252">
        <f t="shared" si="53"/>
        <v>196924177</v>
      </c>
      <c r="F73" s="252">
        <f t="shared" si="53"/>
        <v>1977597177</v>
      </c>
      <c r="G73" s="252">
        <f t="shared" si="53"/>
        <v>950542978</v>
      </c>
      <c r="H73" s="252">
        <f t="shared" si="53"/>
        <v>102008069</v>
      </c>
      <c r="I73" s="252">
        <f t="shared" si="53"/>
        <v>950542978</v>
      </c>
      <c r="J73" s="252">
        <f t="shared" si="53"/>
        <v>102008069</v>
      </c>
      <c r="K73" s="252">
        <f t="shared" si="53"/>
        <v>950542978</v>
      </c>
      <c r="L73" s="271">
        <f t="shared" si="7"/>
        <v>0.48065550914770544</v>
      </c>
      <c r="M73" s="8"/>
      <c r="N73" s="8"/>
    </row>
    <row r="74" spans="1:14" ht="15" customHeight="1">
      <c r="A74" s="4" t="s">
        <v>1052</v>
      </c>
      <c r="B74" s="4" t="s">
        <v>66</v>
      </c>
      <c r="C74" s="5">
        <f>+'EJECUCIÓN UD'!C178</f>
        <v>1172763000</v>
      </c>
      <c r="D74" s="5">
        <f>+'EJECUCIÓN UD'!D178</f>
        <v>0</v>
      </c>
      <c r="E74" s="5">
        <f>+'EJECUCIÓN UD'!E178</f>
        <v>139026690</v>
      </c>
      <c r="F74" s="5">
        <f>+'EJECUCIÓN UD'!F178</f>
        <v>1311789690</v>
      </c>
      <c r="G74" s="5">
        <f>+'EJECUCIÓN UD'!G178</f>
        <v>830491017</v>
      </c>
      <c r="H74" s="5">
        <f>+'EJECUCIÓN UD'!H178</f>
        <v>90852344</v>
      </c>
      <c r="I74" s="5">
        <f>+'EJECUCIÓN UD'!I178</f>
        <v>830491017</v>
      </c>
      <c r="J74" s="5">
        <f>+'EJECUCIÓN UD'!J178</f>
        <v>90852344</v>
      </c>
      <c r="K74" s="5">
        <f>+'EJECUCIÓN UD'!K178</f>
        <v>830491017</v>
      </c>
      <c r="L74" s="272">
        <f t="shared" si="7"/>
        <v>0.6330976858035834</v>
      </c>
      <c r="M74" s="8"/>
      <c r="N74" s="8"/>
    </row>
    <row r="75" spans="1:14" ht="15" customHeight="1">
      <c r="A75" s="4" t="s">
        <v>1053</v>
      </c>
      <c r="B75" s="4" t="s">
        <v>67</v>
      </c>
      <c r="C75" s="5">
        <f>+'EJECUCIÓN UD'!C179</f>
        <v>71304000</v>
      </c>
      <c r="D75" s="5">
        <f>+'EJECUCIÓN UD'!D179</f>
        <v>0</v>
      </c>
      <c r="E75" s="5">
        <f>+'EJECUCIÓN UD'!E179</f>
        <v>15402353</v>
      </c>
      <c r="F75" s="5">
        <f>+'EJECUCIÓN UD'!F179</f>
        <v>86706353</v>
      </c>
      <c r="G75" s="5">
        <f>+'EJECUCIÓN UD'!G179</f>
        <v>51470910</v>
      </c>
      <c r="H75" s="5">
        <f>+'EJECUCIÓN UD'!H179</f>
        <v>5771532</v>
      </c>
      <c r="I75" s="5">
        <f>+'EJECUCIÓN UD'!I179</f>
        <v>51470910</v>
      </c>
      <c r="J75" s="5">
        <f>+'EJECUCIÓN UD'!J179</f>
        <v>5771532</v>
      </c>
      <c r="K75" s="5">
        <f>+'EJECUCIÓN UD'!K179</f>
        <v>51470910</v>
      </c>
      <c r="L75" s="272">
        <f t="shared" si="7"/>
        <v>0.5936232838671003</v>
      </c>
      <c r="M75" s="8"/>
      <c r="N75" s="8"/>
    </row>
    <row r="76" spans="1:14" ht="15" customHeight="1">
      <c r="A76" s="4" t="s">
        <v>1054</v>
      </c>
      <c r="B76" s="4" t="s">
        <v>68</v>
      </c>
      <c r="C76" s="5">
        <f>+'EJECUCIÓN UD'!C180</f>
        <v>60568000</v>
      </c>
      <c r="D76" s="5">
        <f>+'EJECUCIÓN UD'!D180</f>
        <v>0</v>
      </c>
      <c r="E76" s="5">
        <f>+'EJECUCIÓN UD'!E180</f>
        <v>20318869</v>
      </c>
      <c r="F76" s="5">
        <f>+'EJECUCIÓN UD'!F180</f>
        <v>80886869</v>
      </c>
      <c r="G76" s="5">
        <f>+'EJECUCIÓN UD'!G180</f>
        <v>48016358</v>
      </c>
      <c r="H76" s="5">
        <f>+'EJECUCIÓN UD'!H180</f>
        <v>5384193</v>
      </c>
      <c r="I76" s="5">
        <f>+'EJECUCIÓN UD'!I180</f>
        <v>48016358</v>
      </c>
      <c r="J76" s="5">
        <f>+'EJECUCIÓN UD'!J180</f>
        <v>5384193</v>
      </c>
      <c r="K76" s="5">
        <f>+'EJECUCIÓN UD'!K180</f>
        <v>48016358</v>
      </c>
      <c r="L76" s="272">
        <f t="shared" si="7"/>
        <v>0.5936236448959349</v>
      </c>
      <c r="M76" s="8"/>
      <c r="N76" s="8"/>
    </row>
    <row r="77" spans="1:14" ht="15" customHeight="1">
      <c r="A77" s="4" t="s">
        <v>1055</v>
      </c>
      <c r="B77" s="4" t="s">
        <v>28</v>
      </c>
      <c r="C77" s="5">
        <f>+'EJECUCIÓN UD'!C181</f>
        <v>276794000</v>
      </c>
      <c r="D77" s="5">
        <f>+'EJECUCIÓN UD'!D181</f>
        <v>0</v>
      </c>
      <c r="E77" s="5">
        <f>+'EJECUCIÓN UD'!E181</f>
        <v>0</v>
      </c>
      <c r="F77" s="5">
        <f>+'EJECUCIÓN UD'!F181</f>
        <v>276794000</v>
      </c>
      <c r="G77" s="5">
        <f>+'EJECUCIÓN UD'!G181</f>
        <v>0</v>
      </c>
      <c r="H77" s="5">
        <f>+'EJECUCIÓN UD'!H181</f>
        <v>0</v>
      </c>
      <c r="I77" s="5">
        <f>+'EJECUCIÓN UD'!I181</f>
        <v>0</v>
      </c>
      <c r="J77" s="5">
        <f>+'EJECUCIÓN UD'!J181</f>
        <v>0</v>
      </c>
      <c r="K77" s="5">
        <f>+'EJECUCIÓN UD'!K181</f>
        <v>0</v>
      </c>
      <c r="L77" s="272">
        <f t="shared" si="7"/>
        <v>0</v>
      </c>
      <c r="M77" s="8"/>
      <c r="N77" s="8"/>
    </row>
    <row r="78" spans="1:14" ht="15" customHeight="1">
      <c r="A78" s="4" t="s">
        <v>1056</v>
      </c>
      <c r="B78" s="4" t="s">
        <v>29</v>
      </c>
      <c r="C78" s="5">
        <f>+'EJECUCIÓN UD'!C182</f>
        <v>199244000</v>
      </c>
      <c r="D78" s="5">
        <f>+'EJECUCIÓN UD'!D182</f>
        <v>0</v>
      </c>
      <c r="E78" s="5">
        <f>+'EJECUCIÓN UD'!E182</f>
        <v>22176265</v>
      </c>
      <c r="F78" s="5">
        <f>+'EJECUCIÓN UD'!F182</f>
        <v>221420265</v>
      </c>
      <c r="G78" s="5">
        <f>+'EJECUCIÓN UD'!G182</f>
        <v>20564693</v>
      </c>
      <c r="H78" s="5">
        <f>+'EJECUCIÓN UD'!H182</f>
        <v>0</v>
      </c>
      <c r="I78" s="5">
        <f>+'EJECUCIÓN UD'!I182</f>
        <v>20564693</v>
      </c>
      <c r="J78" s="5">
        <f>+'EJECUCIÓN UD'!J182</f>
        <v>0</v>
      </c>
      <c r="K78" s="5">
        <f>+'EJECUCIÓN UD'!K182</f>
        <v>20564693</v>
      </c>
      <c r="L78" s="272">
        <f t="shared" si="7"/>
        <v>0.0928762911560963</v>
      </c>
      <c r="M78" s="8"/>
      <c r="N78" s="8"/>
    </row>
    <row r="79" spans="1:14" s="9" customFormat="1" ht="15" customHeight="1">
      <c r="A79" s="18" t="s">
        <v>69</v>
      </c>
      <c r="B79" s="19" t="s">
        <v>31</v>
      </c>
      <c r="C79" s="252">
        <f>+SUM(C80:C81)</f>
        <v>322893000</v>
      </c>
      <c r="D79" s="252">
        <f aca="true" t="shared" si="54" ref="D79:K79">+SUM(D80:D81)</f>
        <v>0</v>
      </c>
      <c r="E79" s="252">
        <f t="shared" si="54"/>
        <v>0</v>
      </c>
      <c r="F79" s="252">
        <f t="shared" si="54"/>
        <v>322893000</v>
      </c>
      <c r="G79" s="252">
        <f t="shared" si="54"/>
        <v>267040630</v>
      </c>
      <c r="H79" s="252">
        <f t="shared" si="54"/>
        <v>10240963</v>
      </c>
      <c r="I79" s="252">
        <f t="shared" si="54"/>
        <v>267040630</v>
      </c>
      <c r="J79" s="252">
        <f t="shared" si="54"/>
        <v>10240963</v>
      </c>
      <c r="K79" s="252">
        <f t="shared" si="54"/>
        <v>267040630</v>
      </c>
      <c r="L79" s="271">
        <f aca="true" t="shared" si="55" ref="L79:L142">+I79/F79</f>
        <v>0.8270251445525297</v>
      </c>
      <c r="M79" s="8"/>
      <c r="N79" s="8"/>
    </row>
    <row r="80" spans="1:14" ht="15" customHeight="1">
      <c r="A80" s="4" t="s">
        <v>1057</v>
      </c>
      <c r="B80" s="4" t="s">
        <v>32</v>
      </c>
      <c r="C80" s="5">
        <f>+'EJECUCIÓN UD'!C184</f>
        <v>122258000</v>
      </c>
      <c r="D80" s="5">
        <f>+'EJECUCIÓN UD'!D184</f>
        <v>0</v>
      </c>
      <c r="E80" s="5">
        <f>+'EJECUCIÓN UD'!E184</f>
        <v>0</v>
      </c>
      <c r="F80" s="5">
        <f>+'EJECUCIÓN UD'!F184</f>
        <v>122258000</v>
      </c>
      <c r="G80" s="5">
        <f>+'EJECUCIÓN UD'!G184</f>
        <v>90726624</v>
      </c>
      <c r="H80" s="5">
        <f>+'EJECUCIÓN UD'!H184</f>
        <v>10240963</v>
      </c>
      <c r="I80" s="5">
        <f>+'EJECUCIÓN UD'!I184</f>
        <v>90726624</v>
      </c>
      <c r="J80" s="5">
        <f>+'EJECUCIÓN UD'!J184</f>
        <v>10240963</v>
      </c>
      <c r="K80" s="5">
        <f>+'EJECUCIÓN UD'!K184</f>
        <v>90726624</v>
      </c>
      <c r="L80" s="272">
        <f t="shared" si="55"/>
        <v>0.7420915113939374</v>
      </c>
      <c r="M80" s="8"/>
      <c r="N80" s="8"/>
    </row>
    <row r="81" spans="1:14" ht="15" customHeight="1">
      <c r="A81" s="4" t="s">
        <v>1058</v>
      </c>
      <c r="B81" s="4" t="s">
        <v>34</v>
      </c>
      <c r="C81" s="5">
        <f>+'EJECUCIÓN UD'!C185</f>
        <v>200635000</v>
      </c>
      <c r="D81" s="5">
        <f>+'EJECUCIÓN UD'!D185</f>
        <v>0</v>
      </c>
      <c r="E81" s="5">
        <f>+'EJECUCIÓN UD'!E185</f>
        <v>0</v>
      </c>
      <c r="F81" s="5">
        <f>+'EJECUCIÓN UD'!F185</f>
        <v>200635000</v>
      </c>
      <c r="G81" s="5">
        <f>+'EJECUCIÓN UD'!G185</f>
        <v>176314006</v>
      </c>
      <c r="H81" s="5">
        <f>+'EJECUCIÓN UD'!H185</f>
        <v>0</v>
      </c>
      <c r="I81" s="5">
        <f>+'EJECUCIÓN UD'!I185</f>
        <v>176314006</v>
      </c>
      <c r="J81" s="5">
        <f>+'EJECUCIÓN UD'!J185</f>
        <v>0</v>
      </c>
      <c r="K81" s="5">
        <f>+'EJECUCIÓN UD'!K185</f>
        <v>176314006</v>
      </c>
      <c r="L81" s="272">
        <f t="shared" si="55"/>
        <v>0.8787799038054178</v>
      </c>
      <c r="M81" s="8"/>
      <c r="N81" s="8"/>
    </row>
    <row r="82" spans="1:14" s="9" customFormat="1" ht="15" customHeight="1">
      <c r="A82" s="16" t="s">
        <v>70</v>
      </c>
      <c r="B82" s="17" t="s">
        <v>213</v>
      </c>
      <c r="C82" s="251">
        <f>+C83+C86+C88+C91+C93+C95</f>
        <v>1056507000</v>
      </c>
      <c r="D82" s="251">
        <f aca="true" t="shared" si="56" ref="D82:K82">+D83+D86+D88+D91+D93+D95</f>
        <v>0</v>
      </c>
      <c r="E82" s="251">
        <f t="shared" si="56"/>
        <v>0</v>
      </c>
      <c r="F82" s="251">
        <f t="shared" si="56"/>
        <v>1056507000</v>
      </c>
      <c r="G82" s="251">
        <f t="shared" si="56"/>
        <v>434349361</v>
      </c>
      <c r="H82" s="251">
        <f t="shared" si="56"/>
        <v>30838457</v>
      </c>
      <c r="I82" s="251">
        <f t="shared" si="56"/>
        <v>434349361</v>
      </c>
      <c r="J82" s="251">
        <f t="shared" si="56"/>
        <v>30838457</v>
      </c>
      <c r="K82" s="251">
        <f t="shared" si="56"/>
        <v>434349361</v>
      </c>
      <c r="L82" s="270">
        <f t="shared" si="55"/>
        <v>0.41111829926351645</v>
      </c>
      <c r="M82" s="8"/>
      <c r="N82" s="8"/>
    </row>
    <row r="83" spans="1:14" s="9" customFormat="1" ht="15" customHeight="1">
      <c r="A83" s="18" t="s">
        <v>71</v>
      </c>
      <c r="B83" s="19" t="s">
        <v>214</v>
      </c>
      <c r="C83" s="252">
        <f>+SUM(C84:C85)</f>
        <v>298138000</v>
      </c>
      <c r="D83" s="252">
        <f aca="true" t="shared" si="57" ref="D83:K83">+SUM(D84:D85)</f>
        <v>0</v>
      </c>
      <c r="E83" s="252">
        <f t="shared" si="57"/>
        <v>0</v>
      </c>
      <c r="F83" s="252">
        <f t="shared" si="57"/>
        <v>298138000</v>
      </c>
      <c r="G83" s="252">
        <f t="shared" si="57"/>
        <v>97673475</v>
      </c>
      <c r="H83" s="252">
        <f t="shared" si="57"/>
        <v>12181725</v>
      </c>
      <c r="I83" s="252">
        <f t="shared" si="57"/>
        <v>97673475</v>
      </c>
      <c r="J83" s="252">
        <f t="shared" si="57"/>
        <v>12181725</v>
      </c>
      <c r="K83" s="252">
        <f t="shared" si="57"/>
        <v>97673475</v>
      </c>
      <c r="L83" s="271">
        <f t="shared" si="55"/>
        <v>0.32761162615969786</v>
      </c>
      <c r="M83" s="8"/>
      <c r="N83" s="8"/>
    </row>
    <row r="84" spans="1:14" ht="15" customHeight="1">
      <c r="A84" s="4" t="s">
        <v>1059</v>
      </c>
      <c r="B84" s="4" t="s">
        <v>215</v>
      </c>
      <c r="C84" s="5">
        <f>+'EJECUCIÓN UD'!C188</f>
        <v>237555000</v>
      </c>
      <c r="D84" s="5">
        <f>+'EJECUCIÓN UD'!D188</f>
        <v>0</v>
      </c>
      <c r="E84" s="5">
        <f>+'EJECUCIÓN UD'!E188</f>
        <v>0</v>
      </c>
      <c r="F84" s="5">
        <f>+'EJECUCIÓN UD'!F188</f>
        <v>237555000</v>
      </c>
      <c r="G84" s="5">
        <f>+'EJECUCIÓN UD'!G188</f>
        <v>78678900</v>
      </c>
      <c r="H84" s="5">
        <f>+'EJECUCIÓN UD'!H188</f>
        <v>9797250</v>
      </c>
      <c r="I84" s="5">
        <f>+'EJECUCIÓN UD'!I188</f>
        <v>78678900</v>
      </c>
      <c r="J84" s="5">
        <f>+'EJECUCIÓN UD'!J188</f>
        <v>9797250</v>
      </c>
      <c r="K84" s="5">
        <f>+'EJECUCIÓN UD'!K188</f>
        <v>78678900</v>
      </c>
      <c r="L84" s="272">
        <f t="shared" si="55"/>
        <v>0.331202879333207</v>
      </c>
      <c r="M84" s="8"/>
      <c r="N84" s="8"/>
    </row>
    <row r="85" spans="1:14" ht="15" customHeight="1">
      <c r="A85" s="4" t="s">
        <v>1060</v>
      </c>
      <c r="B85" s="4" t="s">
        <v>216</v>
      </c>
      <c r="C85" s="5">
        <f>+'EJECUCIÓN UD'!C189</f>
        <v>60583000</v>
      </c>
      <c r="D85" s="5">
        <f>+'EJECUCIÓN UD'!D189</f>
        <v>0</v>
      </c>
      <c r="E85" s="5">
        <f>+'EJECUCIÓN UD'!E189</f>
        <v>0</v>
      </c>
      <c r="F85" s="5">
        <f>+'EJECUCIÓN UD'!F189</f>
        <v>60583000</v>
      </c>
      <c r="G85" s="5">
        <f>+'EJECUCIÓN UD'!G189</f>
        <v>18994575</v>
      </c>
      <c r="H85" s="5">
        <f>+'EJECUCIÓN UD'!H189</f>
        <v>2384475</v>
      </c>
      <c r="I85" s="5">
        <f>+'EJECUCIÓN UD'!I189</f>
        <v>18994575</v>
      </c>
      <c r="J85" s="5">
        <f>+'EJECUCIÓN UD'!J189</f>
        <v>2384475</v>
      </c>
      <c r="K85" s="5">
        <f>+'EJECUCIÓN UD'!K189</f>
        <v>18994575</v>
      </c>
      <c r="L85" s="272">
        <f t="shared" si="55"/>
        <v>0.3135297855834145</v>
      </c>
      <c r="M85" s="8"/>
      <c r="N85" s="8"/>
    </row>
    <row r="86" spans="1:14" s="9" customFormat="1" ht="15" customHeight="1">
      <c r="A86" s="18" t="s">
        <v>72</v>
      </c>
      <c r="B86" s="19" t="s">
        <v>38</v>
      </c>
      <c r="C86" s="252">
        <f>+C87</f>
        <v>224726000</v>
      </c>
      <c r="D86" s="252">
        <f aca="true" t="shared" si="58" ref="D86:K86">+D87</f>
        <v>0</v>
      </c>
      <c r="E86" s="252">
        <f t="shared" si="58"/>
        <v>0</v>
      </c>
      <c r="F86" s="252">
        <f t="shared" si="58"/>
        <v>224726000</v>
      </c>
      <c r="G86" s="252">
        <f t="shared" si="58"/>
        <v>72362480</v>
      </c>
      <c r="H86" s="252">
        <f t="shared" si="58"/>
        <v>8981932</v>
      </c>
      <c r="I86" s="252">
        <f t="shared" si="58"/>
        <v>72362480</v>
      </c>
      <c r="J86" s="252">
        <f t="shared" si="58"/>
        <v>8981932</v>
      </c>
      <c r="K86" s="252">
        <f t="shared" si="58"/>
        <v>72362480</v>
      </c>
      <c r="L86" s="271">
        <f t="shared" si="55"/>
        <v>0.32200315050327954</v>
      </c>
      <c r="M86" s="8"/>
      <c r="N86" s="8"/>
    </row>
    <row r="87" spans="1:14" ht="15" customHeight="1">
      <c r="A87" s="4" t="s">
        <v>1061</v>
      </c>
      <c r="B87" s="4" t="s">
        <v>217</v>
      </c>
      <c r="C87" s="5">
        <f>+'EJECUCIÓN UD'!C192</f>
        <v>224726000</v>
      </c>
      <c r="D87" s="5">
        <f>+'EJECUCIÓN UD'!D192</f>
        <v>0</v>
      </c>
      <c r="E87" s="5">
        <f>+'EJECUCIÓN UD'!E192</f>
        <v>0</v>
      </c>
      <c r="F87" s="5">
        <f>+'EJECUCIÓN UD'!F192</f>
        <v>224726000</v>
      </c>
      <c r="G87" s="5">
        <f>+'EJECUCIÓN UD'!G192</f>
        <v>72362480</v>
      </c>
      <c r="H87" s="5">
        <f>+'EJECUCIÓN UD'!H192</f>
        <v>8981932</v>
      </c>
      <c r="I87" s="5">
        <f>+'EJECUCIÓN UD'!I192</f>
        <v>72362480</v>
      </c>
      <c r="J87" s="5">
        <f>+'EJECUCIÓN UD'!J192</f>
        <v>8981932</v>
      </c>
      <c r="K87" s="5">
        <f>+'EJECUCIÓN UD'!K192</f>
        <v>72362480</v>
      </c>
      <c r="L87" s="272">
        <f t="shared" si="55"/>
        <v>0.32200315050327954</v>
      </c>
      <c r="M87" s="8"/>
      <c r="N87" s="8"/>
    </row>
    <row r="88" spans="1:14" s="9" customFormat="1" ht="15" customHeight="1">
      <c r="A88" s="18" t="s">
        <v>73</v>
      </c>
      <c r="B88" s="19" t="s">
        <v>40</v>
      </c>
      <c r="C88" s="252">
        <f>+SUM(C89:C90)</f>
        <v>272924000</v>
      </c>
      <c r="D88" s="252">
        <f aca="true" t="shared" si="59" ref="D88:K88">+SUM(D89:D90)</f>
        <v>0</v>
      </c>
      <c r="E88" s="252">
        <f t="shared" si="59"/>
        <v>0</v>
      </c>
      <c r="F88" s="252">
        <f t="shared" si="59"/>
        <v>272924000</v>
      </c>
      <c r="G88" s="252">
        <f t="shared" si="59"/>
        <v>185258006</v>
      </c>
      <c r="H88" s="252">
        <f t="shared" si="59"/>
        <v>0</v>
      </c>
      <c r="I88" s="252">
        <f t="shared" si="59"/>
        <v>185258006</v>
      </c>
      <c r="J88" s="252">
        <f t="shared" si="59"/>
        <v>0</v>
      </c>
      <c r="K88" s="252">
        <f t="shared" si="59"/>
        <v>185258006</v>
      </c>
      <c r="L88" s="271">
        <f t="shared" si="55"/>
        <v>0.6787897216807609</v>
      </c>
      <c r="M88" s="8"/>
      <c r="N88" s="8"/>
    </row>
    <row r="89" spans="1:14" ht="15" customHeight="1">
      <c r="A89" s="4" t="s">
        <v>1062</v>
      </c>
      <c r="B89" s="4" t="s">
        <v>218</v>
      </c>
      <c r="C89" s="5">
        <f>+'EJECUCIÓN UD'!C194</f>
        <v>28071000</v>
      </c>
      <c r="D89" s="5">
        <f>+'EJECUCIÓN UD'!D194</f>
        <v>0</v>
      </c>
      <c r="E89" s="5">
        <f>+'EJECUCIÓN UD'!E194</f>
        <v>60937145</v>
      </c>
      <c r="F89" s="5">
        <f>+'EJECUCIÓN UD'!F194</f>
        <v>89008145</v>
      </c>
      <c r="G89" s="5">
        <f>+'EJECUCIÓN UD'!G194</f>
        <v>86069347</v>
      </c>
      <c r="H89" s="5">
        <f>+'EJECUCIÓN UD'!H194</f>
        <v>0</v>
      </c>
      <c r="I89" s="5">
        <f>+'EJECUCIÓN UD'!I194</f>
        <v>86069347</v>
      </c>
      <c r="J89" s="5">
        <f>+'EJECUCIÓN UD'!J194</f>
        <v>0</v>
      </c>
      <c r="K89" s="5">
        <f>+'EJECUCIÓN UD'!K194</f>
        <v>86069347</v>
      </c>
      <c r="L89" s="272">
        <f t="shared" si="55"/>
        <v>0.9669828193813049</v>
      </c>
      <c r="M89" s="8"/>
      <c r="N89" s="8"/>
    </row>
    <row r="90" spans="1:14" ht="15" customHeight="1">
      <c r="A90" s="4" t="s">
        <v>1063</v>
      </c>
      <c r="B90" s="4" t="s">
        <v>219</v>
      </c>
      <c r="C90" s="5">
        <f>+'EJECUCIÓN UD'!C195</f>
        <v>244853000</v>
      </c>
      <c r="D90" s="5">
        <f>+'EJECUCIÓN UD'!D195</f>
        <v>0</v>
      </c>
      <c r="E90" s="5">
        <f>+'EJECUCIÓN UD'!E195</f>
        <v>-60937145</v>
      </c>
      <c r="F90" s="5">
        <f>+'EJECUCIÓN UD'!F195</f>
        <v>183915855</v>
      </c>
      <c r="G90" s="5">
        <f>+'EJECUCIÓN UD'!G195</f>
        <v>99188659</v>
      </c>
      <c r="H90" s="5">
        <f>+'EJECUCIÓN UD'!H195</f>
        <v>0</v>
      </c>
      <c r="I90" s="5">
        <f>+'EJECUCIÓN UD'!I195</f>
        <v>99188659</v>
      </c>
      <c r="J90" s="5">
        <f>+'EJECUCIÓN UD'!J195</f>
        <v>0</v>
      </c>
      <c r="K90" s="5">
        <f>+'EJECUCIÓN UD'!K195</f>
        <v>99188659</v>
      </c>
      <c r="L90" s="272">
        <f t="shared" si="55"/>
        <v>0.5393154331365286</v>
      </c>
      <c r="M90" s="8"/>
      <c r="N90" s="8"/>
    </row>
    <row r="91" spans="1:14" s="9" customFormat="1" ht="15" customHeight="1">
      <c r="A91" s="18" t="s">
        <v>74</v>
      </c>
      <c r="B91" s="19" t="s">
        <v>220</v>
      </c>
      <c r="C91" s="252">
        <f>+C92</f>
        <v>141657000</v>
      </c>
      <c r="D91" s="252">
        <f aca="true" t="shared" si="60" ref="D91:K91">+D92</f>
        <v>0</v>
      </c>
      <c r="E91" s="252">
        <f t="shared" si="60"/>
        <v>0</v>
      </c>
      <c r="F91" s="252">
        <f t="shared" si="60"/>
        <v>141657000</v>
      </c>
      <c r="G91" s="252">
        <f t="shared" si="60"/>
        <v>42965400</v>
      </c>
      <c r="H91" s="252">
        <f t="shared" si="60"/>
        <v>5232800</v>
      </c>
      <c r="I91" s="252">
        <f t="shared" si="60"/>
        <v>42965400</v>
      </c>
      <c r="J91" s="252">
        <f t="shared" si="60"/>
        <v>5232800</v>
      </c>
      <c r="K91" s="252">
        <f t="shared" si="60"/>
        <v>42965400</v>
      </c>
      <c r="L91" s="271">
        <f t="shared" si="55"/>
        <v>0.30330587263601516</v>
      </c>
      <c r="M91" s="8"/>
      <c r="N91" s="8"/>
    </row>
    <row r="92" spans="1:14" ht="15" customHeight="1">
      <c r="A92" s="4" t="s">
        <v>1064</v>
      </c>
      <c r="B92" s="4" t="s">
        <v>42</v>
      </c>
      <c r="C92" s="5">
        <f>+'EJECUCIÓN UD'!C197</f>
        <v>141657000</v>
      </c>
      <c r="D92" s="5">
        <f>+'EJECUCIÓN UD'!D197</f>
        <v>0</v>
      </c>
      <c r="E92" s="5">
        <f>+'EJECUCIÓN UD'!E197</f>
        <v>0</v>
      </c>
      <c r="F92" s="5">
        <f>+'EJECUCIÓN UD'!F197</f>
        <v>141657000</v>
      </c>
      <c r="G92" s="5">
        <f>+'EJECUCIÓN UD'!G197</f>
        <v>42965400</v>
      </c>
      <c r="H92" s="5">
        <f>+'EJECUCIÓN UD'!H197</f>
        <v>5232800</v>
      </c>
      <c r="I92" s="5">
        <f>+'EJECUCIÓN UD'!I197</f>
        <v>42965400</v>
      </c>
      <c r="J92" s="5">
        <f>+'EJECUCIÓN UD'!J197</f>
        <v>5232800</v>
      </c>
      <c r="K92" s="5">
        <f>+'EJECUCIÓN UD'!K197</f>
        <v>42965400</v>
      </c>
      <c r="L92" s="272">
        <f t="shared" si="55"/>
        <v>0.30330587263601516</v>
      </c>
      <c r="M92" s="8"/>
      <c r="N92" s="8"/>
    </row>
    <row r="93" spans="1:14" s="9" customFormat="1" ht="15" customHeight="1">
      <c r="A93" s="18" t="s">
        <v>75</v>
      </c>
      <c r="B93" s="19" t="s">
        <v>221</v>
      </c>
      <c r="C93" s="252">
        <f>+C94</f>
        <v>12811000</v>
      </c>
      <c r="D93" s="252">
        <f aca="true" t="shared" si="61" ref="D93:K93">+D94</f>
        <v>0</v>
      </c>
      <c r="E93" s="252">
        <f t="shared" si="61"/>
        <v>0</v>
      </c>
      <c r="F93" s="252">
        <f t="shared" si="61"/>
        <v>12811000</v>
      </c>
      <c r="G93" s="252">
        <f t="shared" si="61"/>
        <v>3860800</v>
      </c>
      <c r="H93" s="252">
        <f t="shared" si="61"/>
        <v>517100</v>
      </c>
      <c r="I93" s="252">
        <f t="shared" si="61"/>
        <v>3860800</v>
      </c>
      <c r="J93" s="252">
        <f t="shared" si="61"/>
        <v>517100</v>
      </c>
      <c r="K93" s="252">
        <f t="shared" si="61"/>
        <v>3860800</v>
      </c>
      <c r="L93" s="271">
        <f t="shared" si="55"/>
        <v>0.30136601358207793</v>
      </c>
      <c r="M93" s="8"/>
      <c r="N93" s="8"/>
    </row>
    <row r="94" spans="1:14" ht="15" customHeight="1">
      <c r="A94" s="4" t="s">
        <v>1065</v>
      </c>
      <c r="B94" s="4" t="s">
        <v>222</v>
      </c>
      <c r="C94" s="5">
        <f>+'EJECUCIÓN UD'!C199</f>
        <v>12811000</v>
      </c>
      <c r="D94" s="5">
        <f>+'EJECUCIÓN UD'!D199</f>
        <v>0</v>
      </c>
      <c r="E94" s="5">
        <f>+'EJECUCIÓN UD'!E199</f>
        <v>0</v>
      </c>
      <c r="F94" s="5">
        <f>+'EJECUCIÓN UD'!F199</f>
        <v>12811000</v>
      </c>
      <c r="G94" s="5">
        <f>+'EJECUCIÓN UD'!G199</f>
        <v>3860800</v>
      </c>
      <c r="H94" s="5">
        <f>+'EJECUCIÓN UD'!H199</f>
        <v>517100</v>
      </c>
      <c r="I94" s="5">
        <f>+'EJECUCIÓN UD'!I199</f>
        <v>3860800</v>
      </c>
      <c r="J94" s="5">
        <f>+'EJECUCIÓN UD'!J199</f>
        <v>517100</v>
      </c>
      <c r="K94" s="5">
        <f>+'EJECUCIÓN UD'!K199</f>
        <v>3860800</v>
      </c>
      <c r="L94" s="272">
        <f t="shared" si="55"/>
        <v>0.30136601358207793</v>
      </c>
      <c r="M94" s="8"/>
      <c r="N94" s="8"/>
    </row>
    <row r="95" spans="1:14" s="9" customFormat="1" ht="15" customHeight="1">
      <c r="A95" s="18" t="s">
        <v>76</v>
      </c>
      <c r="B95" s="19" t="s">
        <v>45</v>
      </c>
      <c r="C95" s="252">
        <f>+C96</f>
        <v>106251000</v>
      </c>
      <c r="D95" s="252">
        <f aca="true" t="shared" si="62" ref="D95:K95">+D96</f>
        <v>0</v>
      </c>
      <c r="E95" s="252">
        <f t="shared" si="62"/>
        <v>0</v>
      </c>
      <c r="F95" s="252">
        <f t="shared" si="62"/>
        <v>106251000</v>
      </c>
      <c r="G95" s="252">
        <f t="shared" si="62"/>
        <v>32229200</v>
      </c>
      <c r="H95" s="252">
        <f t="shared" si="62"/>
        <v>3924900</v>
      </c>
      <c r="I95" s="252">
        <f t="shared" si="62"/>
        <v>32229200</v>
      </c>
      <c r="J95" s="252">
        <f t="shared" si="62"/>
        <v>3924900</v>
      </c>
      <c r="K95" s="252">
        <f t="shared" si="62"/>
        <v>32229200</v>
      </c>
      <c r="L95" s="271">
        <f t="shared" si="55"/>
        <v>0.30333079218077946</v>
      </c>
      <c r="M95" s="8"/>
      <c r="N95" s="8"/>
    </row>
    <row r="96" spans="1:14" ht="15" customHeight="1">
      <c r="A96" s="4" t="s">
        <v>1066</v>
      </c>
      <c r="B96" s="4" t="s">
        <v>46</v>
      </c>
      <c r="C96" s="5">
        <f>+'EJECUCIÓN UD'!C201</f>
        <v>106251000</v>
      </c>
      <c r="D96" s="5">
        <f>+'EJECUCIÓN UD'!D201</f>
        <v>0</v>
      </c>
      <c r="E96" s="5">
        <f>+'EJECUCIÓN UD'!E201</f>
        <v>0</v>
      </c>
      <c r="F96" s="5">
        <f>+'EJECUCIÓN UD'!F201</f>
        <v>106251000</v>
      </c>
      <c r="G96" s="5">
        <f>+'EJECUCIÓN UD'!G201</f>
        <v>32229200</v>
      </c>
      <c r="H96" s="5">
        <f>+'EJECUCIÓN UD'!H201</f>
        <v>3924900</v>
      </c>
      <c r="I96" s="5">
        <f>+'EJECUCIÓN UD'!I201</f>
        <v>32229200</v>
      </c>
      <c r="J96" s="5">
        <f>+'EJECUCIÓN UD'!J201</f>
        <v>3924900</v>
      </c>
      <c r="K96" s="5">
        <f>+'EJECUCIÓN UD'!K201</f>
        <v>32229200</v>
      </c>
      <c r="L96" s="272">
        <f t="shared" si="55"/>
        <v>0.30333079218077946</v>
      </c>
      <c r="M96" s="8"/>
      <c r="N96" s="8"/>
    </row>
    <row r="97" spans="1:14" s="9" customFormat="1" ht="15" customHeight="1">
      <c r="A97" s="16" t="s">
        <v>77</v>
      </c>
      <c r="B97" s="17" t="s">
        <v>223</v>
      </c>
      <c r="C97" s="251">
        <f>+SUM(C98:C99)</f>
        <v>934302000</v>
      </c>
      <c r="D97" s="251">
        <f aca="true" t="shared" si="63" ref="D97:K97">+SUM(D98:D99)</f>
        <v>-136268000</v>
      </c>
      <c r="E97" s="251">
        <f t="shared" si="63"/>
        <v>-136268000</v>
      </c>
      <c r="F97" s="251">
        <f t="shared" si="63"/>
        <v>798034000</v>
      </c>
      <c r="G97" s="251">
        <f t="shared" si="63"/>
        <v>521243349</v>
      </c>
      <c r="H97" s="251">
        <f t="shared" si="63"/>
        <v>22563307</v>
      </c>
      <c r="I97" s="251">
        <f t="shared" si="63"/>
        <v>521243349</v>
      </c>
      <c r="J97" s="251">
        <f t="shared" si="63"/>
        <v>23200532</v>
      </c>
      <c r="K97" s="251">
        <f t="shared" si="63"/>
        <v>481589222</v>
      </c>
      <c r="L97" s="270">
        <f t="shared" si="55"/>
        <v>0.6531593252919049</v>
      </c>
      <c r="M97" s="8"/>
      <c r="N97" s="8"/>
    </row>
    <row r="98" spans="1:14" ht="15" customHeight="1">
      <c r="A98" s="4" t="s">
        <v>1067</v>
      </c>
      <c r="B98" s="4" t="s">
        <v>224</v>
      </c>
      <c r="C98" s="5">
        <f>+'EJECUCIÓN UD'!C204</f>
        <v>136268000</v>
      </c>
      <c r="D98" s="5">
        <f>+'EJECUCIÓN UD'!D204</f>
        <v>-136268000</v>
      </c>
      <c r="E98" s="5">
        <f>+'EJECUCIÓN UD'!E204</f>
        <v>-136268000</v>
      </c>
      <c r="F98" s="5">
        <f>+'EJECUCIÓN UD'!F204</f>
        <v>0</v>
      </c>
      <c r="G98" s="5">
        <f>+'EJECUCIÓN UD'!G204</f>
        <v>0</v>
      </c>
      <c r="H98" s="5">
        <f>+'EJECUCIÓN UD'!H204</f>
        <v>0</v>
      </c>
      <c r="I98" s="5">
        <f>+'EJECUCIÓN UD'!I204</f>
        <v>0</v>
      </c>
      <c r="J98" s="5">
        <f>+'EJECUCIÓN UD'!J204</f>
        <v>0</v>
      </c>
      <c r="K98" s="5">
        <f>+'EJECUCIÓN UD'!K204</f>
        <v>0</v>
      </c>
      <c r="L98" s="272" t="e">
        <f t="shared" si="55"/>
        <v>#DIV/0!</v>
      </c>
      <c r="M98" s="8"/>
      <c r="N98" s="8"/>
    </row>
    <row r="99" spans="1:14" ht="15" customHeight="1">
      <c r="A99" s="4" t="s">
        <v>1068</v>
      </c>
      <c r="B99" s="4" t="s">
        <v>78</v>
      </c>
      <c r="C99" s="5">
        <f>+'EJECUCIÓN UD'!C206+'EJECUCIÓN UD'!C207+'EJECUCIÓN UD'!C208+'EJECUCIÓN UD'!C209+'EJECUCIÓN UD'!C210</f>
        <v>798034000</v>
      </c>
      <c r="D99" s="5">
        <f>+'EJECUCIÓN UD'!D206+'EJECUCIÓN UD'!D207+'EJECUCIÓN UD'!D208+'EJECUCIÓN UD'!D209+'EJECUCIÓN UD'!D210</f>
        <v>0</v>
      </c>
      <c r="E99" s="5">
        <f>+'EJECUCIÓN UD'!E206+'EJECUCIÓN UD'!E207+'EJECUCIÓN UD'!E208+'EJECUCIÓN UD'!E209+'EJECUCIÓN UD'!E210</f>
        <v>0</v>
      </c>
      <c r="F99" s="5">
        <f>+'EJECUCIÓN UD'!F206+'EJECUCIÓN UD'!F207+'EJECUCIÓN UD'!F208+'EJECUCIÓN UD'!F209+'EJECUCIÓN UD'!F210</f>
        <v>798034000</v>
      </c>
      <c r="G99" s="5">
        <f>+'EJECUCIÓN UD'!G206+'EJECUCIÓN UD'!G207+'EJECUCIÓN UD'!G208+'EJECUCIÓN UD'!G209+'EJECUCIÓN UD'!G210</f>
        <v>521243349</v>
      </c>
      <c r="H99" s="5">
        <f>+'EJECUCIÓN UD'!H206+'EJECUCIÓN UD'!H207+'EJECUCIÓN UD'!H208+'EJECUCIÓN UD'!H209+'EJECUCIÓN UD'!H210</f>
        <v>22563307</v>
      </c>
      <c r="I99" s="5">
        <f>+'EJECUCIÓN UD'!I206+'EJECUCIÓN UD'!I207+'EJECUCIÓN UD'!I208+'EJECUCIÓN UD'!I209+'EJECUCIÓN UD'!I210</f>
        <v>521243349</v>
      </c>
      <c r="J99" s="5">
        <f>+'EJECUCIÓN UD'!J206+'EJECUCIÓN UD'!J207+'EJECUCIÓN UD'!J208+'EJECUCIÓN UD'!J209+'EJECUCIÓN UD'!J210</f>
        <v>23200532</v>
      </c>
      <c r="K99" s="5">
        <f>+'EJECUCIÓN UD'!K206+'EJECUCIÓN UD'!K207+'EJECUCIÓN UD'!K208+'EJECUCIÓN UD'!K209+'EJECUCIÓN UD'!K210</f>
        <v>481589222</v>
      </c>
      <c r="L99" s="272">
        <f t="shared" si="55"/>
        <v>0.6531593252919049</v>
      </c>
      <c r="M99" s="8"/>
      <c r="N99" s="8"/>
    </row>
    <row r="100" spans="1:14" s="9" customFormat="1" ht="15" customHeight="1">
      <c r="A100" s="12" t="s">
        <v>79</v>
      </c>
      <c r="B100" s="13" t="s">
        <v>80</v>
      </c>
      <c r="C100" s="249">
        <f>+C101+C107</f>
        <v>82010688000</v>
      </c>
      <c r="D100" s="249">
        <f aca="true" t="shared" si="64" ref="D100:K100">+D101+D107</f>
        <v>-4642384089</v>
      </c>
      <c r="E100" s="249">
        <f t="shared" si="64"/>
        <v>-3969790465</v>
      </c>
      <c r="F100" s="249">
        <f t="shared" si="64"/>
        <v>78040897535</v>
      </c>
      <c r="G100" s="249">
        <f t="shared" si="64"/>
        <v>62516984906</v>
      </c>
      <c r="H100" s="249">
        <f t="shared" si="64"/>
        <v>2211695397</v>
      </c>
      <c r="I100" s="249">
        <f t="shared" si="64"/>
        <v>59093383261</v>
      </c>
      <c r="J100" s="249">
        <f t="shared" si="64"/>
        <v>4783223366</v>
      </c>
      <c r="K100" s="249">
        <f t="shared" si="64"/>
        <v>34309909838</v>
      </c>
      <c r="L100" s="268">
        <f t="shared" si="55"/>
        <v>0.7572104515391771</v>
      </c>
      <c r="M100" s="8"/>
      <c r="N100" s="8"/>
    </row>
    <row r="101" spans="1:14" s="9" customFormat="1" ht="15" customHeight="1">
      <c r="A101" s="20" t="s">
        <v>81</v>
      </c>
      <c r="B101" s="21" t="s">
        <v>82</v>
      </c>
      <c r="C101" s="254">
        <f>+C102</f>
        <v>157160000</v>
      </c>
      <c r="D101" s="254">
        <f aca="true" t="shared" si="65" ref="D101:K102">+D102</f>
        <v>-43594000</v>
      </c>
      <c r="E101" s="254">
        <f t="shared" si="65"/>
        <v>-82046000</v>
      </c>
      <c r="F101" s="254">
        <f t="shared" si="65"/>
        <v>75114000</v>
      </c>
      <c r="G101" s="254">
        <f t="shared" si="65"/>
        <v>75114000</v>
      </c>
      <c r="H101" s="254">
        <f t="shared" si="65"/>
        <v>0</v>
      </c>
      <c r="I101" s="254">
        <f t="shared" si="65"/>
        <v>54000000</v>
      </c>
      <c r="J101" s="254">
        <f t="shared" si="65"/>
        <v>138589</v>
      </c>
      <c r="K101" s="254">
        <f t="shared" si="65"/>
        <v>2514122</v>
      </c>
      <c r="L101" s="275">
        <f t="shared" si="55"/>
        <v>0.7189072609633357</v>
      </c>
      <c r="M101" s="8"/>
      <c r="N101" s="8"/>
    </row>
    <row r="102" spans="1:14" s="9" customFormat="1" ht="15" customHeight="1">
      <c r="A102" s="16" t="s">
        <v>83</v>
      </c>
      <c r="B102" s="17" t="s">
        <v>84</v>
      </c>
      <c r="C102" s="251">
        <f>+C103</f>
        <v>157160000</v>
      </c>
      <c r="D102" s="251">
        <f t="shared" si="65"/>
        <v>-43594000</v>
      </c>
      <c r="E102" s="251">
        <f t="shared" si="65"/>
        <v>-82046000</v>
      </c>
      <c r="F102" s="251">
        <f t="shared" si="65"/>
        <v>75114000</v>
      </c>
      <c r="G102" s="251">
        <f t="shared" si="65"/>
        <v>75114000</v>
      </c>
      <c r="H102" s="251">
        <f t="shared" si="65"/>
        <v>0</v>
      </c>
      <c r="I102" s="251">
        <f t="shared" si="65"/>
        <v>54000000</v>
      </c>
      <c r="J102" s="251">
        <f t="shared" si="65"/>
        <v>138589</v>
      </c>
      <c r="K102" s="251">
        <f t="shared" si="65"/>
        <v>2514122</v>
      </c>
      <c r="L102" s="270">
        <f t="shared" si="55"/>
        <v>0.7189072609633357</v>
      </c>
      <c r="M102" s="8"/>
      <c r="N102" s="8"/>
    </row>
    <row r="103" spans="1:14" s="9" customFormat="1" ht="15" customHeight="1">
      <c r="A103" s="18" t="s">
        <v>85</v>
      </c>
      <c r="B103" s="19" t="s">
        <v>86</v>
      </c>
      <c r="C103" s="252">
        <f>+SUM(C104:C106)</f>
        <v>157160000</v>
      </c>
      <c r="D103" s="252">
        <f aca="true" t="shared" si="66" ref="D103:K103">+SUM(D104:D106)</f>
        <v>-43594000</v>
      </c>
      <c r="E103" s="252">
        <f t="shared" si="66"/>
        <v>-82046000</v>
      </c>
      <c r="F103" s="252">
        <f t="shared" si="66"/>
        <v>75114000</v>
      </c>
      <c r="G103" s="252">
        <f t="shared" si="66"/>
        <v>75114000</v>
      </c>
      <c r="H103" s="252">
        <f t="shared" si="66"/>
        <v>0</v>
      </c>
      <c r="I103" s="252">
        <f t="shared" si="66"/>
        <v>54000000</v>
      </c>
      <c r="J103" s="252">
        <f t="shared" si="66"/>
        <v>138589</v>
      </c>
      <c r="K103" s="252">
        <f t="shared" si="66"/>
        <v>2514122</v>
      </c>
      <c r="L103" s="271">
        <f t="shared" si="55"/>
        <v>0.7189072609633357</v>
      </c>
      <c r="M103" s="8"/>
      <c r="N103" s="8"/>
    </row>
    <row r="104" spans="1:14" ht="15" customHeight="1">
      <c r="A104" s="4" t="s">
        <v>1069</v>
      </c>
      <c r="B104" s="4" t="s">
        <v>225</v>
      </c>
      <c r="C104" s="5">
        <f>+'EJECUCIÓN UD'!C216</f>
        <v>21275000</v>
      </c>
      <c r="D104" s="5">
        <f>+'EJECUCIÓN UD'!D216</f>
        <v>-21275000</v>
      </c>
      <c r="E104" s="5">
        <f>+'EJECUCIÓN UD'!E216</f>
        <v>-21275000</v>
      </c>
      <c r="F104" s="5">
        <f>+'EJECUCIÓN UD'!F216</f>
        <v>0</v>
      </c>
      <c r="G104" s="5">
        <f>+'EJECUCIÓN UD'!G216</f>
        <v>0</v>
      </c>
      <c r="H104" s="5">
        <f>+'EJECUCIÓN UD'!H216</f>
        <v>0</v>
      </c>
      <c r="I104" s="5">
        <f>+'EJECUCIÓN UD'!I216</f>
        <v>0</v>
      </c>
      <c r="J104" s="5">
        <f>+'EJECUCIÓN UD'!J216</f>
        <v>0</v>
      </c>
      <c r="K104" s="5">
        <f>+'EJECUCIÓN UD'!K216</f>
        <v>0</v>
      </c>
      <c r="L104" s="272" t="e">
        <f t="shared" si="55"/>
        <v>#DIV/0!</v>
      </c>
      <c r="M104" s="8"/>
      <c r="N104" s="8"/>
    </row>
    <row r="105" spans="1:14" ht="15" customHeight="1">
      <c r="A105" s="4" t="s">
        <v>1070</v>
      </c>
      <c r="B105" s="4" t="s">
        <v>226</v>
      </c>
      <c r="C105" s="5">
        <f>+'EJECUCIÓN UD'!C217</f>
        <v>56190000</v>
      </c>
      <c r="D105" s="5">
        <f>+'EJECUCIÓN UD'!D217</f>
        <v>-17738000</v>
      </c>
      <c r="E105" s="5">
        <f>+'EJECUCIÓN UD'!E217</f>
        <v>-56190000</v>
      </c>
      <c r="F105" s="5">
        <f>+'EJECUCIÓN UD'!F217</f>
        <v>0</v>
      </c>
      <c r="G105" s="5">
        <f>+'EJECUCIÓN UD'!G217</f>
        <v>0</v>
      </c>
      <c r="H105" s="5">
        <f>+'EJECUCIÓN UD'!H217</f>
        <v>0</v>
      </c>
      <c r="I105" s="5">
        <f>+'EJECUCIÓN UD'!I217</f>
        <v>0</v>
      </c>
      <c r="J105" s="5">
        <f>+'EJECUCIÓN UD'!J217</f>
        <v>0</v>
      </c>
      <c r="K105" s="5">
        <f>+'EJECUCIÓN UD'!K217</f>
        <v>0</v>
      </c>
      <c r="L105" s="272" t="e">
        <f t="shared" si="55"/>
        <v>#DIV/0!</v>
      </c>
      <c r="M105" s="8"/>
      <c r="N105" s="8"/>
    </row>
    <row r="106" spans="1:14" ht="15" customHeight="1">
      <c r="A106" s="4" t="s">
        <v>1071</v>
      </c>
      <c r="B106" s="4" t="s">
        <v>227</v>
      </c>
      <c r="C106" s="5">
        <f>+'EJECUCIÓN UD'!C219</f>
        <v>79695000</v>
      </c>
      <c r="D106" s="5">
        <f>+'EJECUCIÓN UD'!D219</f>
        <v>-4581000</v>
      </c>
      <c r="E106" s="5">
        <f>+'EJECUCIÓN UD'!E219</f>
        <v>-4581000</v>
      </c>
      <c r="F106" s="5">
        <f>+'EJECUCIÓN UD'!F219</f>
        <v>75114000</v>
      </c>
      <c r="G106" s="5">
        <f>+'EJECUCIÓN UD'!G219</f>
        <v>75114000</v>
      </c>
      <c r="H106" s="5">
        <f>+'EJECUCIÓN UD'!H219</f>
        <v>0</v>
      </c>
      <c r="I106" s="5">
        <f>+'EJECUCIÓN UD'!I219</f>
        <v>54000000</v>
      </c>
      <c r="J106" s="5">
        <f>+'EJECUCIÓN UD'!J219</f>
        <v>138589</v>
      </c>
      <c r="K106" s="5">
        <f>+'EJECUCIÓN UD'!K219</f>
        <v>2514122</v>
      </c>
      <c r="L106" s="272">
        <f t="shared" si="55"/>
        <v>0.7189072609633357</v>
      </c>
      <c r="M106" s="8"/>
      <c r="N106" s="8"/>
    </row>
    <row r="107" spans="1:14" s="9" customFormat="1" ht="15" customHeight="1">
      <c r="A107" s="20" t="s">
        <v>87</v>
      </c>
      <c r="B107" s="21" t="s">
        <v>228</v>
      </c>
      <c r="C107" s="254">
        <f>+C108+C114</f>
        <v>81853528000</v>
      </c>
      <c r="D107" s="254">
        <f aca="true" t="shared" si="67" ref="D107:K107">+D108+D114</f>
        <v>-4598790089</v>
      </c>
      <c r="E107" s="254">
        <f t="shared" si="67"/>
        <v>-3887744465</v>
      </c>
      <c r="F107" s="254">
        <f t="shared" si="67"/>
        <v>77965783535</v>
      </c>
      <c r="G107" s="254">
        <f t="shared" si="67"/>
        <v>62441870906</v>
      </c>
      <c r="H107" s="254">
        <f t="shared" si="67"/>
        <v>2211695397</v>
      </c>
      <c r="I107" s="254">
        <f t="shared" si="67"/>
        <v>59039383261</v>
      </c>
      <c r="J107" s="254">
        <f t="shared" si="67"/>
        <v>4783084777</v>
      </c>
      <c r="K107" s="254">
        <f t="shared" si="67"/>
        <v>34307395716</v>
      </c>
      <c r="L107" s="275">
        <f t="shared" si="55"/>
        <v>0.7572473536996693</v>
      </c>
      <c r="M107" s="8"/>
      <c r="N107" s="8"/>
    </row>
    <row r="108" spans="1:14" s="9" customFormat="1" ht="15" customHeight="1">
      <c r="A108" s="16" t="s">
        <v>88</v>
      </c>
      <c r="B108" s="17" t="s">
        <v>89</v>
      </c>
      <c r="C108" s="251">
        <f>+C109+C111</f>
        <v>926869000</v>
      </c>
      <c r="D108" s="251">
        <f aca="true" t="shared" si="68" ref="D108:K108">+D109+D111</f>
        <v>-80000000</v>
      </c>
      <c r="E108" s="251">
        <f t="shared" si="68"/>
        <v>-60000000</v>
      </c>
      <c r="F108" s="251">
        <f t="shared" si="68"/>
        <v>866869000</v>
      </c>
      <c r="G108" s="251">
        <f t="shared" si="68"/>
        <v>237600000</v>
      </c>
      <c r="H108" s="251">
        <f t="shared" si="68"/>
        <v>0</v>
      </c>
      <c r="I108" s="251">
        <f t="shared" si="68"/>
        <v>226221144</v>
      </c>
      <c r="J108" s="251">
        <f t="shared" si="68"/>
        <v>0</v>
      </c>
      <c r="K108" s="251">
        <f t="shared" si="68"/>
        <v>146221144</v>
      </c>
      <c r="L108" s="270">
        <f t="shared" si="55"/>
        <v>0.260963471989424</v>
      </c>
      <c r="M108" s="8"/>
      <c r="N108" s="8"/>
    </row>
    <row r="109" spans="1:14" s="9" customFormat="1" ht="15" customHeight="1">
      <c r="A109" s="18" t="s">
        <v>90</v>
      </c>
      <c r="B109" s="19" t="s">
        <v>229</v>
      </c>
      <c r="C109" s="252">
        <f>+C110</f>
        <v>80000000</v>
      </c>
      <c r="D109" s="252">
        <f aca="true" t="shared" si="69" ref="D109:K109">+D110</f>
        <v>0</v>
      </c>
      <c r="E109" s="252">
        <f t="shared" si="69"/>
        <v>0</v>
      </c>
      <c r="F109" s="252">
        <f t="shared" si="69"/>
        <v>80000000</v>
      </c>
      <c r="G109" s="252">
        <f t="shared" si="69"/>
        <v>0</v>
      </c>
      <c r="H109" s="252">
        <f t="shared" si="69"/>
        <v>0</v>
      </c>
      <c r="I109" s="252">
        <f t="shared" si="69"/>
        <v>0</v>
      </c>
      <c r="J109" s="252">
        <f t="shared" si="69"/>
        <v>0</v>
      </c>
      <c r="K109" s="252">
        <f t="shared" si="69"/>
        <v>0</v>
      </c>
      <c r="L109" s="271">
        <f t="shared" si="55"/>
        <v>0</v>
      </c>
      <c r="M109" s="8"/>
      <c r="N109" s="8"/>
    </row>
    <row r="110" spans="1:14" ht="15" customHeight="1">
      <c r="A110" s="4" t="s">
        <v>1072</v>
      </c>
      <c r="B110" s="4" t="s">
        <v>91</v>
      </c>
      <c r="C110" s="5">
        <f>+'EJECUCIÓN UD'!C222</f>
        <v>80000000</v>
      </c>
      <c r="D110" s="5">
        <f>+'EJECUCIÓN UD'!D222</f>
        <v>0</v>
      </c>
      <c r="E110" s="5">
        <f>+'EJECUCIÓN UD'!E222</f>
        <v>0</v>
      </c>
      <c r="F110" s="5">
        <f>+'EJECUCIÓN UD'!F222</f>
        <v>80000000</v>
      </c>
      <c r="G110" s="5">
        <f>+'EJECUCIÓN UD'!G222</f>
        <v>0</v>
      </c>
      <c r="H110" s="5">
        <f>+'EJECUCIÓN UD'!H222</f>
        <v>0</v>
      </c>
      <c r="I110" s="5">
        <f>+'EJECUCIÓN UD'!I222</f>
        <v>0</v>
      </c>
      <c r="J110" s="5">
        <f>+'EJECUCIÓN UD'!J222</f>
        <v>0</v>
      </c>
      <c r="K110" s="5">
        <f>+'EJECUCIÓN UD'!K222</f>
        <v>0</v>
      </c>
      <c r="L110" s="272">
        <f t="shared" si="55"/>
        <v>0</v>
      </c>
      <c r="M110" s="8"/>
      <c r="N110" s="8"/>
    </row>
    <row r="111" spans="1:14" s="9" customFormat="1" ht="15" customHeight="1">
      <c r="A111" s="18" t="s">
        <v>92</v>
      </c>
      <c r="B111" s="19" t="s">
        <v>230</v>
      </c>
      <c r="C111" s="252">
        <f>+SUM(C112:C113)</f>
        <v>846869000</v>
      </c>
      <c r="D111" s="252">
        <f aca="true" t="shared" si="70" ref="D111:K111">+SUM(D112:D113)</f>
        <v>-80000000</v>
      </c>
      <c r="E111" s="252">
        <f t="shared" si="70"/>
        <v>-60000000</v>
      </c>
      <c r="F111" s="252">
        <f t="shared" si="70"/>
        <v>786869000</v>
      </c>
      <c r="G111" s="252">
        <f t="shared" si="70"/>
        <v>237600000</v>
      </c>
      <c r="H111" s="252">
        <f t="shared" si="70"/>
        <v>0</v>
      </c>
      <c r="I111" s="252">
        <f t="shared" si="70"/>
        <v>226221144</v>
      </c>
      <c r="J111" s="252">
        <f t="shared" si="70"/>
        <v>0</v>
      </c>
      <c r="K111" s="252">
        <f t="shared" si="70"/>
        <v>146221144</v>
      </c>
      <c r="L111" s="271">
        <f t="shared" si="55"/>
        <v>0.28749530608017343</v>
      </c>
      <c r="M111" s="8"/>
      <c r="N111" s="8"/>
    </row>
    <row r="112" spans="1:14" ht="15" customHeight="1">
      <c r="A112" s="4" t="s">
        <v>1073</v>
      </c>
      <c r="B112" s="4" t="s">
        <v>231</v>
      </c>
      <c r="C112" s="5">
        <f>+'EJECUCIÓN UD'!C224</f>
        <v>547356000</v>
      </c>
      <c r="D112" s="5">
        <f>+'EJECUCIÓN UD'!D224</f>
        <v>-80000000</v>
      </c>
      <c r="E112" s="5">
        <f>+'EJECUCIÓN UD'!E224</f>
        <v>-60000000</v>
      </c>
      <c r="F112" s="5">
        <f>+'EJECUCIÓN UD'!F224</f>
        <v>487356000</v>
      </c>
      <c r="G112" s="5">
        <f>+'EJECUCIÓN UD'!G224</f>
        <v>157600000</v>
      </c>
      <c r="H112" s="5">
        <f>+'EJECUCIÓN UD'!H224</f>
        <v>0</v>
      </c>
      <c r="I112" s="5">
        <f>+'EJECUCIÓN UD'!I224</f>
        <v>146221144</v>
      </c>
      <c r="J112" s="5">
        <f>+'EJECUCIÓN UD'!J224</f>
        <v>0</v>
      </c>
      <c r="K112" s="5">
        <f>+'EJECUCIÓN UD'!K224</f>
        <v>146221144</v>
      </c>
      <c r="L112" s="272">
        <f t="shared" si="55"/>
        <v>0.30002943228358736</v>
      </c>
      <c r="M112" s="8"/>
      <c r="N112" s="8"/>
    </row>
    <row r="113" spans="1:14" ht="15" customHeight="1">
      <c r="A113" s="4" t="s">
        <v>1074</v>
      </c>
      <c r="B113" s="4" t="s">
        <v>232</v>
      </c>
      <c r="C113" s="5">
        <f>+'EJECUCIÓN UD'!C234+'EJECUCIÓN UD'!C235+'EJECUCIÓN UD'!C236</f>
        <v>299513000</v>
      </c>
      <c r="D113" s="5">
        <f>+'EJECUCIÓN UD'!D234+'EJECUCIÓN UD'!D235+'EJECUCIÓN UD'!D236</f>
        <v>0</v>
      </c>
      <c r="E113" s="5">
        <f>+'EJECUCIÓN UD'!E234+'EJECUCIÓN UD'!E235+'EJECUCIÓN UD'!E236</f>
        <v>0</v>
      </c>
      <c r="F113" s="5">
        <f>+'EJECUCIÓN UD'!F234+'EJECUCIÓN UD'!F235+'EJECUCIÓN UD'!F236</f>
        <v>299513000</v>
      </c>
      <c r="G113" s="5">
        <f>+'EJECUCIÓN UD'!G234+'EJECUCIÓN UD'!G235+'EJECUCIÓN UD'!G236</f>
        <v>80000000</v>
      </c>
      <c r="H113" s="5">
        <f>+'EJECUCIÓN UD'!H234+'EJECUCIÓN UD'!H235+'EJECUCIÓN UD'!H236</f>
        <v>0</v>
      </c>
      <c r="I113" s="5">
        <f>+'EJECUCIÓN UD'!I234+'EJECUCIÓN UD'!I235+'EJECUCIÓN UD'!I236</f>
        <v>80000000</v>
      </c>
      <c r="J113" s="5">
        <f>+'EJECUCIÓN UD'!J234+'EJECUCIÓN UD'!J235+'EJECUCIÓN UD'!J236</f>
        <v>0</v>
      </c>
      <c r="K113" s="5">
        <f>+'EJECUCIÓN UD'!K234+'EJECUCIÓN UD'!K235+'EJECUCIÓN UD'!K236</f>
        <v>0</v>
      </c>
      <c r="L113" s="272">
        <f t="shared" si="55"/>
        <v>0.267100259421127</v>
      </c>
      <c r="M113" s="8"/>
      <c r="N113" s="8"/>
    </row>
    <row r="114" spans="1:14" s="9" customFormat="1" ht="15" customHeight="1">
      <c r="A114" s="16" t="s">
        <v>93</v>
      </c>
      <c r="B114" s="17" t="s">
        <v>94</v>
      </c>
      <c r="C114" s="251">
        <f>+C115+C120+C131+C166+C172+C173+C174</f>
        <v>80926659000</v>
      </c>
      <c r="D114" s="251">
        <f aca="true" t="shared" si="71" ref="D114:K114">+D115+D120+D131+D166+D172+D173+D174</f>
        <v>-4518790089</v>
      </c>
      <c r="E114" s="251">
        <f t="shared" si="71"/>
        <v>-3827744465</v>
      </c>
      <c r="F114" s="251">
        <f t="shared" si="71"/>
        <v>77098914535</v>
      </c>
      <c r="G114" s="251">
        <f t="shared" si="71"/>
        <v>62204270906</v>
      </c>
      <c r="H114" s="251">
        <f t="shared" si="71"/>
        <v>2211695397</v>
      </c>
      <c r="I114" s="251">
        <f t="shared" si="71"/>
        <v>58813162117</v>
      </c>
      <c r="J114" s="251">
        <f t="shared" si="71"/>
        <v>4783084777</v>
      </c>
      <c r="K114" s="251">
        <f t="shared" si="71"/>
        <v>34161174572</v>
      </c>
      <c r="L114" s="270">
        <f t="shared" si="55"/>
        <v>0.7628273688639422</v>
      </c>
      <c r="M114" s="8"/>
      <c r="N114" s="8"/>
    </row>
    <row r="115" spans="1:14" s="9" customFormat="1" ht="15" customHeight="1">
      <c r="A115" s="18" t="s">
        <v>95</v>
      </c>
      <c r="B115" s="19" t="s">
        <v>233</v>
      </c>
      <c r="C115" s="252">
        <f>+SUM(C116:C117)+C118</f>
        <v>3212132000</v>
      </c>
      <c r="D115" s="252">
        <f aca="true" t="shared" si="72" ref="D115:K115">+SUM(D116:D117)+D118</f>
        <v>-3079138938</v>
      </c>
      <c r="E115" s="252">
        <f t="shared" si="72"/>
        <v>-2929967204</v>
      </c>
      <c r="F115" s="252">
        <f t="shared" si="72"/>
        <v>282164796</v>
      </c>
      <c r="G115" s="252">
        <f t="shared" si="72"/>
        <v>60759226</v>
      </c>
      <c r="H115" s="252">
        <f t="shared" si="72"/>
        <v>0</v>
      </c>
      <c r="I115" s="252">
        <f t="shared" si="72"/>
        <v>58367226</v>
      </c>
      <c r="J115" s="252">
        <f t="shared" si="72"/>
        <v>0</v>
      </c>
      <c r="K115" s="252">
        <f t="shared" si="72"/>
        <v>10826548</v>
      </c>
      <c r="L115" s="271">
        <f t="shared" si="55"/>
        <v>0.20685509612616593</v>
      </c>
      <c r="M115" s="8"/>
      <c r="N115" s="8"/>
    </row>
    <row r="116" spans="1:14" ht="15" customHeight="1">
      <c r="A116" s="4" t="s">
        <v>1075</v>
      </c>
      <c r="B116" s="4" t="s">
        <v>234</v>
      </c>
      <c r="C116" s="5">
        <f>+'EJECUCIÓN UD'!C243</f>
        <v>1041382000</v>
      </c>
      <c r="D116" s="5">
        <f>+'EJECUCIÓN UD'!D243</f>
        <v>-1020138938</v>
      </c>
      <c r="E116" s="5">
        <f>+'EJECUCIÓN UD'!E243</f>
        <v>-1005138938</v>
      </c>
      <c r="F116" s="5">
        <f>+'EJECUCIÓN UD'!F243</f>
        <v>36243062</v>
      </c>
      <c r="G116" s="5">
        <f>+'EJECUCIÓN UD'!G243</f>
        <v>0</v>
      </c>
      <c r="H116" s="5">
        <f>+'EJECUCIÓN UD'!H243</f>
        <v>0</v>
      </c>
      <c r="I116" s="5">
        <f>+'EJECUCIÓN UD'!I243</f>
        <v>0</v>
      </c>
      <c r="J116" s="5">
        <f>+'EJECUCIÓN UD'!J243</f>
        <v>0</v>
      </c>
      <c r="K116" s="5">
        <f>+'EJECUCIÓN UD'!K243</f>
        <v>0</v>
      </c>
      <c r="L116" s="272">
        <f t="shared" si="55"/>
        <v>0</v>
      </c>
      <c r="M116" s="8"/>
      <c r="N116" s="8"/>
    </row>
    <row r="117" spans="1:14" ht="15" customHeight="1">
      <c r="A117" s="4" t="s">
        <v>1076</v>
      </c>
      <c r="B117" s="4" t="s">
        <v>96</v>
      </c>
      <c r="C117" s="5">
        <f>+'EJECUCIÓN UD'!C265</f>
        <v>2119000000</v>
      </c>
      <c r="D117" s="5">
        <f>+'EJECUCIÓN UD'!D265</f>
        <v>-2059000000</v>
      </c>
      <c r="E117" s="5">
        <f>+'EJECUCIÓN UD'!E265</f>
        <v>-1924828266</v>
      </c>
      <c r="F117" s="5">
        <f>+'EJECUCIÓN UD'!F265</f>
        <v>194171734</v>
      </c>
      <c r="G117" s="5">
        <f>+'EJECUCIÓN UD'!G265</f>
        <v>12522000</v>
      </c>
      <c r="H117" s="5">
        <f>+'EJECUCIÓN UD'!H265</f>
        <v>0</v>
      </c>
      <c r="I117" s="5">
        <f>+'EJECUCIÓN UD'!I265</f>
        <v>10130000</v>
      </c>
      <c r="J117" s="5">
        <f>+'EJECUCIÓN UD'!J265</f>
        <v>0</v>
      </c>
      <c r="K117" s="5">
        <f>+'EJECUCIÓN UD'!K265</f>
        <v>10130000</v>
      </c>
      <c r="L117" s="272">
        <f t="shared" si="55"/>
        <v>0.05217031228654527</v>
      </c>
      <c r="M117" s="8"/>
      <c r="N117" s="8"/>
    </row>
    <row r="118" spans="1:14" ht="15" customHeight="1">
      <c r="A118" s="30" t="s">
        <v>97</v>
      </c>
      <c r="B118" s="30" t="s">
        <v>98</v>
      </c>
      <c r="C118" s="31">
        <f>+C119</f>
        <v>51750000</v>
      </c>
      <c r="D118" s="31">
        <f aca="true" t="shared" si="73" ref="D118:K118">+D119</f>
        <v>0</v>
      </c>
      <c r="E118" s="31">
        <f t="shared" si="73"/>
        <v>0</v>
      </c>
      <c r="F118" s="31">
        <f t="shared" si="73"/>
        <v>51750000</v>
      </c>
      <c r="G118" s="31">
        <f t="shared" si="73"/>
        <v>48237226</v>
      </c>
      <c r="H118" s="31">
        <f t="shared" si="73"/>
        <v>0</v>
      </c>
      <c r="I118" s="31">
        <f t="shared" si="73"/>
        <v>48237226</v>
      </c>
      <c r="J118" s="31">
        <f t="shared" si="73"/>
        <v>0</v>
      </c>
      <c r="K118" s="31">
        <f t="shared" si="73"/>
        <v>696548</v>
      </c>
      <c r="L118" s="273">
        <f t="shared" si="55"/>
        <v>0.932120309178744</v>
      </c>
      <c r="M118" s="8"/>
      <c r="N118" s="8"/>
    </row>
    <row r="119" spans="1:14" ht="15" customHeight="1">
      <c r="A119" s="4" t="s">
        <v>99</v>
      </c>
      <c r="B119" s="4" t="s">
        <v>100</v>
      </c>
      <c r="C119" s="5">
        <f>+'EJECUCIÓN UD'!C288</f>
        <v>51750000</v>
      </c>
      <c r="D119" s="5">
        <f>+'EJECUCIÓN UD'!D288</f>
        <v>0</v>
      </c>
      <c r="E119" s="5">
        <f>+'EJECUCIÓN UD'!E288</f>
        <v>0</v>
      </c>
      <c r="F119" s="5">
        <f>+'EJECUCIÓN UD'!F288</f>
        <v>51750000</v>
      </c>
      <c r="G119" s="5">
        <f>+'EJECUCIÓN UD'!G288</f>
        <v>48237226</v>
      </c>
      <c r="H119" s="5">
        <f>+'EJECUCIÓN UD'!H288</f>
        <v>0</v>
      </c>
      <c r="I119" s="5">
        <f>+'EJECUCIÓN UD'!I288</f>
        <v>48237226</v>
      </c>
      <c r="J119" s="5">
        <f>+'EJECUCIÓN UD'!J288</f>
        <v>0</v>
      </c>
      <c r="K119" s="5">
        <f>+'EJECUCIÓN UD'!K288</f>
        <v>696548</v>
      </c>
      <c r="L119" s="272">
        <f t="shared" si="55"/>
        <v>0.932120309178744</v>
      </c>
      <c r="M119" s="8"/>
      <c r="N119" s="8"/>
    </row>
    <row r="120" spans="1:14" s="9" customFormat="1" ht="15" customHeight="1">
      <c r="A120" s="18" t="s">
        <v>101</v>
      </c>
      <c r="B120" s="19" t="s">
        <v>235</v>
      </c>
      <c r="C120" s="252">
        <f>+C121+C127+C129</f>
        <v>5959517000</v>
      </c>
      <c r="D120" s="252">
        <f aca="true" t="shared" si="74" ref="D120:K120">+D121+D127+D129</f>
        <v>1803736952</v>
      </c>
      <c r="E120" s="252">
        <f t="shared" si="74"/>
        <v>2025736952</v>
      </c>
      <c r="F120" s="252">
        <f t="shared" si="74"/>
        <v>7985253952</v>
      </c>
      <c r="G120" s="252">
        <f t="shared" si="74"/>
        <v>4205459482</v>
      </c>
      <c r="H120" s="252">
        <f t="shared" si="74"/>
        <v>11843950</v>
      </c>
      <c r="I120" s="252">
        <f t="shared" si="74"/>
        <v>4164260144</v>
      </c>
      <c r="J120" s="252">
        <f t="shared" si="74"/>
        <v>42807162</v>
      </c>
      <c r="K120" s="252">
        <f t="shared" si="74"/>
        <v>2684998161</v>
      </c>
      <c r="L120" s="271">
        <f t="shared" si="55"/>
        <v>0.5214937645103964</v>
      </c>
      <c r="M120" s="8"/>
      <c r="N120" s="8"/>
    </row>
    <row r="121" spans="1:14" ht="15" customHeight="1">
      <c r="A121" s="30" t="s">
        <v>102</v>
      </c>
      <c r="B121" s="30" t="s">
        <v>236</v>
      </c>
      <c r="C121" s="31">
        <f>+SUM(C122:C126)</f>
        <v>2761250000</v>
      </c>
      <c r="D121" s="31">
        <f aca="true" t="shared" si="75" ref="D121:K121">+SUM(D122:D126)</f>
        <v>1496971122</v>
      </c>
      <c r="E121" s="31">
        <f t="shared" si="75"/>
        <v>1646971122</v>
      </c>
      <c r="F121" s="31">
        <f t="shared" si="75"/>
        <v>4408221122</v>
      </c>
      <c r="G121" s="31">
        <f t="shared" si="75"/>
        <v>1956781292</v>
      </c>
      <c r="H121" s="31">
        <f t="shared" si="75"/>
        <v>11843950</v>
      </c>
      <c r="I121" s="31">
        <f t="shared" si="75"/>
        <v>1956519581</v>
      </c>
      <c r="J121" s="31">
        <f t="shared" si="75"/>
        <v>22471624</v>
      </c>
      <c r="K121" s="31">
        <f t="shared" si="75"/>
        <v>1884557695</v>
      </c>
      <c r="L121" s="273">
        <f t="shared" si="55"/>
        <v>0.44383426485473837</v>
      </c>
      <c r="M121" s="8"/>
      <c r="N121" s="8"/>
    </row>
    <row r="122" spans="1:14" ht="15" customHeight="1">
      <c r="A122" s="4" t="s">
        <v>103</v>
      </c>
      <c r="B122" s="4" t="s">
        <v>237</v>
      </c>
      <c r="C122" s="5">
        <f>+'EJECUCIÓN UD'!C291</f>
        <v>15675000</v>
      </c>
      <c r="D122" s="5">
        <f>+'EJECUCIÓN UD'!D291</f>
        <v>0</v>
      </c>
      <c r="E122" s="5">
        <f>+'EJECUCIÓN UD'!E291</f>
        <v>0</v>
      </c>
      <c r="F122" s="5">
        <f>+'EJECUCIÓN UD'!F291</f>
        <v>15675000</v>
      </c>
      <c r="G122" s="5">
        <f>+'EJECUCIÓN UD'!G291</f>
        <v>11696689</v>
      </c>
      <c r="H122" s="5">
        <f>+'EJECUCIÓN UD'!H291</f>
        <v>0</v>
      </c>
      <c r="I122" s="5">
        <f>+'EJECUCIÓN UD'!I291</f>
        <v>11696689</v>
      </c>
      <c r="J122" s="5">
        <f>+'EJECUCIÓN UD'!J291</f>
        <v>0</v>
      </c>
      <c r="K122" s="5">
        <f>+'EJECUCIÓN UD'!K291</f>
        <v>11696689</v>
      </c>
      <c r="L122" s="272">
        <f t="shared" si="55"/>
        <v>0.746200255183413</v>
      </c>
      <c r="M122" s="8"/>
      <c r="N122" s="8"/>
    </row>
    <row r="123" spans="1:14" ht="15" customHeight="1">
      <c r="A123" s="4" t="s">
        <v>104</v>
      </c>
      <c r="B123" s="4" t="s">
        <v>238</v>
      </c>
      <c r="C123" s="5">
        <f>+'EJECUCIÓN UD'!C292</f>
        <v>1738771000</v>
      </c>
      <c r="D123" s="5">
        <f>+'EJECUCIÓN UD'!D292</f>
        <v>-426004433</v>
      </c>
      <c r="E123" s="5">
        <f>+'EJECUCIÓN UD'!E292</f>
        <v>-426004433</v>
      </c>
      <c r="F123" s="5">
        <f>+'EJECUCIÓN UD'!F292</f>
        <v>1312766567</v>
      </c>
      <c r="G123" s="5">
        <f>+'EJECUCIÓN UD'!G292</f>
        <v>1101833339</v>
      </c>
      <c r="H123" s="5">
        <f>+'EJECUCIÓN UD'!H292</f>
        <v>0</v>
      </c>
      <c r="I123" s="5">
        <f>+'EJECUCIÓN UD'!I292</f>
        <v>1101735278</v>
      </c>
      <c r="J123" s="5">
        <f>+'EJECUCIÓN UD'!J292</f>
        <v>0</v>
      </c>
      <c r="K123" s="5">
        <f>+'EJECUCIÓN UD'!K292</f>
        <v>1101735278</v>
      </c>
      <c r="L123" s="272">
        <f t="shared" si="55"/>
        <v>0.83924690473931</v>
      </c>
      <c r="M123" s="8"/>
      <c r="N123" s="8"/>
    </row>
    <row r="124" spans="1:14" ht="15" customHeight="1">
      <c r="A124" s="4" t="s">
        <v>105</v>
      </c>
      <c r="B124" s="4" t="s">
        <v>239</v>
      </c>
      <c r="C124" s="5">
        <f>+'EJECUCIÓN UD'!C293</f>
        <v>610779000</v>
      </c>
      <c r="D124" s="5">
        <f>+'EJECUCIÓN UD'!D293</f>
        <v>426004433</v>
      </c>
      <c r="E124" s="5">
        <f>+'EJECUCIÓN UD'!E293</f>
        <v>426004433</v>
      </c>
      <c r="F124" s="5">
        <f>+'EJECUCIÓN UD'!F293</f>
        <v>1036783433</v>
      </c>
      <c r="G124" s="5">
        <f>+'EJECUCIÓN UD'!G293</f>
        <v>610779000</v>
      </c>
      <c r="H124" s="5">
        <f>+'EJECUCIÓN UD'!H293</f>
        <v>0</v>
      </c>
      <c r="I124" s="5">
        <f>+'EJECUCIÓN UD'!I293</f>
        <v>610779000</v>
      </c>
      <c r="J124" s="5">
        <f>+'EJECUCIÓN UD'!J293</f>
        <v>0</v>
      </c>
      <c r="K124" s="5">
        <f>+'EJECUCIÓN UD'!K293</f>
        <v>610779000</v>
      </c>
      <c r="L124" s="272">
        <f t="shared" si="55"/>
        <v>0.5891095291064513</v>
      </c>
      <c r="M124" s="8"/>
      <c r="N124" s="8"/>
    </row>
    <row r="125" spans="1:14" ht="15" customHeight="1">
      <c r="A125" s="4" t="s">
        <v>106</v>
      </c>
      <c r="B125" s="4" t="s">
        <v>240</v>
      </c>
      <c r="C125" s="5">
        <f>+'EJECUCIÓN UD'!C294</f>
        <v>13200000</v>
      </c>
      <c r="D125" s="5">
        <f>+'EJECUCIÓN UD'!D294</f>
        <v>0</v>
      </c>
      <c r="E125" s="5">
        <f>+'EJECUCIÓN UD'!E294</f>
        <v>0</v>
      </c>
      <c r="F125" s="5">
        <f>+'EJECUCIÓN UD'!F294</f>
        <v>13200000</v>
      </c>
      <c r="G125" s="5">
        <f>+'EJECUCIÓN UD'!G294</f>
        <v>8145400</v>
      </c>
      <c r="H125" s="5">
        <f>+'EJECUCIÓN UD'!H294</f>
        <v>7981750</v>
      </c>
      <c r="I125" s="5">
        <f>+'EJECUCIÓN UD'!I294</f>
        <v>7981750</v>
      </c>
      <c r="J125" s="5">
        <f>+'EJECUCIÓN UD'!J294</f>
        <v>0</v>
      </c>
      <c r="K125" s="5">
        <f>+'EJECUCIÓN UD'!K294</f>
        <v>0</v>
      </c>
      <c r="L125" s="272">
        <f t="shared" si="55"/>
        <v>0.6046780303030304</v>
      </c>
      <c r="M125" s="8"/>
      <c r="N125" s="8"/>
    </row>
    <row r="126" spans="1:14" ht="15" customHeight="1">
      <c r="A126" s="4" t="s">
        <v>107</v>
      </c>
      <c r="B126" s="4" t="s">
        <v>241</v>
      </c>
      <c r="C126" s="5">
        <f>+'EJECUCIÓN UD'!C296+'EJECUCIÓN UD'!C297</f>
        <v>382825000</v>
      </c>
      <c r="D126" s="5">
        <f>+'EJECUCIÓN UD'!D296+'EJECUCIÓN UD'!D297</f>
        <v>1496971122</v>
      </c>
      <c r="E126" s="5">
        <f>+'EJECUCIÓN UD'!E296+'EJECUCIÓN UD'!E297</f>
        <v>1646971122</v>
      </c>
      <c r="F126" s="5">
        <f>+'EJECUCIÓN UD'!F296+'EJECUCIÓN UD'!F297</f>
        <v>2029796122</v>
      </c>
      <c r="G126" s="5">
        <f>+'EJECUCIÓN UD'!G296+'EJECUCIÓN UD'!G297</f>
        <v>224326864</v>
      </c>
      <c r="H126" s="5">
        <f>+'EJECUCIÓN UD'!H296+'EJECUCIÓN UD'!H297</f>
        <v>3862200</v>
      </c>
      <c r="I126" s="5">
        <f>+'EJECUCIÓN UD'!I296+'EJECUCIÓN UD'!I297</f>
        <v>224326864</v>
      </c>
      <c r="J126" s="5">
        <f>+'EJECUCIÓN UD'!J296+'EJECUCIÓN UD'!J297</f>
        <v>22471624</v>
      </c>
      <c r="K126" s="5">
        <f>+'EJECUCIÓN UD'!K296+'EJECUCIÓN UD'!K297</f>
        <v>160346728</v>
      </c>
      <c r="L126" s="272">
        <f t="shared" si="55"/>
        <v>0.11051694382929755</v>
      </c>
      <c r="M126" s="8"/>
      <c r="N126" s="8"/>
    </row>
    <row r="127" spans="1:14" ht="15" customHeight="1">
      <c r="A127" s="30" t="s">
        <v>108</v>
      </c>
      <c r="B127" s="30" t="s">
        <v>109</v>
      </c>
      <c r="C127" s="31">
        <f>+C128</f>
        <v>2406689000</v>
      </c>
      <c r="D127" s="31">
        <f aca="true" t="shared" si="76" ref="D127:K127">+D128</f>
        <v>-35000000</v>
      </c>
      <c r="E127" s="31">
        <f t="shared" si="76"/>
        <v>37000000</v>
      </c>
      <c r="F127" s="31">
        <f t="shared" si="76"/>
        <v>2443689000</v>
      </c>
      <c r="G127" s="31">
        <f t="shared" si="76"/>
        <v>1871196440</v>
      </c>
      <c r="H127" s="31">
        <f t="shared" si="76"/>
        <v>0</v>
      </c>
      <c r="I127" s="31">
        <f t="shared" si="76"/>
        <v>1835196440</v>
      </c>
      <c r="J127" s="31">
        <f t="shared" si="76"/>
        <v>20335538</v>
      </c>
      <c r="K127" s="31">
        <f t="shared" si="76"/>
        <v>709292895</v>
      </c>
      <c r="L127" s="273">
        <f t="shared" si="55"/>
        <v>0.7509942713659553</v>
      </c>
      <c r="M127" s="8"/>
      <c r="N127" s="8"/>
    </row>
    <row r="128" spans="1:14" ht="15" customHeight="1">
      <c r="A128" s="4" t="s">
        <v>110</v>
      </c>
      <c r="B128" s="4" t="s">
        <v>242</v>
      </c>
      <c r="C128" s="5">
        <f>+'EJECUCIÓN UD'!C299</f>
        <v>2406689000</v>
      </c>
      <c r="D128" s="5">
        <f>+'EJECUCIÓN UD'!D299</f>
        <v>-35000000</v>
      </c>
      <c r="E128" s="5">
        <f>+'EJECUCIÓN UD'!E299</f>
        <v>37000000</v>
      </c>
      <c r="F128" s="5">
        <f>+'EJECUCIÓN UD'!F299</f>
        <v>2443689000</v>
      </c>
      <c r="G128" s="5">
        <f>+'EJECUCIÓN UD'!G299</f>
        <v>1871196440</v>
      </c>
      <c r="H128" s="5">
        <f>+'EJECUCIÓN UD'!H299</f>
        <v>0</v>
      </c>
      <c r="I128" s="5">
        <f>+'EJECUCIÓN UD'!I299</f>
        <v>1835196440</v>
      </c>
      <c r="J128" s="5">
        <f>+'EJECUCIÓN UD'!J299</f>
        <v>20335538</v>
      </c>
      <c r="K128" s="5">
        <f>+'EJECUCIÓN UD'!K299</f>
        <v>709292895</v>
      </c>
      <c r="L128" s="272">
        <f t="shared" si="55"/>
        <v>0.7509942713659553</v>
      </c>
      <c r="M128" s="8"/>
      <c r="N128" s="8"/>
    </row>
    <row r="129" spans="1:14" ht="15" customHeight="1">
      <c r="A129" s="30" t="s">
        <v>111</v>
      </c>
      <c r="B129" s="30" t="s">
        <v>243</v>
      </c>
      <c r="C129" s="31">
        <f>+C130</f>
        <v>791578000</v>
      </c>
      <c r="D129" s="31">
        <f aca="true" t="shared" si="77" ref="D129:K129">+D130</f>
        <v>341765830</v>
      </c>
      <c r="E129" s="31">
        <f t="shared" si="77"/>
        <v>341765830</v>
      </c>
      <c r="F129" s="31">
        <f t="shared" si="77"/>
        <v>1133343830</v>
      </c>
      <c r="G129" s="31">
        <f t="shared" si="77"/>
        <v>377481750</v>
      </c>
      <c r="H129" s="31">
        <f t="shared" si="77"/>
        <v>0</v>
      </c>
      <c r="I129" s="31">
        <f t="shared" si="77"/>
        <v>372544123</v>
      </c>
      <c r="J129" s="31">
        <f t="shared" si="77"/>
        <v>0</v>
      </c>
      <c r="K129" s="31">
        <f t="shared" si="77"/>
        <v>91147571</v>
      </c>
      <c r="L129" s="273">
        <f t="shared" si="55"/>
        <v>0.32871235819054134</v>
      </c>
      <c r="M129" s="8"/>
      <c r="N129" s="8"/>
    </row>
    <row r="130" spans="1:14" ht="15" customHeight="1">
      <c r="A130" s="4" t="s">
        <v>112</v>
      </c>
      <c r="B130" s="4" t="s">
        <v>244</v>
      </c>
      <c r="C130" s="5">
        <f>+'EJECUCIÓN UD'!C310</f>
        <v>791578000</v>
      </c>
      <c r="D130" s="5">
        <f>+'EJECUCIÓN UD'!D310</f>
        <v>341765830</v>
      </c>
      <c r="E130" s="5">
        <f>+'EJECUCIÓN UD'!E310</f>
        <v>341765830</v>
      </c>
      <c r="F130" s="5">
        <f>+'EJECUCIÓN UD'!F310</f>
        <v>1133343830</v>
      </c>
      <c r="G130" s="5">
        <f>+'EJECUCIÓN UD'!G310</f>
        <v>377481750</v>
      </c>
      <c r="H130" s="5">
        <f>+'EJECUCIÓN UD'!H310</f>
        <v>0</v>
      </c>
      <c r="I130" s="5">
        <f>+'EJECUCIÓN UD'!I310</f>
        <v>372544123</v>
      </c>
      <c r="J130" s="5">
        <f>+'EJECUCIÓN UD'!J310</f>
        <v>0</v>
      </c>
      <c r="K130" s="5">
        <f>+'EJECUCIÓN UD'!K310</f>
        <v>91147571</v>
      </c>
      <c r="L130" s="272">
        <f t="shared" si="55"/>
        <v>0.32871235819054134</v>
      </c>
      <c r="M130" s="8"/>
      <c r="N130" s="8"/>
    </row>
    <row r="131" spans="1:14" s="9" customFormat="1" ht="15" customHeight="1">
      <c r="A131" s="18" t="s">
        <v>113</v>
      </c>
      <c r="B131" s="19" t="s">
        <v>245</v>
      </c>
      <c r="C131" s="252">
        <f>+C132+C133+C136+C142+C148+C153+C162</f>
        <v>56524868000</v>
      </c>
      <c r="D131" s="252">
        <f aca="true" t="shared" si="78" ref="D131:K131">+D132+D133+D136+D142+D148+D153+D162</f>
        <v>-997017288</v>
      </c>
      <c r="E131" s="252">
        <f t="shared" si="78"/>
        <v>-768974930</v>
      </c>
      <c r="F131" s="252">
        <f t="shared" si="78"/>
        <v>55755893070</v>
      </c>
      <c r="G131" s="252">
        <f t="shared" si="78"/>
        <v>48423147428</v>
      </c>
      <c r="H131" s="252">
        <f t="shared" si="78"/>
        <v>1937175419</v>
      </c>
      <c r="I131" s="252">
        <f t="shared" si="78"/>
        <v>46776229054</v>
      </c>
      <c r="J131" s="252">
        <f t="shared" si="78"/>
        <v>4145905655</v>
      </c>
      <c r="K131" s="252">
        <f t="shared" si="78"/>
        <v>27933685950</v>
      </c>
      <c r="L131" s="271">
        <f t="shared" si="55"/>
        <v>0.838946817608566</v>
      </c>
      <c r="M131" s="8"/>
      <c r="N131" s="8"/>
    </row>
    <row r="132" spans="1:14" s="115" customFormat="1" ht="15" customHeight="1">
      <c r="A132" s="113" t="s">
        <v>1088</v>
      </c>
      <c r="B132" s="113" t="s">
        <v>114</v>
      </c>
      <c r="C132" s="114">
        <f>+'EJECUCIÓN UD'!C319+'EJECUCIÓN UD'!C320</f>
        <v>671858000</v>
      </c>
      <c r="D132" s="114">
        <f>+'EJECUCIÓN UD'!D319+'EJECUCIÓN UD'!D320</f>
        <v>0</v>
      </c>
      <c r="E132" s="114">
        <f>+'EJECUCIÓN UD'!E319+'EJECUCIÓN UD'!E320</f>
        <v>0</v>
      </c>
      <c r="F132" s="114">
        <f>+'EJECUCIÓN UD'!F319+'EJECUCIÓN UD'!F320</f>
        <v>671858000</v>
      </c>
      <c r="G132" s="114">
        <f>+'EJECUCIÓN UD'!G319+'EJECUCIÓN UD'!G320</f>
        <v>397923428</v>
      </c>
      <c r="H132" s="114">
        <f>+'EJECUCIÓN UD'!H319+'EJECUCIÓN UD'!H320</f>
        <v>338970</v>
      </c>
      <c r="I132" s="114">
        <f>+'EJECUCIÓN UD'!I319+'EJECUCIÓN UD'!I320</f>
        <v>397923428</v>
      </c>
      <c r="J132" s="114">
        <f>+'EJECUCIÓN UD'!J319+'EJECUCIÓN UD'!J320</f>
        <v>31738220</v>
      </c>
      <c r="K132" s="114">
        <f>+'EJECUCIÓN UD'!K319+'EJECUCIÓN UD'!K320</f>
        <v>291458878</v>
      </c>
      <c r="L132" s="276">
        <f t="shared" si="55"/>
        <v>0.5922731112824436</v>
      </c>
      <c r="M132" s="8"/>
      <c r="N132" s="8"/>
    </row>
    <row r="133" spans="1:14" ht="15" customHeight="1">
      <c r="A133" s="30" t="s">
        <v>115</v>
      </c>
      <c r="B133" s="30" t="s">
        <v>116</v>
      </c>
      <c r="C133" s="31">
        <f>+SUM(C134:C135)</f>
        <v>1580951000</v>
      </c>
      <c r="D133" s="31">
        <f aca="true" t="shared" si="79" ref="D133:K133">+SUM(D134:D135)</f>
        <v>223519395</v>
      </c>
      <c r="E133" s="31">
        <f t="shared" si="79"/>
        <v>223519395</v>
      </c>
      <c r="F133" s="31">
        <f t="shared" si="79"/>
        <v>1804470395</v>
      </c>
      <c r="G133" s="31">
        <f t="shared" si="79"/>
        <v>1534829385</v>
      </c>
      <c r="H133" s="31">
        <f t="shared" si="79"/>
        <v>68710630</v>
      </c>
      <c r="I133" s="31">
        <f t="shared" si="79"/>
        <v>1517624446</v>
      </c>
      <c r="J133" s="31">
        <f t="shared" si="79"/>
        <v>123029071</v>
      </c>
      <c r="K133" s="31">
        <f t="shared" si="79"/>
        <v>1149853051</v>
      </c>
      <c r="L133" s="273">
        <f t="shared" si="55"/>
        <v>0.84103593508942</v>
      </c>
      <c r="M133" s="8"/>
      <c r="N133" s="8"/>
    </row>
    <row r="134" spans="1:14" ht="15" customHeight="1">
      <c r="A134" s="4" t="s">
        <v>117</v>
      </c>
      <c r="B134" s="4" t="s">
        <v>246</v>
      </c>
      <c r="C134" s="5">
        <f>+'EJECUCIÓN UD'!C322</f>
        <v>104000000</v>
      </c>
      <c r="D134" s="5">
        <f>+'EJECUCIÓN UD'!D322</f>
        <v>-90000000</v>
      </c>
      <c r="E134" s="5">
        <f>+'EJECUCIÓN UD'!E322</f>
        <v>-90000000</v>
      </c>
      <c r="F134" s="5">
        <f>+'EJECUCIÓN UD'!F322</f>
        <v>14000000</v>
      </c>
      <c r="G134" s="5">
        <f>+'EJECUCIÓN UD'!G322</f>
        <v>2400000</v>
      </c>
      <c r="H134" s="5">
        <f>+'EJECUCIÓN UD'!H322</f>
        <v>400000</v>
      </c>
      <c r="I134" s="5">
        <f>+'EJECUCIÓN UD'!I322</f>
        <v>2400000</v>
      </c>
      <c r="J134" s="5">
        <f>+'EJECUCIÓN UD'!J322</f>
        <v>400000</v>
      </c>
      <c r="K134" s="5">
        <f>+'EJECUCIÓN UD'!K322</f>
        <v>2400000</v>
      </c>
      <c r="L134" s="272">
        <f t="shared" si="55"/>
        <v>0.17142857142857143</v>
      </c>
      <c r="M134" s="8"/>
      <c r="N134" s="8"/>
    </row>
    <row r="135" spans="1:14" ht="15" customHeight="1">
      <c r="A135" s="4" t="s">
        <v>118</v>
      </c>
      <c r="B135" s="4" t="s">
        <v>119</v>
      </c>
      <c r="C135" s="5">
        <f>+'EJECUCIÓN UD'!C325</f>
        <v>1476951000</v>
      </c>
      <c r="D135" s="5">
        <f>+'EJECUCIÓN UD'!D325</f>
        <v>313519395</v>
      </c>
      <c r="E135" s="5">
        <f>+'EJECUCIÓN UD'!E325</f>
        <v>313519395</v>
      </c>
      <c r="F135" s="5">
        <f>+'EJECUCIÓN UD'!F325</f>
        <v>1790470395</v>
      </c>
      <c r="G135" s="5">
        <f>+'EJECUCIÓN UD'!G325</f>
        <v>1532429385</v>
      </c>
      <c r="H135" s="5">
        <f>+'EJECUCIÓN UD'!H325</f>
        <v>68310630</v>
      </c>
      <c r="I135" s="5">
        <f>+'EJECUCIÓN UD'!I325</f>
        <v>1515224446</v>
      </c>
      <c r="J135" s="5">
        <f>+'EJECUCIÓN UD'!J325</f>
        <v>122629071</v>
      </c>
      <c r="K135" s="5">
        <f>+'EJECUCIÓN UD'!K325</f>
        <v>1147453051</v>
      </c>
      <c r="L135" s="272">
        <f t="shared" si="55"/>
        <v>0.8462717117419861</v>
      </c>
      <c r="M135" s="8"/>
      <c r="N135" s="8"/>
    </row>
    <row r="136" spans="1:14" ht="15" customHeight="1">
      <c r="A136" s="30" t="s">
        <v>120</v>
      </c>
      <c r="B136" s="30" t="s">
        <v>247</v>
      </c>
      <c r="C136" s="31">
        <f>+SUM(C137:C141)</f>
        <v>30795968000</v>
      </c>
      <c r="D136" s="31">
        <f aca="true" t="shared" si="80" ref="D136:K136">+SUM(D137:D141)</f>
        <v>121532702</v>
      </c>
      <c r="E136" s="31">
        <f t="shared" si="80"/>
        <v>215123060</v>
      </c>
      <c r="F136" s="31">
        <f t="shared" si="80"/>
        <v>31011091060</v>
      </c>
      <c r="G136" s="31">
        <f t="shared" si="80"/>
        <v>27543934242</v>
      </c>
      <c r="H136" s="31">
        <f t="shared" si="80"/>
        <v>1273847169</v>
      </c>
      <c r="I136" s="31">
        <f t="shared" si="80"/>
        <v>26290433514</v>
      </c>
      <c r="J136" s="31">
        <f t="shared" si="80"/>
        <v>2843056221</v>
      </c>
      <c r="K136" s="31">
        <f t="shared" si="80"/>
        <v>19339644000</v>
      </c>
      <c r="L136" s="273">
        <f t="shared" si="55"/>
        <v>0.8477751867270161</v>
      </c>
      <c r="M136" s="8"/>
      <c r="N136" s="8"/>
    </row>
    <row r="137" spans="1:14" ht="15" customHeight="1">
      <c r="A137" s="4" t="s">
        <v>121</v>
      </c>
      <c r="B137" s="4" t="s">
        <v>248</v>
      </c>
      <c r="C137" s="5">
        <f>+'EJECUCIÓN UD'!C337+'EJECUCIÓN UD'!C345+'EJECUCIÓN UD'!C346+'EJECUCIÓN UD'!C347+'EJECUCIÓN UD'!C350+'EJECUCIÓN UD'!C351+'EJECUCIÓN UD'!C352+'EJECUCIÓN UD'!C353+'EJECUCIÓN UD'!C372+'EJECUCIÓN UD'!C384+'EJECUCIÓN UD'!C385</f>
        <v>28716578000</v>
      </c>
      <c r="D137" s="5">
        <f>+'EJECUCIÓN UD'!D337+'EJECUCIÓN UD'!D345+'EJECUCIÓN UD'!D346+'EJECUCIÓN UD'!D347+'EJECUCIÓN UD'!D350+'EJECUCIÓN UD'!D351+'EJECUCIÓN UD'!D352+'EJECUCIÓN UD'!D353+'EJECUCIÓN UD'!D372+'EJECUCIÓN UD'!D384+'EJECUCIÓN UD'!D385</f>
        <v>-47012361</v>
      </c>
      <c r="E137" s="5">
        <f>+'EJECUCIÓN UD'!E337+'EJECUCIÓN UD'!E345+'EJECUCIÓN UD'!E346+'EJECUCIÓN UD'!E347+'EJECUCIÓN UD'!E350+'EJECUCIÓN UD'!E351+'EJECUCIÓN UD'!E352+'EJECUCIÓN UD'!E353+'EJECUCIÓN UD'!E372+'EJECUCIÓN UD'!E384+'EJECUCIÓN UD'!E385</f>
        <v>46577997</v>
      </c>
      <c r="F137" s="5">
        <f>+'EJECUCIÓN UD'!F337+'EJECUCIÓN UD'!F345+'EJECUCIÓN UD'!F346+'EJECUCIÓN UD'!F347+'EJECUCIÓN UD'!F350+'EJECUCIÓN UD'!F351+'EJECUCIÓN UD'!F352+'EJECUCIÓN UD'!F353+'EJECUCIÓN UD'!F372+'EJECUCIÓN UD'!F384+'EJECUCIÓN UD'!F385</f>
        <v>28763155997</v>
      </c>
      <c r="G137" s="5">
        <f>+'EJECUCIÓN UD'!G337+'EJECUCIÓN UD'!G345+'EJECUCIÓN UD'!G346+'EJECUCIÓN UD'!G347+'EJECUCIÓN UD'!G350+'EJECUCIÓN UD'!G351+'EJECUCIÓN UD'!G352+'EJECUCIÓN UD'!G353+'EJECUCIÓN UD'!G372+'EJECUCIÓN UD'!G384+'EJECUCIÓN UD'!G385</f>
        <v>25598063740</v>
      </c>
      <c r="H137" s="5">
        <f>+'EJECUCIÓN UD'!H337+'EJECUCIÓN UD'!H345+'EJECUCIÓN UD'!H346+'EJECUCIÓN UD'!H347+'EJECUCIÓN UD'!H350+'EJECUCIÓN UD'!H351+'EJECUCIÓN UD'!H352+'EJECUCIÓN UD'!H353+'EJECUCIÓN UD'!H372+'EJECUCIÓN UD'!H384+'EJECUCIÓN UD'!H385</f>
        <v>1238822829</v>
      </c>
      <c r="I137" s="5">
        <f>+'EJECUCIÓN UD'!I337+'EJECUCIÓN UD'!I345+'EJECUCIÓN UD'!I346+'EJECUCIÓN UD'!I347+'EJECUCIÓN UD'!I350+'EJECUCIÓN UD'!I351+'EJECUCIÓN UD'!I352+'EJECUCIÓN UD'!I353+'EJECUCIÓN UD'!I372+'EJECUCIÓN UD'!I384+'EJECUCIÓN UD'!I385</f>
        <v>24403112475</v>
      </c>
      <c r="J137" s="5">
        <f>+'EJECUCIÓN UD'!J337+'EJECUCIÓN UD'!J345+'EJECUCIÓN UD'!J346+'EJECUCIÓN UD'!J347+'EJECUCIÓN UD'!J350+'EJECUCIÓN UD'!J351+'EJECUCIÓN UD'!J352+'EJECUCIÓN UD'!J353+'EJECUCIÓN UD'!J372+'EJECUCIÓN UD'!J384+'EJECUCIÓN UD'!J385</f>
        <v>2645117059</v>
      </c>
      <c r="K137" s="5">
        <f>+'EJECUCIÓN UD'!K337+'EJECUCIÓN UD'!K345+'EJECUCIÓN UD'!K346+'EJECUCIÓN UD'!K347+'EJECUCIÓN UD'!K350+'EJECUCIÓN UD'!K351+'EJECUCIÓN UD'!K352+'EJECUCIÓN UD'!K353+'EJECUCIÓN UD'!K372+'EJECUCIÓN UD'!K384+'EJECUCIÓN UD'!K385</f>
        <v>17932935971</v>
      </c>
      <c r="L137" s="272">
        <f t="shared" si="55"/>
        <v>0.8484156772485344</v>
      </c>
      <c r="M137" s="8"/>
      <c r="N137" s="8"/>
    </row>
    <row r="138" spans="1:14" ht="15" customHeight="1">
      <c r="A138" s="4" t="s">
        <v>122</v>
      </c>
      <c r="B138" s="4" t="s">
        <v>249</v>
      </c>
      <c r="C138" s="5">
        <f>+'EJECUCIÓN UD'!C386</f>
        <v>1327713000</v>
      </c>
      <c r="D138" s="5">
        <f>+'EJECUCIÓN UD'!D386</f>
        <v>65828325</v>
      </c>
      <c r="E138" s="5">
        <f>+'EJECUCIÓN UD'!E386</f>
        <v>65828325</v>
      </c>
      <c r="F138" s="5">
        <f>+'EJECUCIÓN UD'!F386</f>
        <v>1393541325</v>
      </c>
      <c r="G138" s="5">
        <f>+'EJECUCIÓN UD'!G386</f>
        <v>1251610752</v>
      </c>
      <c r="H138" s="5">
        <f>+'EJECUCIÓN UD'!H386</f>
        <v>35024340</v>
      </c>
      <c r="I138" s="5">
        <f>+'EJECUCIÓN UD'!I386</f>
        <v>1193061289</v>
      </c>
      <c r="J138" s="5">
        <f>+'EJECUCIÓN UD'!J386</f>
        <v>126315854</v>
      </c>
      <c r="K138" s="5">
        <f>+'EJECUCIÓN UD'!K386</f>
        <v>882850388</v>
      </c>
      <c r="L138" s="272">
        <f t="shared" si="55"/>
        <v>0.8561362821443419</v>
      </c>
      <c r="M138" s="8"/>
      <c r="N138" s="8"/>
    </row>
    <row r="139" spans="1:14" ht="15" customHeight="1">
      <c r="A139" s="4" t="s">
        <v>123</v>
      </c>
      <c r="B139" s="4" t="s">
        <v>250</v>
      </c>
      <c r="C139" s="5">
        <f>+'EJECUCIÓN UD'!C393</f>
        <v>703717000</v>
      </c>
      <c r="D139" s="5">
        <f>+'EJECUCIÓN UD'!D393</f>
        <v>102716738</v>
      </c>
      <c r="E139" s="5">
        <f>+'EJECUCIÓN UD'!E393</f>
        <v>102716738</v>
      </c>
      <c r="F139" s="5">
        <f>+'EJECUCIÓN UD'!F393</f>
        <v>806433738</v>
      </c>
      <c r="G139" s="5">
        <f>+'EJECUCIÓN UD'!G393</f>
        <v>661299750</v>
      </c>
      <c r="H139" s="5">
        <f>+'EJECUCIÓN UD'!H393</f>
        <v>0</v>
      </c>
      <c r="I139" s="5">
        <f>+'EJECUCIÓN UD'!I393</f>
        <v>661299750</v>
      </c>
      <c r="J139" s="5">
        <f>+'EJECUCIÓN UD'!J393</f>
        <v>66129975</v>
      </c>
      <c r="K139" s="5">
        <f>+'EJECUCIÓN UD'!K393</f>
        <v>512870975</v>
      </c>
      <c r="L139" s="272">
        <f t="shared" si="55"/>
        <v>0.8200298658635733</v>
      </c>
      <c r="M139" s="8"/>
      <c r="N139" s="8"/>
    </row>
    <row r="140" spans="1:14" ht="15" customHeight="1">
      <c r="A140" s="4" t="s">
        <v>124</v>
      </c>
      <c r="B140" s="4" t="s">
        <v>251</v>
      </c>
      <c r="C140" s="5">
        <f>+'EJECUCIÓN UD'!C398</f>
        <v>32960000</v>
      </c>
      <c r="D140" s="5">
        <f>+'EJECUCIÓN UD'!D398</f>
        <v>0</v>
      </c>
      <c r="E140" s="5">
        <f>+'EJECUCIÓN UD'!E398</f>
        <v>0</v>
      </c>
      <c r="F140" s="5">
        <f>+'EJECUCIÓN UD'!F398</f>
        <v>32960000</v>
      </c>
      <c r="G140" s="5">
        <f>+'EJECUCIÓN UD'!G398</f>
        <v>32960000</v>
      </c>
      <c r="H140" s="5">
        <f>+'EJECUCIÓN UD'!H398</f>
        <v>0</v>
      </c>
      <c r="I140" s="5">
        <f>+'EJECUCIÓN UD'!I398</f>
        <v>32960000</v>
      </c>
      <c r="J140" s="5">
        <f>+'EJECUCIÓN UD'!J398</f>
        <v>5493333</v>
      </c>
      <c r="K140" s="5">
        <f>+'EJECUCIÓN UD'!K398</f>
        <v>10986666</v>
      </c>
      <c r="L140" s="272">
        <f t="shared" si="55"/>
        <v>1</v>
      </c>
      <c r="M140" s="8"/>
      <c r="N140" s="8"/>
    </row>
    <row r="141" spans="1:14" ht="15" customHeight="1">
      <c r="A141" s="4" t="s">
        <v>125</v>
      </c>
      <c r="B141" s="4" t="s">
        <v>252</v>
      </c>
      <c r="C141" s="5">
        <f>+'EJECUCIÓN UD'!C400</f>
        <v>15000000</v>
      </c>
      <c r="D141" s="5">
        <f>+'EJECUCIÓN UD'!D400</f>
        <v>0</v>
      </c>
      <c r="E141" s="5">
        <f>+'EJECUCIÓN UD'!E400</f>
        <v>0</v>
      </c>
      <c r="F141" s="5">
        <f>+'EJECUCIÓN UD'!F400</f>
        <v>15000000</v>
      </c>
      <c r="G141" s="5">
        <f>+'EJECUCIÓN UD'!G400</f>
        <v>0</v>
      </c>
      <c r="H141" s="5">
        <f>+'EJECUCIÓN UD'!H400</f>
        <v>0</v>
      </c>
      <c r="I141" s="5">
        <f>+'EJECUCIÓN UD'!I400</f>
        <v>0</v>
      </c>
      <c r="J141" s="5">
        <f>+'EJECUCIÓN UD'!J400</f>
        <v>0</v>
      </c>
      <c r="K141" s="5">
        <f>+'EJECUCIÓN UD'!K400</f>
        <v>0</v>
      </c>
      <c r="L141" s="272">
        <f t="shared" si="55"/>
        <v>0</v>
      </c>
      <c r="M141" s="8"/>
      <c r="N141" s="8"/>
    </row>
    <row r="142" spans="1:14" ht="15" customHeight="1">
      <c r="A142" s="30" t="s">
        <v>126</v>
      </c>
      <c r="B142" s="30" t="s">
        <v>253</v>
      </c>
      <c r="C142" s="31">
        <f>+SUM(C143:C147)</f>
        <v>1663865000</v>
      </c>
      <c r="D142" s="31">
        <f aca="true" t="shared" si="81" ref="D142:K142">+SUM(D143:D147)</f>
        <v>-1200000</v>
      </c>
      <c r="E142" s="31">
        <f t="shared" si="81"/>
        <v>37252000</v>
      </c>
      <c r="F142" s="31">
        <f t="shared" si="81"/>
        <v>1701117000</v>
      </c>
      <c r="G142" s="31">
        <f t="shared" si="81"/>
        <v>1472345137</v>
      </c>
      <c r="H142" s="31">
        <f t="shared" si="81"/>
        <v>19443780</v>
      </c>
      <c r="I142" s="31">
        <f t="shared" si="81"/>
        <v>1459034416</v>
      </c>
      <c r="J142" s="31">
        <f t="shared" si="81"/>
        <v>19443780</v>
      </c>
      <c r="K142" s="31">
        <f t="shared" si="81"/>
        <v>229167988</v>
      </c>
      <c r="L142" s="273">
        <f t="shared" si="55"/>
        <v>0.8576919847370874</v>
      </c>
      <c r="M142" s="8"/>
      <c r="N142" s="8"/>
    </row>
    <row r="143" spans="1:14" ht="15" customHeight="1">
      <c r="A143" s="4" t="s">
        <v>127</v>
      </c>
      <c r="B143" s="4" t="s">
        <v>128</v>
      </c>
      <c r="C143" s="5">
        <f>+'EJECUCIÓN UD'!C402</f>
        <v>350000000</v>
      </c>
      <c r="D143" s="5">
        <f>+'EJECUCIÓN UD'!D402</f>
        <v>0</v>
      </c>
      <c r="E143" s="5">
        <f>+'EJECUCIÓN UD'!E402</f>
        <v>0</v>
      </c>
      <c r="F143" s="5">
        <f>+'EJECUCIÓN UD'!F402</f>
        <v>350000000</v>
      </c>
      <c r="G143" s="5">
        <f>+'EJECUCIÓN UD'!G402</f>
        <v>169812429</v>
      </c>
      <c r="H143" s="5">
        <f>+'EJECUCIÓN UD'!H402</f>
        <v>19443780</v>
      </c>
      <c r="I143" s="5">
        <f>+'EJECUCIÓN UD'!I402</f>
        <v>169812429</v>
      </c>
      <c r="J143" s="5">
        <f>+'EJECUCIÓN UD'!J402</f>
        <v>19443780</v>
      </c>
      <c r="K143" s="5">
        <f>+'EJECUCIÓN UD'!K402</f>
        <v>169812429</v>
      </c>
      <c r="L143" s="272">
        <f aca="true" t="shared" si="82" ref="L143:L206">+I143/F143</f>
        <v>0.4851783685714286</v>
      </c>
      <c r="M143" s="8"/>
      <c r="N143" s="8"/>
    </row>
    <row r="144" spans="1:14" ht="15" customHeight="1">
      <c r="A144" s="4" t="s">
        <v>129</v>
      </c>
      <c r="B144" s="4" t="s">
        <v>254</v>
      </c>
      <c r="C144" s="5">
        <f>+'EJECUCIÓN UD'!C403</f>
        <v>51750000</v>
      </c>
      <c r="D144" s="5">
        <f>+'EJECUCIÓN UD'!D403</f>
        <v>0</v>
      </c>
      <c r="E144" s="5">
        <f>+'EJECUCIÓN UD'!E403</f>
        <v>0</v>
      </c>
      <c r="F144" s="5">
        <f>+'EJECUCIÓN UD'!F403</f>
        <v>51750000</v>
      </c>
      <c r="G144" s="5">
        <f>+'EJECUCIÓN UD'!G403</f>
        <v>14221330</v>
      </c>
      <c r="H144" s="5">
        <f>+'EJECUCIÓN UD'!H403</f>
        <v>0</v>
      </c>
      <c r="I144" s="5">
        <f>+'EJECUCIÓN UD'!I403</f>
        <v>14221330</v>
      </c>
      <c r="J144" s="5">
        <f>+'EJECUCIÓN UD'!J403</f>
        <v>0</v>
      </c>
      <c r="K144" s="5">
        <f>+'EJECUCIÓN UD'!K403</f>
        <v>14221330</v>
      </c>
      <c r="L144" s="272">
        <f t="shared" si="82"/>
        <v>0.27480830917874394</v>
      </c>
      <c r="M144" s="8"/>
      <c r="N144" s="8"/>
    </row>
    <row r="145" spans="1:14" ht="15" customHeight="1">
      <c r="A145" s="4" t="s">
        <v>130</v>
      </c>
      <c r="B145" s="4" t="s">
        <v>255</v>
      </c>
      <c r="C145" s="5">
        <f>+'EJECUCIÓN UD'!C404</f>
        <v>1243177000</v>
      </c>
      <c r="D145" s="5">
        <f>+'EJECUCIÓN UD'!D404</f>
        <v>0</v>
      </c>
      <c r="E145" s="5">
        <f>+'EJECUCIÓN UD'!E404</f>
        <v>0</v>
      </c>
      <c r="F145" s="5">
        <f>+'EJECUCIÓN UD'!F404</f>
        <v>1243177000</v>
      </c>
      <c r="G145" s="5">
        <f>+'EJECUCIÓN UD'!G404</f>
        <v>1243177000</v>
      </c>
      <c r="H145" s="5">
        <f>+'EJECUCIÓN UD'!H404</f>
        <v>0</v>
      </c>
      <c r="I145" s="5">
        <f>+'EJECUCIÓN UD'!I404</f>
        <v>1229866428</v>
      </c>
      <c r="J145" s="5">
        <f>+'EJECUCIÓN UD'!J404</f>
        <v>0</v>
      </c>
      <c r="K145" s="5">
        <f>+'EJECUCIÓN UD'!K404</f>
        <v>0</v>
      </c>
      <c r="L145" s="272">
        <f t="shared" si="82"/>
        <v>0.9892930998562554</v>
      </c>
      <c r="M145" s="8"/>
      <c r="N145" s="8"/>
    </row>
    <row r="146" spans="1:14" ht="15" customHeight="1">
      <c r="A146" s="4" t="s">
        <v>131</v>
      </c>
      <c r="B146" s="4" t="s">
        <v>132</v>
      </c>
      <c r="C146" s="5">
        <f>+'EJECUCIÓN UD'!C405</f>
        <v>1200000</v>
      </c>
      <c r="D146" s="5">
        <f>+'EJECUCIÓN UD'!D405</f>
        <v>-1200000</v>
      </c>
      <c r="E146" s="5">
        <f>+'EJECUCIÓN UD'!E405</f>
        <v>-1200000</v>
      </c>
      <c r="F146" s="5">
        <f>+'EJECUCIÓN UD'!F405</f>
        <v>0</v>
      </c>
      <c r="G146" s="5">
        <f>+'EJECUCIÓN UD'!G405</f>
        <v>0</v>
      </c>
      <c r="H146" s="5">
        <f>+'EJECUCIÓN UD'!H405</f>
        <v>0</v>
      </c>
      <c r="I146" s="5">
        <f>+'EJECUCIÓN UD'!I405</f>
        <v>0</v>
      </c>
      <c r="J146" s="5">
        <f>+'EJECUCIÓN UD'!J405</f>
        <v>0</v>
      </c>
      <c r="K146" s="5">
        <f>+'EJECUCIÓN UD'!K405</f>
        <v>0</v>
      </c>
      <c r="L146" s="272" t="e">
        <f t="shared" si="82"/>
        <v>#DIV/0!</v>
      </c>
      <c r="M146" s="8"/>
      <c r="N146" s="8"/>
    </row>
    <row r="147" spans="1:14" ht="15" customHeight="1">
      <c r="A147" s="4" t="s">
        <v>133</v>
      </c>
      <c r="B147" s="4" t="s">
        <v>256</v>
      </c>
      <c r="C147" s="5">
        <f>+'EJECUCIÓN UD'!C407</f>
        <v>17738000</v>
      </c>
      <c r="D147" s="5">
        <f>+'EJECUCIÓN UD'!D407</f>
        <v>0</v>
      </c>
      <c r="E147" s="5">
        <f>+'EJECUCIÓN UD'!E407</f>
        <v>38452000</v>
      </c>
      <c r="F147" s="5">
        <f>+'EJECUCIÓN UD'!F407</f>
        <v>56190000</v>
      </c>
      <c r="G147" s="5">
        <f>+'EJECUCIÓN UD'!G407</f>
        <v>45134378</v>
      </c>
      <c r="H147" s="5">
        <f>+'EJECUCIÓN UD'!H407</f>
        <v>0</v>
      </c>
      <c r="I147" s="5">
        <f>+'EJECUCIÓN UD'!I407</f>
        <v>45134229</v>
      </c>
      <c r="J147" s="5">
        <f>+'EJECUCIÓN UD'!J407</f>
        <v>0</v>
      </c>
      <c r="K147" s="5">
        <f>+'EJECUCIÓN UD'!K407</f>
        <v>45134229</v>
      </c>
      <c r="L147" s="272">
        <f t="shared" si="82"/>
        <v>0.8032430859583556</v>
      </c>
      <c r="M147" s="8"/>
      <c r="N147" s="8"/>
    </row>
    <row r="148" spans="1:14" ht="15" customHeight="1">
      <c r="A148" s="30" t="s">
        <v>134</v>
      </c>
      <c r="B148" s="30" t="s">
        <v>135</v>
      </c>
      <c r="C148" s="31">
        <f>+SUM(C149:C152)</f>
        <v>18276888000</v>
      </c>
      <c r="D148" s="31">
        <f aca="true" t="shared" si="83" ref="D148:K148">+SUM(D149:D152)</f>
        <v>-1268886933</v>
      </c>
      <c r="E148" s="31">
        <f t="shared" si="83"/>
        <v>-1222886933</v>
      </c>
      <c r="F148" s="31">
        <f t="shared" si="83"/>
        <v>17054001067</v>
      </c>
      <c r="G148" s="31">
        <f t="shared" si="83"/>
        <v>16231136216</v>
      </c>
      <c r="H148" s="31">
        <f t="shared" si="83"/>
        <v>65738987</v>
      </c>
      <c r="I148" s="31">
        <f t="shared" si="83"/>
        <v>16106984216</v>
      </c>
      <c r="J148" s="31">
        <f t="shared" si="83"/>
        <v>1060714410</v>
      </c>
      <c r="K148" s="31">
        <f t="shared" si="83"/>
        <v>6822768789</v>
      </c>
      <c r="L148" s="273">
        <f t="shared" si="82"/>
        <v>0.94446952083095</v>
      </c>
      <c r="M148" s="8"/>
      <c r="N148" s="8"/>
    </row>
    <row r="149" spans="1:14" ht="15" customHeight="1">
      <c r="A149" s="4" t="s">
        <v>136</v>
      </c>
      <c r="B149" s="4" t="s">
        <v>257</v>
      </c>
      <c r="C149" s="5">
        <f>+'EJECUCIÓN UD'!C409</f>
        <v>10947901000</v>
      </c>
      <c r="D149" s="5">
        <f>+'EJECUCIÓN UD'!D409</f>
        <v>-124642289</v>
      </c>
      <c r="E149" s="5">
        <f>+'EJECUCIÓN UD'!E409</f>
        <v>-124642289</v>
      </c>
      <c r="F149" s="5">
        <f>+'EJECUCIÓN UD'!F409</f>
        <v>10823258711</v>
      </c>
      <c r="G149" s="5">
        <f>+'EJECUCIÓN UD'!G409</f>
        <v>10823258711</v>
      </c>
      <c r="H149" s="5">
        <f>+'EJECUCIÓN UD'!H409</f>
        <v>0</v>
      </c>
      <c r="I149" s="5">
        <f>+'EJECUCIÓN UD'!I409</f>
        <v>10823258711</v>
      </c>
      <c r="J149" s="5">
        <f>+'EJECUCIÓN UD'!J409</f>
        <v>694930008</v>
      </c>
      <c r="K149" s="5">
        <f>+'EJECUCIÓN UD'!K409</f>
        <v>4696072254</v>
      </c>
      <c r="L149" s="272">
        <f t="shared" si="82"/>
        <v>1</v>
      </c>
      <c r="M149" s="8"/>
      <c r="N149" s="8"/>
    </row>
    <row r="150" spans="1:14" ht="15" customHeight="1">
      <c r="A150" s="4" t="s">
        <v>137</v>
      </c>
      <c r="B150" s="4" t="s">
        <v>138</v>
      </c>
      <c r="C150" s="5">
        <f>+'EJECUCIÓN UD'!C410</f>
        <v>5121219000</v>
      </c>
      <c r="D150" s="5">
        <f>+'EJECUCIÓN UD'!D410</f>
        <v>-50913644</v>
      </c>
      <c r="E150" s="5">
        <f>+'EJECUCIÓN UD'!E410</f>
        <v>-50913644</v>
      </c>
      <c r="F150" s="5">
        <f>+'EJECUCIÓN UD'!F410</f>
        <v>5070305356</v>
      </c>
      <c r="G150" s="5">
        <f>+'EJECUCIÓN UD'!G410</f>
        <v>5007730921</v>
      </c>
      <c r="H150" s="5">
        <f>+'EJECUCIÓN UD'!H410</f>
        <v>0</v>
      </c>
      <c r="I150" s="5">
        <f>+'EJECUCIÓN UD'!I410</f>
        <v>5007730921</v>
      </c>
      <c r="J150" s="5">
        <f>+'EJECUCIÓN UD'!J410</f>
        <v>325743010</v>
      </c>
      <c r="K150" s="5">
        <f>+'EJECUCIÓN UD'!K410</f>
        <v>1905139496</v>
      </c>
      <c r="L150" s="272">
        <f t="shared" si="82"/>
        <v>0.9876586456620503</v>
      </c>
      <c r="M150" s="8"/>
      <c r="N150" s="8"/>
    </row>
    <row r="151" spans="1:14" ht="15" customHeight="1">
      <c r="A151" s="4" t="s">
        <v>139</v>
      </c>
      <c r="B151" s="4" t="s">
        <v>140</v>
      </c>
      <c r="C151" s="5">
        <f>+'EJECUCIÓN UD'!C411</f>
        <v>50000000</v>
      </c>
      <c r="D151" s="5">
        <f>+'EJECUCIÓN UD'!D411</f>
        <v>0</v>
      </c>
      <c r="E151" s="5">
        <f>+'EJECUCIÓN UD'!E411</f>
        <v>0</v>
      </c>
      <c r="F151" s="5">
        <f>+'EJECUCIÓN UD'!F411</f>
        <v>50000000</v>
      </c>
      <c r="G151" s="5">
        <f>+'EJECUCIÓN UD'!G411</f>
        <v>50000000</v>
      </c>
      <c r="H151" s="5">
        <f>+'EJECUCIÓN UD'!H411</f>
        <v>0</v>
      </c>
      <c r="I151" s="5">
        <f>+'EJECUCIÓN UD'!I411</f>
        <v>0</v>
      </c>
      <c r="J151" s="5">
        <f>+'EJECUCIÓN UD'!J411</f>
        <v>0</v>
      </c>
      <c r="K151" s="5">
        <f>+'EJECUCIÓN UD'!K411</f>
        <v>0</v>
      </c>
      <c r="L151" s="272">
        <f t="shared" si="82"/>
        <v>0</v>
      </c>
      <c r="M151" s="8"/>
      <c r="N151" s="8"/>
    </row>
    <row r="152" spans="1:14" ht="15" customHeight="1">
      <c r="A152" s="4" t="s">
        <v>141</v>
      </c>
      <c r="B152" s="4" t="s">
        <v>258</v>
      </c>
      <c r="C152" s="5">
        <f>+'EJECUCIÓN UD'!C413+'EJECUCIÓN UD'!C434</f>
        <v>2157768000</v>
      </c>
      <c r="D152" s="5">
        <f>+'EJECUCIÓN UD'!D413+'EJECUCIÓN UD'!D434</f>
        <v>-1093331000</v>
      </c>
      <c r="E152" s="5">
        <f>+'EJECUCIÓN UD'!E413+'EJECUCIÓN UD'!E434</f>
        <v>-1047331000</v>
      </c>
      <c r="F152" s="5">
        <f>+'EJECUCIÓN UD'!F413+'EJECUCIÓN UD'!F434</f>
        <v>1110437000</v>
      </c>
      <c r="G152" s="5">
        <f>+'EJECUCIÓN UD'!G413+'EJECUCIÓN UD'!G434</f>
        <v>350146584</v>
      </c>
      <c r="H152" s="5">
        <f>+'EJECUCIÓN UD'!H413+'EJECUCIÓN UD'!H434</f>
        <v>65738987</v>
      </c>
      <c r="I152" s="5">
        <f>+'EJECUCIÓN UD'!I413+'EJECUCIÓN UD'!I434</f>
        <v>275994584</v>
      </c>
      <c r="J152" s="5">
        <f>+'EJECUCIÓN UD'!J413+'EJECUCIÓN UD'!J434</f>
        <v>40041392</v>
      </c>
      <c r="K152" s="5">
        <f>+'EJECUCIÓN UD'!K413+'EJECUCIÓN UD'!K434</f>
        <v>221557039</v>
      </c>
      <c r="L152" s="272">
        <f t="shared" si="82"/>
        <v>0.24854591840869855</v>
      </c>
      <c r="M152" s="8"/>
      <c r="N152" s="8"/>
    </row>
    <row r="153" spans="1:14" ht="15" customHeight="1">
      <c r="A153" s="30" t="s">
        <v>142</v>
      </c>
      <c r="B153" s="30" t="s">
        <v>259</v>
      </c>
      <c r="C153" s="31">
        <f>+SUM(C154:C161)</f>
        <v>2527588000</v>
      </c>
      <c r="D153" s="31">
        <f aca="true" t="shared" si="84" ref="D153:K153">+SUM(D154:D161)</f>
        <v>-33478452</v>
      </c>
      <c r="E153" s="31">
        <f t="shared" si="84"/>
        <v>-33478452</v>
      </c>
      <c r="F153" s="31">
        <f t="shared" si="84"/>
        <v>2494109548</v>
      </c>
      <c r="G153" s="31">
        <f t="shared" si="84"/>
        <v>1008068020</v>
      </c>
      <c r="H153" s="31">
        <f t="shared" si="84"/>
        <v>509095883</v>
      </c>
      <c r="I153" s="31">
        <f t="shared" si="84"/>
        <v>868248034</v>
      </c>
      <c r="J153" s="31">
        <f t="shared" si="84"/>
        <v>42518853</v>
      </c>
      <c r="K153" s="31">
        <f t="shared" si="84"/>
        <v>48250644</v>
      </c>
      <c r="L153" s="273">
        <f t="shared" si="82"/>
        <v>0.34811944595466504</v>
      </c>
      <c r="M153" s="8"/>
      <c r="N153" s="8"/>
    </row>
    <row r="154" spans="1:14" ht="15" customHeight="1">
      <c r="A154" s="4" t="s">
        <v>143</v>
      </c>
      <c r="B154" s="4" t="s">
        <v>260</v>
      </c>
      <c r="C154" s="5">
        <f>+'EJECUCIÓN UD'!C453</f>
        <v>288355000</v>
      </c>
      <c r="D154" s="5">
        <f>+'EJECUCIÓN UD'!D453</f>
        <v>0</v>
      </c>
      <c r="E154" s="5">
        <f>+'EJECUCIÓN UD'!E453</f>
        <v>0</v>
      </c>
      <c r="F154" s="5">
        <f>+'EJECUCIÓN UD'!F453</f>
        <v>288355000</v>
      </c>
      <c r="G154" s="5">
        <f>+'EJECUCIÓN UD'!G453</f>
        <v>0</v>
      </c>
      <c r="H154" s="5">
        <f>+'EJECUCIÓN UD'!H453</f>
        <v>0</v>
      </c>
      <c r="I154" s="5">
        <f>+'EJECUCIÓN UD'!I453</f>
        <v>0</v>
      </c>
      <c r="J154" s="5">
        <f>+'EJECUCIÓN UD'!J453</f>
        <v>0</v>
      </c>
      <c r="K154" s="5">
        <f>+'EJECUCIÓN UD'!K453</f>
        <v>0</v>
      </c>
      <c r="L154" s="272">
        <f t="shared" si="82"/>
        <v>0</v>
      </c>
      <c r="M154" s="8"/>
      <c r="N154" s="8"/>
    </row>
    <row r="155" spans="1:14" ht="15" customHeight="1">
      <c r="A155" s="4" t="s">
        <v>144</v>
      </c>
      <c r="B155" s="4" t="s">
        <v>261</v>
      </c>
      <c r="C155" s="5">
        <f>+'EJECUCIÓN UD'!C454</f>
        <v>79000000</v>
      </c>
      <c r="D155" s="5">
        <f>+'EJECUCIÓN UD'!D454</f>
        <v>0</v>
      </c>
      <c r="E155" s="5">
        <f>+'EJECUCIÓN UD'!E454</f>
        <v>0</v>
      </c>
      <c r="F155" s="5">
        <f>+'EJECUCIÓN UD'!F454</f>
        <v>79000000</v>
      </c>
      <c r="G155" s="5">
        <f>+'EJECUCIÓN UD'!G454</f>
        <v>0</v>
      </c>
      <c r="H155" s="5">
        <f>+'EJECUCIÓN UD'!H454</f>
        <v>0</v>
      </c>
      <c r="I155" s="5">
        <f>+'EJECUCIÓN UD'!I454</f>
        <v>0</v>
      </c>
      <c r="J155" s="5">
        <f>+'EJECUCIÓN UD'!J454</f>
        <v>0</v>
      </c>
      <c r="K155" s="5">
        <f>+'EJECUCIÓN UD'!K454</f>
        <v>0</v>
      </c>
      <c r="L155" s="272">
        <f t="shared" si="82"/>
        <v>0</v>
      </c>
      <c r="M155" s="8"/>
      <c r="N155" s="8"/>
    </row>
    <row r="156" spans="1:14" ht="15" customHeight="1">
      <c r="A156" s="4" t="s">
        <v>145</v>
      </c>
      <c r="B156" s="4" t="s">
        <v>262</v>
      </c>
      <c r="C156" s="5">
        <f>+'EJECUCIÓN UD'!C456</f>
        <v>368478000</v>
      </c>
      <c r="D156" s="5">
        <f>+'EJECUCIÓN UD'!D456</f>
        <v>293922000</v>
      </c>
      <c r="E156" s="5">
        <f>+'EJECUCIÓN UD'!E456</f>
        <v>293922000</v>
      </c>
      <c r="F156" s="5">
        <f>+'EJECUCIÓN UD'!F456</f>
        <v>662400000</v>
      </c>
      <c r="G156" s="5">
        <f>+'EJECUCIÓN UD'!G456</f>
        <v>231397845</v>
      </c>
      <c r="H156" s="5">
        <f>+'EJECUCIÓN UD'!H456</f>
        <v>0</v>
      </c>
      <c r="I156" s="5">
        <f>+'EJECUCIÓN UD'!I456</f>
        <v>166582576</v>
      </c>
      <c r="J156" s="5">
        <f>+'EJECUCIÓN UD'!J456</f>
        <v>0</v>
      </c>
      <c r="K156" s="5">
        <f>+'EJECUCIÓN UD'!K456</f>
        <v>0</v>
      </c>
      <c r="L156" s="272">
        <f t="shared" si="82"/>
        <v>0.2514833574879227</v>
      </c>
      <c r="M156" s="8"/>
      <c r="N156" s="8"/>
    </row>
    <row r="157" spans="1:14" ht="15" customHeight="1">
      <c r="A157" s="4" t="s">
        <v>146</v>
      </c>
      <c r="B157" s="4" t="s">
        <v>263</v>
      </c>
      <c r="C157" s="5">
        <f>+'EJECUCIÓN UD'!C460</f>
        <v>103500000</v>
      </c>
      <c r="D157" s="5">
        <f>+'EJECUCIÓN UD'!D460</f>
        <v>-38500000</v>
      </c>
      <c r="E157" s="5">
        <f>+'EJECUCIÓN UD'!E460</f>
        <v>-38500000</v>
      </c>
      <c r="F157" s="5">
        <f>+'EJECUCIÓN UD'!F460</f>
        <v>65000000</v>
      </c>
      <c r="G157" s="5">
        <f>+'EJECUCIÓN UD'!G460</f>
        <v>15000000</v>
      </c>
      <c r="H157" s="5">
        <f>+'EJECUCIÓN UD'!H460</f>
        <v>0</v>
      </c>
      <c r="I157" s="5">
        <f>+'EJECUCIÓN UD'!I460</f>
        <v>15000000</v>
      </c>
      <c r="J157" s="5">
        <f>+'EJECUCIÓN UD'!J460</f>
        <v>0</v>
      </c>
      <c r="K157" s="5">
        <f>+'EJECUCIÓN UD'!K460</f>
        <v>5731791</v>
      </c>
      <c r="L157" s="272">
        <f t="shared" si="82"/>
        <v>0.23076923076923078</v>
      </c>
      <c r="M157" s="8"/>
      <c r="N157" s="8"/>
    </row>
    <row r="158" spans="1:14" ht="15" customHeight="1">
      <c r="A158" s="4" t="s">
        <v>147</v>
      </c>
      <c r="B158" s="4" t="s">
        <v>264</v>
      </c>
      <c r="C158" s="5">
        <f>+'EJECUCIÓN UD'!C461</f>
        <v>1169323000</v>
      </c>
      <c r="D158" s="5">
        <f>+'EJECUCIÓN UD'!D461</f>
        <v>-288900452</v>
      </c>
      <c r="E158" s="5">
        <f>+'EJECUCIÓN UD'!E461</f>
        <v>-288900452</v>
      </c>
      <c r="F158" s="5">
        <f>+'EJECUCIÓN UD'!F461</f>
        <v>880422548</v>
      </c>
      <c r="G158" s="5">
        <f>+'EJECUCIÓN UD'!G461</f>
        <v>719151320</v>
      </c>
      <c r="H158" s="5">
        <f>+'EJECUCIÓN UD'!H461</f>
        <v>509095883</v>
      </c>
      <c r="I158" s="5">
        <f>+'EJECUCIÓN UD'!I461</f>
        <v>644146603</v>
      </c>
      <c r="J158" s="5">
        <f>+'EJECUCIÓN UD'!J461</f>
        <v>0</v>
      </c>
      <c r="K158" s="5">
        <f>+'EJECUCIÓN UD'!K461</f>
        <v>0</v>
      </c>
      <c r="L158" s="272">
        <f t="shared" si="82"/>
        <v>0.7316334690237851</v>
      </c>
      <c r="M158" s="8"/>
      <c r="N158" s="8"/>
    </row>
    <row r="159" spans="1:14" ht="15" customHeight="1">
      <c r="A159" s="4" t="s">
        <v>148</v>
      </c>
      <c r="B159" s="4" t="s">
        <v>265</v>
      </c>
      <c r="C159" s="5">
        <f>+'EJECUCIÓN UD'!C466</f>
        <v>161277000</v>
      </c>
      <c r="D159" s="5">
        <f>+'EJECUCIÓN UD'!D466</f>
        <v>0</v>
      </c>
      <c r="E159" s="5">
        <f>+'EJECUCIÓN UD'!E466</f>
        <v>0</v>
      </c>
      <c r="F159" s="5">
        <f>+'EJECUCIÓN UD'!F466</f>
        <v>161277000</v>
      </c>
      <c r="G159" s="5">
        <f>+'EJECUCIÓN UD'!G466</f>
        <v>42518855</v>
      </c>
      <c r="H159" s="5">
        <f>+'EJECUCIÓN UD'!H466</f>
        <v>0</v>
      </c>
      <c r="I159" s="5">
        <f>+'EJECUCIÓN UD'!I466</f>
        <v>42518855</v>
      </c>
      <c r="J159" s="5">
        <f>+'EJECUCIÓN UD'!J466</f>
        <v>42518853</v>
      </c>
      <c r="K159" s="5">
        <f>+'EJECUCIÓN UD'!K466</f>
        <v>42518853</v>
      </c>
      <c r="L159" s="272">
        <f t="shared" si="82"/>
        <v>0.263638677554766</v>
      </c>
      <c r="M159" s="8"/>
      <c r="N159" s="8"/>
    </row>
    <row r="160" spans="1:14" ht="15" customHeight="1">
      <c r="A160" s="4" t="s">
        <v>149</v>
      </c>
      <c r="B160" s="4" t="s">
        <v>266</v>
      </c>
      <c r="C160" s="5">
        <f>+'EJECUCIÓN UD'!C469</f>
        <v>120000000</v>
      </c>
      <c r="D160" s="5">
        <f>+'EJECUCIÓN UD'!D469</f>
        <v>0</v>
      </c>
      <c r="E160" s="5">
        <f>+'EJECUCIÓN UD'!E469</f>
        <v>0</v>
      </c>
      <c r="F160" s="5">
        <f>+'EJECUCIÓN UD'!F469</f>
        <v>120000000</v>
      </c>
      <c r="G160" s="5">
        <f>+'EJECUCIÓN UD'!G469</f>
        <v>0</v>
      </c>
      <c r="H160" s="5">
        <f>+'EJECUCIÓN UD'!H469</f>
        <v>0</v>
      </c>
      <c r="I160" s="5">
        <f>+'EJECUCIÓN UD'!I469</f>
        <v>0</v>
      </c>
      <c r="J160" s="5">
        <f>+'EJECUCIÓN UD'!J469</f>
        <v>0</v>
      </c>
      <c r="K160" s="5">
        <f>+'EJECUCIÓN UD'!K469</f>
        <v>0</v>
      </c>
      <c r="L160" s="272">
        <f t="shared" si="82"/>
        <v>0</v>
      </c>
      <c r="M160" s="8"/>
      <c r="N160" s="8"/>
    </row>
    <row r="161" spans="1:14" ht="15" customHeight="1">
      <c r="A161" s="4" t="s">
        <v>150</v>
      </c>
      <c r="B161" s="4" t="s">
        <v>267</v>
      </c>
      <c r="C161" s="5">
        <f>+'EJECUCIÓN UD'!C470</f>
        <v>237655000</v>
      </c>
      <c r="D161" s="5">
        <f>+'EJECUCIÓN UD'!D470</f>
        <v>0</v>
      </c>
      <c r="E161" s="5">
        <f>+'EJECUCIÓN UD'!E470</f>
        <v>0</v>
      </c>
      <c r="F161" s="5">
        <f>+'EJECUCIÓN UD'!F470</f>
        <v>237655000</v>
      </c>
      <c r="G161" s="5">
        <f>+'EJECUCIÓN UD'!G470</f>
        <v>0</v>
      </c>
      <c r="H161" s="5">
        <f>+'EJECUCIÓN UD'!H470</f>
        <v>0</v>
      </c>
      <c r="I161" s="5">
        <f>+'EJECUCIÓN UD'!I470</f>
        <v>0</v>
      </c>
      <c r="J161" s="5">
        <f>+'EJECUCIÓN UD'!J470</f>
        <v>0</v>
      </c>
      <c r="K161" s="5">
        <f>+'EJECUCIÓN UD'!K470</f>
        <v>0</v>
      </c>
      <c r="L161" s="272">
        <f t="shared" si="82"/>
        <v>0</v>
      </c>
      <c r="M161" s="8"/>
      <c r="N161" s="8"/>
    </row>
    <row r="162" spans="1:14" ht="15" customHeight="1">
      <c r="A162" s="30" t="s">
        <v>151</v>
      </c>
      <c r="B162" s="30" t="s">
        <v>268</v>
      </c>
      <c r="C162" s="31">
        <f>+SUM(C163:C165)</f>
        <v>1007750000</v>
      </c>
      <c r="D162" s="31">
        <f aca="true" t="shared" si="85" ref="D162:K162">+SUM(D163:D165)</f>
        <v>-38504000</v>
      </c>
      <c r="E162" s="31">
        <f t="shared" si="85"/>
        <v>11496000</v>
      </c>
      <c r="F162" s="31">
        <f t="shared" si="85"/>
        <v>1019246000</v>
      </c>
      <c r="G162" s="31">
        <f t="shared" si="85"/>
        <v>234911000</v>
      </c>
      <c r="H162" s="31">
        <f t="shared" si="85"/>
        <v>0</v>
      </c>
      <c r="I162" s="31">
        <f t="shared" si="85"/>
        <v>135981000</v>
      </c>
      <c r="J162" s="31">
        <f t="shared" si="85"/>
        <v>25405100</v>
      </c>
      <c r="K162" s="31">
        <f t="shared" si="85"/>
        <v>52542600</v>
      </c>
      <c r="L162" s="273">
        <f t="shared" si="82"/>
        <v>0.13341332710650813</v>
      </c>
      <c r="M162" s="8"/>
      <c r="N162" s="8"/>
    </row>
    <row r="163" spans="1:14" ht="15" customHeight="1">
      <c r="A163" s="4" t="s">
        <v>152</v>
      </c>
      <c r="B163" s="4" t="s">
        <v>269</v>
      </c>
      <c r="C163" s="5">
        <f>+'EJECUCIÓN UD'!C473</f>
        <v>313454000</v>
      </c>
      <c r="D163" s="5">
        <f>+'EJECUCIÓN UD'!D473</f>
        <v>-15761000</v>
      </c>
      <c r="E163" s="5">
        <f>+'EJECUCIÓN UD'!E473</f>
        <v>-15761000</v>
      </c>
      <c r="F163" s="5">
        <f>+'EJECUCIÓN UD'!F473</f>
        <v>297693000</v>
      </c>
      <c r="G163" s="5">
        <f>+'EJECUCIÓN UD'!G473</f>
        <v>57008000</v>
      </c>
      <c r="H163" s="5">
        <f>+'EJECUCIÓN UD'!H473</f>
        <v>0</v>
      </c>
      <c r="I163" s="5">
        <f>+'EJECUCIÓN UD'!I473</f>
        <v>0</v>
      </c>
      <c r="J163" s="5">
        <f>+'EJECUCIÓN UD'!J473</f>
        <v>0</v>
      </c>
      <c r="K163" s="5">
        <f>+'EJECUCIÓN UD'!K473</f>
        <v>0</v>
      </c>
      <c r="L163" s="272">
        <f t="shared" si="82"/>
        <v>0</v>
      </c>
      <c r="M163" s="8"/>
      <c r="N163" s="8"/>
    </row>
    <row r="164" spans="1:14" ht="15" customHeight="1">
      <c r="A164" s="4" t="s">
        <v>153</v>
      </c>
      <c r="B164" s="4" t="s">
        <v>154</v>
      </c>
      <c r="C164" s="5">
        <f>+'EJECUCIÓN UD'!C486+'EJECUCIÓN UD'!C484</f>
        <v>457786000</v>
      </c>
      <c r="D164" s="5">
        <f>+'EJECUCIÓN UD'!D486+'EJECUCIÓN UD'!D484</f>
        <v>-22743000</v>
      </c>
      <c r="E164" s="5">
        <f>+'EJECUCIÓN UD'!E486+'EJECUCIÓN UD'!E484</f>
        <v>-22743000</v>
      </c>
      <c r="F164" s="5">
        <f>+'EJECUCIÓN UD'!F486+'EJECUCIÓN UD'!F484</f>
        <v>435043000</v>
      </c>
      <c r="G164" s="5">
        <f>+'EJECUCIÓN UD'!G486+'EJECUCIÓN UD'!G484</f>
        <v>111203000</v>
      </c>
      <c r="H164" s="5">
        <f>+'EJECUCIÓN UD'!H486+'EJECUCIÓN UD'!H484</f>
        <v>0</v>
      </c>
      <c r="I164" s="5">
        <f>+'EJECUCIÓN UD'!I486+'EJECUCIÓN UD'!I484</f>
        <v>85981000</v>
      </c>
      <c r="J164" s="5">
        <f>+'EJECUCIÓN UD'!J486+'EJECUCIÓN UD'!J484</f>
        <v>25405100</v>
      </c>
      <c r="K164" s="5">
        <f>+'EJECUCIÓN UD'!K486+'EJECUCIÓN UD'!K484</f>
        <v>52542600</v>
      </c>
      <c r="L164" s="272">
        <f t="shared" si="82"/>
        <v>0.19763793464094354</v>
      </c>
      <c r="M164" s="8"/>
      <c r="N164" s="8"/>
    </row>
    <row r="165" spans="1:14" ht="15" customHeight="1">
      <c r="A165" s="4" t="s">
        <v>155</v>
      </c>
      <c r="B165" s="4" t="s">
        <v>270</v>
      </c>
      <c r="C165" s="5">
        <f>+'EJECUCIÓN UD'!C503+'EJECUCIÓN UD'!C510</f>
        <v>236510000</v>
      </c>
      <c r="D165" s="5">
        <f>+'EJECUCIÓN UD'!D503+'EJECUCIÓN UD'!D510</f>
        <v>0</v>
      </c>
      <c r="E165" s="5">
        <f>+'EJECUCIÓN UD'!E503+'EJECUCIÓN UD'!E510</f>
        <v>50000000</v>
      </c>
      <c r="F165" s="5">
        <f>+'EJECUCIÓN UD'!F503+'EJECUCIÓN UD'!F510</f>
        <v>286510000</v>
      </c>
      <c r="G165" s="5">
        <f>+'EJECUCIÓN UD'!G503+'EJECUCIÓN UD'!G510</f>
        <v>66700000</v>
      </c>
      <c r="H165" s="5">
        <f>+'EJECUCIÓN UD'!H503+'EJECUCIÓN UD'!H510</f>
        <v>0</v>
      </c>
      <c r="I165" s="5">
        <f>+'EJECUCIÓN UD'!I503+'EJECUCIÓN UD'!I510</f>
        <v>50000000</v>
      </c>
      <c r="J165" s="5">
        <f>+'EJECUCIÓN UD'!J503+'EJECUCIÓN UD'!J510</f>
        <v>0</v>
      </c>
      <c r="K165" s="5">
        <f>+'EJECUCIÓN UD'!K503+'EJECUCIÓN UD'!K510</f>
        <v>0</v>
      </c>
      <c r="L165" s="272">
        <f t="shared" si="82"/>
        <v>0.17451397856968343</v>
      </c>
      <c r="M165" s="8"/>
      <c r="N165" s="8"/>
    </row>
    <row r="166" spans="1:14" s="9" customFormat="1" ht="15" customHeight="1">
      <c r="A166" s="18" t="s">
        <v>156</v>
      </c>
      <c r="B166" s="19" t="s">
        <v>157</v>
      </c>
      <c r="C166" s="252">
        <f>+C167</f>
        <v>2827415000</v>
      </c>
      <c r="D166" s="252">
        <f aca="true" t="shared" si="86" ref="D166:K166">+D167</f>
        <v>0</v>
      </c>
      <c r="E166" s="252">
        <f t="shared" si="86"/>
        <v>0</v>
      </c>
      <c r="F166" s="252">
        <f t="shared" si="86"/>
        <v>2827415000</v>
      </c>
      <c r="G166" s="252">
        <f t="shared" si="86"/>
        <v>1578103625</v>
      </c>
      <c r="H166" s="252">
        <f t="shared" si="86"/>
        <v>116071110</v>
      </c>
      <c r="I166" s="252">
        <f t="shared" si="86"/>
        <v>1578103625</v>
      </c>
      <c r="J166" s="252">
        <f t="shared" si="86"/>
        <v>116086110</v>
      </c>
      <c r="K166" s="252">
        <f t="shared" si="86"/>
        <v>1578100505</v>
      </c>
      <c r="L166" s="271">
        <f t="shared" si="82"/>
        <v>0.5581436135126963</v>
      </c>
      <c r="M166" s="8"/>
      <c r="N166" s="8"/>
    </row>
    <row r="167" spans="1:14" ht="15" customHeight="1">
      <c r="A167" s="30" t="s">
        <v>158</v>
      </c>
      <c r="B167" s="30" t="s">
        <v>271</v>
      </c>
      <c r="C167" s="31">
        <f>+SUM(C168:C171)</f>
        <v>2827415000</v>
      </c>
      <c r="D167" s="31">
        <f aca="true" t="shared" si="87" ref="D167:K167">+SUM(D168:D171)</f>
        <v>0</v>
      </c>
      <c r="E167" s="31">
        <f t="shared" si="87"/>
        <v>0</v>
      </c>
      <c r="F167" s="31">
        <f t="shared" si="87"/>
        <v>2827415000</v>
      </c>
      <c r="G167" s="31">
        <f t="shared" si="87"/>
        <v>1578103625</v>
      </c>
      <c r="H167" s="31">
        <f t="shared" si="87"/>
        <v>116071110</v>
      </c>
      <c r="I167" s="31">
        <f t="shared" si="87"/>
        <v>1578103625</v>
      </c>
      <c r="J167" s="31">
        <f t="shared" si="87"/>
        <v>116086110</v>
      </c>
      <c r="K167" s="31">
        <f t="shared" si="87"/>
        <v>1578100505</v>
      </c>
      <c r="L167" s="273">
        <f t="shared" si="82"/>
        <v>0.5581436135126963</v>
      </c>
      <c r="M167" s="8"/>
      <c r="N167" s="8"/>
    </row>
    <row r="168" spans="1:14" ht="15" customHeight="1">
      <c r="A168" s="4" t="s">
        <v>159</v>
      </c>
      <c r="B168" s="4" t="s">
        <v>160</v>
      </c>
      <c r="C168" s="5">
        <f>+'EJECUCIÓN UD'!C513</f>
        <v>2024757000</v>
      </c>
      <c r="D168" s="5">
        <f>+'EJECUCIÓN UD'!D513</f>
        <v>0</v>
      </c>
      <c r="E168" s="5">
        <f>+'EJECUCIÓN UD'!E513</f>
        <v>0</v>
      </c>
      <c r="F168" s="5">
        <f>+'EJECUCIÓN UD'!F513</f>
        <v>2024757000</v>
      </c>
      <c r="G168" s="5">
        <f>+'EJECUCIÓN UD'!G513</f>
        <v>1279357610</v>
      </c>
      <c r="H168" s="5">
        <f>+'EJECUCIÓN UD'!H513</f>
        <v>109044300</v>
      </c>
      <c r="I168" s="5">
        <f>+'EJECUCIÓN UD'!I513</f>
        <v>1279357610</v>
      </c>
      <c r="J168" s="5">
        <f>+'EJECUCIÓN UD'!J513</f>
        <v>109044300</v>
      </c>
      <c r="K168" s="5">
        <f>+'EJECUCIÓN UD'!K513</f>
        <v>1279357610</v>
      </c>
      <c r="L168" s="272">
        <f t="shared" si="82"/>
        <v>0.6318573586855114</v>
      </c>
      <c r="M168" s="8"/>
      <c r="N168" s="8"/>
    </row>
    <row r="169" spans="1:14" ht="15" customHeight="1">
      <c r="A169" s="4" t="s">
        <v>161</v>
      </c>
      <c r="B169" s="4" t="s">
        <v>162</v>
      </c>
      <c r="C169" s="5">
        <f>+'EJECUCIÓN UD'!C514</f>
        <v>618408000</v>
      </c>
      <c r="D169" s="5">
        <f>+'EJECUCIÓN UD'!D514</f>
        <v>0</v>
      </c>
      <c r="E169" s="5">
        <f>+'EJECUCIÓN UD'!E514</f>
        <v>0</v>
      </c>
      <c r="F169" s="5">
        <f>+'EJECUCIÓN UD'!F514</f>
        <v>618408000</v>
      </c>
      <c r="G169" s="5">
        <f>+'EJECUCIÓN UD'!G514</f>
        <v>187615480</v>
      </c>
      <c r="H169" s="5">
        <f>+'EJECUCIÓN UD'!H514</f>
        <v>0</v>
      </c>
      <c r="I169" s="5">
        <f>+'EJECUCIÓN UD'!I514</f>
        <v>187615480</v>
      </c>
      <c r="J169" s="5">
        <f>+'EJECUCIÓN UD'!J514</f>
        <v>0</v>
      </c>
      <c r="K169" s="5">
        <f>+'EJECUCIÓN UD'!K514</f>
        <v>187615480</v>
      </c>
      <c r="L169" s="272">
        <f t="shared" si="82"/>
        <v>0.3033846263308366</v>
      </c>
      <c r="M169" s="8"/>
      <c r="N169" s="8"/>
    </row>
    <row r="170" spans="1:14" ht="15" customHeight="1">
      <c r="A170" s="4" t="s">
        <v>163</v>
      </c>
      <c r="B170" s="4" t="s">
        <v>164</v>
      </c>
      <c r="C170" s="5">
        <f>+'EJECUCIÓN UD'!C515</f>
        <v>182600000</v>
      </c>
      <c r="D170" s="5">
        <f>+'EJECUCIÓN UD'!D515</f>
        <v>0</v>
      </c>
      <c r="E170" s="5">
        <f>+'EJECUCIÓN UD'!E515</f>
        <v>0</v>
      </c>
      <c r="F170" s="5">
        <f>+'EJECUCIÓN UD'!F515</f>
        <v>182600000</v>
      </c>
      <c r="G170" s="5">
        <f>+'EJECUCIÓN UD'!G515</f>
        <v>111006335</v>
      </c>
      <c r="H170" s="5">
        <f>+'EJECUCIÓN UD'!H515</f>
        <v>7005630</v>
      </c>
      <c r="I170" s="5">
        <f>+'EJECUCIÓN UD'!I515</f>
        <v>111006335</v>
      </c>
      <c r="J170" s="5">
        <f>+'EJECUCIÓN UD'!J515</f>
        <v>7005630</v>
      </c>
      <c r="K170" s="5">
        <f>+'EJECUCIÓN UD'!K515</f>
        <v>111003215</v>
      </c>
      <c r="L170" s="272">
        <f t="shared" si="82"/>
        <v>0.6079207831325302</v>
      </c>
      <c r="M170" s="8"/>
      <c r="N170" s="8"/>
    </row>
    <row r="171" spans="1:14" ht="15" customHeight="1">
      <c r="A171" s="4" t="s">
        <v>165</v>
      </c>
      <c r="B171" s="4" t="s">
        <v>166</v>
      </c>
      <c r="C171" s="5">
        <f>+'EJECUCIÓN UD'!C516</f>
        <v>1650000</v>
      </c>
      <c r="D171" s="5">
        <f>+'EJECUCIÓN UD'!D516</f>
        <v>0</v>
      </c>
      <c r="E171" s="5">
        <f>+'EJECUCIÓN UD'!E516</f>
        <v>0</v>
      </c>
      <c r="F171" s="5">
        <f>+'EJECUCIÓN UD'!F516</f>
        <v>1650000</v>
      </c>
      <c r="G171" s="5">
        <f>+'EJECUCIÓN UD'!G516</f>
        <v>124200</v>
      </c>
      <c r="H171" s="5">
        <f>+'EJECUCIÓN UD'!H516</f>
        <v>21180</v>
      </c>
      <c r="I171" s="5">
        <f>+'EJECUCIÓN UD'!I516</f>
        <v>124200</v>
      </c>
      <c r="J171" s="5">
        <f>+'EJECUCIÓN UD'!J516</f>
        <v>36180</v>
      </c>
      <c r="K171" s="5">
        <f>+'EJECUCIÓN UD'!K516</f>
        <v>124200</v>
      </c>
      <c r="L171" s="272">
        <f t="shared" si="82"/>
        <v>0.07527272727272727</v>
      </c>
      <c r="M171" s="8"/>
      <c r="N171" s="8"/>
    </row>
    <row r="172" spans="1:14" s="118" customFormat="1" ht="15" customHeight="1">
      <c r="A172" s="116" t="s">
        <v>1077</v>
      </c>
      <c r="B172" s="117" t="s">
        <v>167</v>
      </c>
      <c r="C172" s="255">
        <f>+'EJECUCIÓN UD'!C518+'EJECUCIÓN UD'!C519+'EJECUCIÓN UD'!C535</f>
        <v>1206792000</v>
      </c>
      <c r="D172" s="255">
        <f>+'EJECUCIÓN UD'!D518+'EJECUCIÓN UD'!D519+'EJECUCIÓN UD'!D535</f>
        <v>-788551220</v>
      </c>
      <c r="E172" s="255">
        <f>+'EJECUCIÓN UD'!E518+'EJECUCIÓN UD'!E519+'EJECUCIÓN UD'!E535</f>
        <v>-709313312</v>
      </c>
      <c r="F172" s="255">
        <f>+'EJECUCIÓN UD'!F518+'EJECUCIÓN UD'!F519+'EJECUCIÓN UD'!F535</f>
        <v>497478688</v>
      </c>
      <c r="G172" s="255">
        <f>+'EJECUCIÓN UD'!G518+'EJECUCIÓN UD'!G519+'EJECUCIÓN UD'!G535</f>
        <v>368526145</v>
      </c>
      <c r="H172" s="255">
        <f>+'EJECUCIÓN UD'!H518+'EJECUCIÓN UD'!H519+'EJECUCIÓN UD'!H535</f>
        <v>0</v>
      </c>
      <c r="I172" s="255">
        <f>+'EJECUCIÓN UD'!I518+'EJECUCIÓN UD'!I519+'EJECUCIÓN UD'!I535</f>
        <v>340792400</v>
      </c>
      <c r="J172" s="255">
        <f>+'EJECUCIÓN UD'!J518+'EJECUCIÓN UD'!J519+'EJECUCIÓN UD'!J535</f>
        <v>0</v>
      </c>
      <c r="K172" s="255">
        <f>+'EJECUCIÓN UD'!K518+'EJECUCIÓN UD'!K519+'EJECUCIÓN UD'!K535</f>
        <v>340335810</v>
      </c>
      <c r="L172" s="277">
        <f t="shared" si="82"/>
        <v>0.6850391950860818</v>
      </c>
      <c r="M172" s="8"/>
      <c r="N172" s="8"/>
    </row>
    <row r="173" spans="1:14" s="118" customFormat="1" ht="15" customHeight="1">
      <c r="A173" s="116" t="s">
        <v>1078</v>
      </c>
      <c r="B173" s="117" t="s">
        <v>168</v>
      </c>
      <c r="C173" s="255">
        <f>+'EJECUCIÓN UD'!C537+'EJECUCIÓN UD'!C538</f>
        <v>169904000</v>
      </c>
      <c r="D173" s="255">
        <f>+'EJECUCIÓN UD'!D537+'EJECUCIÓN UD'!D538</f>
        <v>-40000000</v>
      </c>
      <c r="E173" s="255">
        <f>+'EJECUCIÓN UD'!E537+'EJECUCIÓN UD'!E538</f>
        <v>-40000000</v>
      </c>
      <c r="F173" s="255">
        <f>+'EJECUCIÓN UD'!F537+'EJECUCIÓN UD'!F538</f>
        <v>129904000</v>
      </c>
      <c r="G173" s="255">
        <f>+'EJECUCIÓN UD'!G537+'EJECUCIÓN UD'!G538</f>
        <v>0</v>
      </c>
      <c r="H173" s="255">
        <f>+'EJECUCIÓN UD'!H537+'EJECUCIÓN UD'!H538</f>
        <v>0</v>
      </c>
      <c r="I173" s="255">
        <f>+'EJECUCIÓN UD'!I537+'EJECUCIÓN UD'!I538</f>
        <v>0</v>
      </c>
      <c r="J173" s="255">
        <f>+'EJECUCIÓN UD'!J537+'EJECUCIÓN UD'!J538</f>
        <v>0</v>
      </c>
      <c r="K173" s="255">
        <f>+'EJECUCIÓN UD'!K537+'EJECUCIÓN UD'!K538</f>
        <v>0</v>
      </c>
      <c r="L173" s="277">
        <f t="shared" si="82"/>
        <v>0</v>
      </c>
      <c r="M173" s="8"/>
      <c r="N173" s="8"/>
    </row>
    <row r="174" spans="1:14" s="118" customFormat="1" ht="15" customHeight="1">
      <c r="A174" s="116" t="s">
        <v>1079</v>
      </c>
      <c r="B174" s="117" t="s">
        <v>169</v>
      </c>
      <c r="C174" s="255">
        <f>+'EJECUCIÓN UD'!C540+'EJECUCIÓN UD'!C541+'EJECUCIÓN UD'!C542+'EJECUCIÓN UD'!C543+'EJECUCIÓN UD'!C544+'EJECUCIÓN UD'!C545+'EJECUCIÓN UD'!C546+'EJECUCIÓN UD'!C547+'EJECUCIÓN UD'!C548+'EJECUCIÓN UD'!C549+'EJECUCIÓN UD'!C550+'EJECUCIÓN UD'!C551+'EJECUCIÓN UD'!C552+'EJECUCIÓN UD'!C553+'EJECUCIÓN UD'!C556+'EJECUCIÓN UD'!C557</f>
        <v>11026031000</v>
      </c>
      <c r="D174" s="255">
        <f>+'EJECUCIÓN UD'!D540+'EJECUCIÓN UD'!D541+'EJECUCIÓN UD'!D542+'EJECUCIÓN UD'!D543+'EJECUCIÓN UD'!D544+'EJECUCIÓN UD'!D545+'EJECUCIÓN UD'!D546+'EJECUCIÓN UD'!D547+'EJECUCIÓN UD'!D548+'EJECUCIÓN UD'!D549+'EJECUCIÓN UD'!D550+'EJECUCIÓN UD'!D551+'EJECUCIÓN UD'!D552+'EJECUCIÓN UD'!D553+'EJECUCIÓN UD'!D556+'EJECUCIÓN UD'!D557</f>
        <v>-1417819595</v>
      </c>
      <c r="E174" s="255">
        <f>+'EJECUCIÓN UD'!E540+'EJECUCIÓN UD'!E541+'EJECUCIÓN UD'!E542+'EJECUCIÓN UD'!E543+'EJECUCIÓN UD'!E544+'EJECUCIÓN UD'!E545+'EJECUCIÓN UD'!E546+'EJECUCIÓN UD'!E547+'EJECUCIÓN UD'!E548+'EJECUCIÓN UD'!E549+'EJECUCIÓN UD'!E550+'EJECUCIÓN UD'!E551+'EJECUCIÓN UD'!E552+'EJECUCIÓN UD'!E553+'EJECUCIÓN UD'!E556+'EJECUCIÓN UD'!E557</f>
        <v>-1405225971</v>
      </c>
      <c r="F174" s="255">
        <f>+'EJECUCIÓN UD'!F540+'EJECUCIÓN UD'!F541+'EJECUCIÓN UD'!F542+'EJECUCIÓN UD'!F543+'EJECUCIÓN UD'!F544+'EJECUCIÓN UD'!F545+'EJECUCIÓN UD'!F546+'EJECUCIÓN UD'!F547+'EJECUCIÓN UD'!F548+'EJECUCIÓN UD'!F549+'EJECUCIÓN UD'!F550+'EJECUCIÓN UD'!F551+'EJECUCIÓN UD'!F552+'EJECUCIÓN UD'!F553+'EJECUCIÓN UD'!F556+'EJECUCIÓN UD'!F557</f>
        <v>9620805029</v>
      </c>
      <c r="G174" s="255">
        <f>+'EJECUCIÓN UD'!G540+'EJECUCIÓN UD'!G541+'EJECUCIÓN UD'!G542+'EJECUCIÓN UD'!G543+'EJECUCIÓN UD'!G544+'EJECUCIÓN UD'!G545+'EJECUCIÓN UD'!G546+'EJECUCIÓN UD'!G547+'EJECUCIÓN UD'!G548+'EJECUCIÓN UD'!G549+'EJECUCIÓN UD'!G550+'EJECUCIÓN UD'!G551+'EJECUCIÓN UD'!G552+'EJECUCIÓN UD'!G553+'EJECUCIÓN UD'!G556+'EJECUCIÓN UD'!G557</f>
        <v>7568275000</v>
      </c>
      <c r="H174" s="255">
        <f>+'EJECUCIÓN UD'!H540+'EJECUCIÓN UD'!H541+'EJECUCIÓN UD'!H542+'EJECUCIÓN UD'!H543+'EJECUCIÓN UD'!H544+'EJECUCIÓN UD'!H545+'EJECUCIÓN UD'!H546+'EJECUCIÓN UD'!H547+'EJECUCIÓN UD'!H548+'EJECUCIÓN UD'!H549+'EJECUCIÓN UD'!H550+'EJECUCIÓN UD'!H551+'EJECUCIÓN UD'!H552+'EJECUCIÓN UD'!H553+'EJECUCIÓN UD'!H556+'EJECUCIÓN UD'!H557</f>
        <v>146604918</v>
      </c>
      <c r="I174" s="255">
        <f>+'EJECUCIÓN UD'!I540+'EJECUCIÓN UD'!I541+'EJECUCIÓN UD'!I542+'EJECUCIÓN UD'!I543+'EJECUCIÓN UD'!I544+'EJECUCIÓN UD'!I545+'EJECUCIÓN UD'!I546+'EJECUCIÓN UD'!I547+'EJECUCIÓN UD'!I548+'EJECUCIÓN UD'!I549+'EJECUCIÓN UD'!I550+'EJECUCIÓN UD'!I551+'EJECUCIÓN UD'!I552+'EJECUCIÓN UD'!I553+'EJECUCIÓN UD'!I556+'EJECUCIÓN UD'!I557</f>
        <v>5895409668</v>
      </c>
      <c r="J174" s="255">
        <f>+'EJECUCIÓN UD'!J540+'EJECUCIÓN UD'!J541+'EJECUCIÓN UD'!J542+'EJECUCIÓN UD'!J543+'EJECUCIÓN UD'!J544+'EJECUCIÓN UD'!J545+'EJECUCIÓN UD'!J546+'EJECUCIÓN UD'!J547+'EJECUCIÓN UD'!J548+'EJECUCIÓN UD'!J549+'EJECUCIÓN UD'!J550+'EJECUCIÓN UD'!J551+'EJECUCIÓN UD'!J552+'EJECUCIÓN UD'!J553+'EJECUCIÓN UD'!J556+'EJECUCIÓN UD'!J557</f>
        <v>478285850</v>
      </c>
      <c r="K174" s="255">
        <f>+'EJECUCIÓN UD'!K540+'EJECUCIÓN UD'!K541+'EJECUCIÓN UD'!K542+'EJECUCIÓN UD'!K543+'EJECUCIÓN UD'!K544+'EJECUCIÓN UD'!K545+'EJECUCIÓN UD'!K546+'EJECUCIÓN UD'!K547+'EJECUCIÓN UD'!K548+'EJECUCIÓN UD'!K549+'EJECUCIÓN UD'!K550+'EJECUCIÓN UD'!K551+'EJECUCIÓN UD'!K552+'EJECUCIÓN UD'!K553+'EJECUCIÓN UD'!K556+'EJECUCIÓN UD'!K557</f>
        <v>1613227598</v>
      </c>
      <c r="L174" s="277">
        <f t="shared" si="82"/>
        <v>0.612777168878224</v>
      </c>
      <c r="M174" s="8"/>
      <c r="N174" s="8"/>
    </row>
    <row r="175" spans="1:14" s="9" customFormat="1" ht="15" customHeight="1">
      <c r="A175" s="12" t="s">
        <v>170</v>
      </c>
      <c r="B175" s="13" t="s">
        <v>171</v>
      </c>
      <c r="C175" s="249">
        <f>+C176+C179+C181</f>
        <v>524405000</v>
      </c>
      <c r="D175" s="249">
        <f aca="true" t="shared" si="88" ref="D175:K175">+D176+D179+D181</f>
        <v>0</v>
      </c>
      <c r="E175" s="249">
        <f t="shared" si="88"/>
        <v>0</v>
      </c>
      <c r="F175" s="249">
        <f t="shared" si="88"/>
        <v>524405000</v>
      </c>
      <c r="G175" s="249">
        <f t="shared" si="88"/>
        <v>472101727</v>
      </c>
      <c r="H175" s="249">
        <f t="shared" si="88"/>
        <v>0</v>
      </c>
      <c r="I175" s="249">
        <f t="shared" si="88"/>
        <v>472101727</v>
      </c>
      <c r="J175" s="249">
        <f t="shared" si="88"/>
        <v>0</v>
      </c>
      <c r="K175" s="249">
        <f t="shared" si="88"/>
        <v>472101727</v>
      </c>
      <c r="L175" s="268">
        <f t="shared" si="82"/>
        <v>0.9002616813340834</v>
      </c>
      <c r="M175" s="8"/>
      <c r="N175" s="8"/>
    </row>
    <row r="176" spans="1:14" ht="15" customHeight="1">
      <c r="A176" s="22" t="s">
        <v>172</v>
      </c>
      <c r="B176" s="23" t="s">
        <v>173</v>
      </c>
      <c r="C176" s="256">
        <f>+SUM(C177:C178)</f>
        <v>504405000</v>
      </c>
      <c r="D176" s="256">
        <f aca="true" t="shared" si="89" ref="D176:K176">+SUM(D177:D178)</f>
        <v>0</v>
      </c>
      <c r="E176" s="256">
        <f t="shared" si="89"/>
        <v>0</v>
      </c>
      <c r="F176" s="256">
        <f t="shared" si="89"/>
        <v>504405000</v>
      </c>
      <c r="G176" s="256">
        <f t="shared" si="89"/>
        <v>471273611</v>
      </c>
      <c r="H176" s="256">
        <f t="shared" si="89"/>
        <v>0</v>
      </c>
      <c r="I176" s="256">
        <f t="shared" si="89"/>
        <v>471273611</v>
      </c>
      <c r="J176" s="256">
        <f t="shared" si="89"/>
        <v>0</v>
      </c>
      <c r="K176" s="256">
        <f t="shared" si="89"/>
        <v>471273611</v>
      </c>
      <c r="L176" s="278">
        <f t="shared" si="82"/>
        <v>0.934315898930423</v>
      </c>
      <c r="M176" s="8"/>
      <c r="N176" s="8"/>
    </row>
    <row r="177" spans="1:14" ht="15" customHeight="1">
      <c r="A177" s="4" t="s">
        <v>1080</v>
      </c>
      <c r="B177" s="4" t="s">
        <v>174</v>
      </c>
      <c r="C177" s="5">
        <f>+'EJECUCIÓN UD'!C561</f>
        <v>502335000</v>
      </c>
      <c r="D177" s="5">
        <f>+'EJECUCIÓN UD'!D561</f>
        <v>0</v>
      </c>
      <c r="E177" s="5">
        <f>+'EJECUCIÓN UD'!E561</f>
        <v>0</v>
      </c>
      <c r="F177" s="5">
        <f>+'EJECUCIÓN UD'!F561</f>
        <v>502335000</v>
      </c>
      <c r="G177" s="5">
        <f>+'EJECUCIÓN UD'!G561</f>
        <v>469883611</v>
      </c>
      <c r="H177" s="5">
        <f>+'EJECUCIÓN UD'!H561</f>
        <v>0</v>
      </c>
      <c r="I177" s="5">
        <f>+'EJECUCIÓN UD'!I561</f>
        <v>469883611</v>
      </c>
      <c r="J177" s="5">
        <f>+'EJECUCIÓN UD'!J561</f>
        <v>0</v>
      </c>
      <c r="K177" s="5">
        <f>+'EJECUCIÓN UD'!K561</f>
        <v>469883611</v>
      </c>
      <c r="L177" s="272">
        <f t="shared" si="82"/>
        <v>0.9353989090945285</v>
      </c>
      <c r="M177" s="8"/>
      <c r="N177" s="8"/>
    </row>
    <row r="178" spans="1:14" ht="15" customHeight="1">
      <c r="A178" s="4" t="s">
        <v>1081</v>
      </c>
      <c r="B178" s="4" t="s">
        <v>175</v>
      </c>
      <c r="C178" s="5">
        <f>+'EJECUCIÓN UD'!C562</f>
        <v>2070000</v>
      </c>
      <c r="D178" s="5">
        <f>+'EJECUCIÓN UD'!D562</f>
        <v>0</v>
      </c>
      <c r="E178" s="5">
        <f>+'EJECUCIÓN UD'!E562</f>
        <v>0</v>
      </c>
      <c r="F178" s="5">
        <f>+'EJECUCIÓN UD'!F562</f>
        <v>2070000</v>
      </c>
      <c r="G178" s="5">
        <f>+'EJECUCIÓN UD'!G562</f>
        <v>1390000</v>
      </c>
      <c r="H178" s="5">
        <f>+'EJECUCIÓN UD'!H562</f>
        <v>0</v>
      </c>
      <c r="I178" s="5">
        <f>+'EJECUCIÓN UD'!I562</f>
        <v>1390000</v>
      </c>
      <c r="J178" s="5">
        <f>+'EJECUCIÓN UD'!J562</f>
        <v>0</v>
      </c>
      <c r="K178" s="5">
        <f>+'EJECUCIÓN UD'!K562</f>
        <v>1390000</v>
      </c>
      <c r="L178" s="272">
        <f t="shared" si="82"/>
        <v>0.6714975845410628</v>
      </c>
      <c r="M178" s="8"/>
      <c r="N178" s="8"/>
    </row>
    <row r="179" spans="1:14" s="9" customFormat="1" ht="15" customHeight="1">
      <c r="A179" s="12" t="s">
        <v>310</v>
      </c>
      <c r="B179" s="13" t="s">
        <v>309</v>
      </c>
      <c r="C179" s="249">
        <f>+C180</f>
        <v>0</v>
      </c>
      <c r="D179" s="249">
        <f aca="true" t="shared" si="90" ref="D179:K179">+D180</f>
        <v>0</v>
      </c>
      <c r="E179" s="249">
        <f t="shared" si="90"/>
        <v>0</v>
      </c>
      <c r="F179" s="249">
        <f t="shared" si="90"/>
        <v>0</v>
      </c>
      <c r="G179" s="249">
        <f t="shared" si="90"/>
        <v>0</v>
      </c>
      <c r="H179" s="249">
        <f t="shared" si="90"/>
        <v>0</v>
      </c>
      <c r="I179" s="249">
        <f t="shared" si="90"/>
        <v>0</v>
      </c>
      <c r="J179" s="249">
        <f t="shared" si="90"/>
        <v>0</v>
      </c>
      <c r="K179" s="249">
        <f t="shared" si="90"/>
        <v>0</v>
      </c>
      <c r="L179" s="268" t="e">
        <f t="shared" si="82"/>
        <v>#DIV/0!</v>
      </c>
      <c r="M179" s="8"/>
      <c r="N179" s="8"/>
    </row>
    <row r="180" spans="1:14" ht="15" customHeight="1">
      <c r="A180" s="111" t="s">
        <v>1082</v>
      </c>
      <c r="B180" s="4" t="s">
        <v>874</v>
      </c>
      <c r="C180" s="5">
        <f>+'EJECUCIÓN UD'!C564</f>
        <v>0</v>
      </c>
      <c r="D180" s="5">
        <f>+'EJECUCIÓN UD'!D564</f>
        <v>0</v>
      </c>
      <c r="E180" s="5">
        <f>+'EJECUCIÓN UD'!E564</f>
        <v>0</v>
      </c>
      <c r="F180" s="5">
        <f>+'EJECUCIÓN UD'!F564</f>
        <v>0</v>
      </c>
      <c r="G180" s="5">
        <f>+'EJECUCIÓN UD'!G564</f>
        <v>0</v>
      </c>
      <c r="H180" s="5">
        <f>+'EJECUCIÓN UD'!H564</f>
        <v>0</v>
      </c>
      <c r="I180" s="5">
        <f>+'EJECUCIÓN UD'!I564</f>
        <v>0</v>
      </c>
      <c r="J180" s="5">
        <f>+'EJECUCIÓN UD'!J564</f>
        <v>0</v>
      </c>
      <c r="K180" s="5">
        <f>+'EJECUCIÓN UD'!K564</f>
        <v>0</v>
      </c>
      <c r="L180" s="272" t="e">
        <f t="shared" si="82"/>
        <v>#DIV/0!</v>
      </c>
      <c r="M180" s="8"/>
      <c r="N180" s="8"/>
    </row>
    <row r="181" spans="1:14" s="115" customFormat="1" ht="15" customHeight="1">
      <c r="A181" s="119" t="s">
        <v>1089</v>
      </c>
      <c r="B181" s="113" t="s">
        <v>176</v>
      </c>
      <c r="C181" s="114">
        <f>+'EJECUCIÓN UD'!C565</f>
        <v>20000000</v>
      </c>
      <c r="D181" s="114">
        <f>+'EJECUCIÓN UD'!D565</f>
        <v>0</v>
      </c>
      <c r="E181" s="114">
        <f>+'EJECUCIÓN UD'!E565</f>
        <v>0</v>
      </c>
      <c r="F181" s="114">
        <f>+'EJECUCIÓN UD'!F565</f>
        <v>20000000</v>
      </c>
      <c r="G181" s="114">
        <f>+'EJECUCIÓN UD'!G565</f>
        <v>828116</v>
      </c>
      <c r="H181" s="114">
        <f>+'EJECUCIÓN UD'!H565</f>
        <v>0</v>
      </c>
      <c r="I181" s="114">
        <f>+'EJECUCIÓN UD'!I565</f>
        <v>828116</v>
      </c>
      <c r="J181" s="114">
        <f>+'EJECUCIÓN UD'!J565</f>
        <v>0</v>
      </c>
      <c r="K181" s="114">
        <f>+'EJECUCIÓN UD'!K565</f>
        <v>828116</v>
      </c>
      <c r="L181" s="276">
        <f t="shared" si="82"/>
        <v>0.0414058</v>
      </c>
      <c r="M181" s="8"/>
      <c r="N181" s="8"/>
    </row>
    <row r="182" spans="1:14" s="9" customFormat="1" ht="15" customHeight="1">
      <c r="A182" s="12" t="s">
        <v>177</v>
      </c>
      <c r="B182" s="13" t="s">
        <v>178</v>
      </c>
      <c r="C182" s="249">
        <f>+SUM(C183:C184)</f>
        <v>53178990000</v>
      </c>
      <c r="D182" s="249">
        <f aca="true" t="shared" si="91" ref="D182:K182">+SUM(D183:D184)</f>
        <v>20491653317</v>
      </c>
      <c r="E182" s="249">
        <f t="shared" si="91"/>
        <v>22491653317</v>
      </c>
      <c r="F182" s="249">
        <f t="shared" si="91"/>
        <v>75670643317</v>
      </c>
      <c r="G182" s="249">
        <f t="shared" si="91"/>
        <v>50074720618</v>
      </c>
      <c r="H182" s="249">
        <f t="shared" si="91"/>
        <v>5298424758</v>
      </c>
      <c r="I182" s="249">
        <f t="shared" si="91"/>
        <v>49524810154</v>
      </c>
      <c r="J182" s="249">
        <f t="shared" si="91"/>
        <v>5298424758</v>
      </c>
      <c r="K182" s="249">
        <f t="shared" si="91"/>
        <v>49524810154</v>
      </c>
      <c r="L182" s="268">
        <f t="shared" si="82"/>
        <v>0.6544785135039795</v>
      </c>
      <c r="M182" s="8"/>
      <c r="N182" s="8"/>
    </row>
    <row r="183" spans="1:14" ht="15" customHeight="1">
      <c r="A183" s="4" t="s">
        <v>1083</v>
      </c>
      <c r="B183" s="4" t="s">
        <v>179</v>
      </c>
      <c r="C183" s="5">
        <f>+'EJECUCIÓN UD'!C567</f>
        <v>1000000000</v>
      </c>
      <c r="D183" s="5">
        <f>+'EJECUCIÓN UD'!D567</f>
        <v>0</v>
      </c>
      <c r="E183" s="5">
        <f>+'EJECUCIÓN UD'!E567</f>
        <v>2000000000</v>
      </c>
      <c r="F183" s="5">
        <f>+'EJECUCIÓN UD'!F567</f>
        <v>3000000000</v>
      </c>
      <c r="G183" s="5">
        <f>+'EJECUCIÓN UD'!G567</f>
        <v>2184405795</v>
      </c>
      <c r="H183" s="5">
        <f>+'EJECUCIÓN UD'!H567</f>
        <v>183002068</v>
      </c>
      <c r="I183" s="5">
        <f>+'EJECUCIÓN UD'!I567</f>
        <v>1941014467</v>
      </c>
      <c r="J183" s="5">
        <f>+'EJECUCIÓN UD'!J567</f>
        <v>183002068</v>
      </c>
      <c r="K183" s="5">
        <f>+'EJECUCIÓN UD'!K567</f>
        <v>1941014467</v>
      </c>
      <c r="L183" s="272">
        <f t="shared" si="82"/>
        <v>0.6470048223333333</v>
      </c>
      <c r="M183" s="8"/>
      <c r="N183" s="8"/>
    </row>
    <row r="184" spans="1:14" ht="15" customHeight="1">
      <c r="A184" s="4" t="s">
        <v>1084</v>
      </c>
      <c r="B184" s="4" t="s">
        <v>180</v>
      </c>
      <c r="C184" s="5">
        <f>+'EJECUCIÓN UD'!C568+'EJECUCIÓN UD'!C569+'EJECUCIÓN UD'!C570</f>
        <v>52178990000</v>
      </c>
      <c r="D184" s="5">
        <f>+'EJECUCIÓN UD'!D568+'EJECUCIÓN UD'!D569+'EJECUCIÓN UD'!D570</f>
        <v>20491653317</v>
      </c>
      <c r="E184" s="5">
        <f>+'EJECUCIÓN UD'!E568+'EJECUCIÓN UD'!E569+'EJECUCIÓN UD'!E570</f>
        <v>20491653317</v>
      </c>
      <c r="F184" s="5">
        <f>+'EJECUCIÓN UD'!F568+'EJECUCIÓN UD'!F569+'EJECUCIÓN UD'!F570</f>
        <v>72670643317</v>
      </c>
      <c r="G184" s="5">
        <f>+'EJECUCIÓN UD'!G568+'EJECUCIÓN UD'!G569+'EJECUCIÓN UD'!G570</f>
        <v>47890314823</v>
      </c>
      <c r="H184" s="5">
        <f>+'EJECUCIÓN UD'!H568+'EJECUCIÓN UD'!H569+'EJECUCIÓN UD'!H570</f>
        <v>5115422690</v>
      </c>
      <c r="I184" s="5">
        <f>+'EJECUCIÓN UD'!I568+'EJECUCIÓN UD'!I569+'EJECUCIÓN UD'!I570</f>
        <v>47583795687</v>
      </c>
      <c r="J184" s="5">
        <f>+'EJECUCIÓN UD'!J568+'EJECUCIÓN UD'!J569+'EJECUCIÓN UD'!J570</f>
        <v>5115422690</v>
      </c>
      <c r="K184" s="5">
        <f>+'EJECUCIÓN UD'!K568+'EJECUCIÓN UD'!K569+'EJECUCIÓN UD'!K570</f>
        <v>47583795687</v>
      </c>
      <c r="L184" s="272">
        <f t="shared" si="82"/>
        <v>0.6547870435030072</v>
      </c>
      <c r="M184" s="8"/>
      <c r="N184" s="8"/>
    </row>
    <row r="185" spans="1:14" s="9" customFormat="1" ht="15" customHeight="1">
      <c r="A185" s="12" t="s">
        <v>181</v>
      </c>
      <c r="B185" s="13" t="s">
        <v>272</v>
      </c>
      <c r="C185" s="249">
        <f>+C186</f>
        <v>400000000</v>
      </c>
      <c r="D185" s="249">
        <f aca="true" t="shared" si="92" ref="D185:K185">+D186</f>
        <v>0</v>
      </c>
      <c r="E185" s="249">
        <f t="shared" si="92"/>
        <v>0</v>
      </c>
      <c r="F185" s="249">
        <f t="shared" si="92"/>
        <v>400000000</v>
      </c>
      <c r="G185" s="249">
        <f t="shared" si="92"/>
        <v>76499839</v>
      </c>
      <c r="H185" s="249">
        <f t="shared" si="92"/>
        <v>27196306</v>
      </c>
      <c r="I185" s="249">
        <f t="shared" si="92"/>
        <v>76499839</v>
      </c>
      <c r="J185" s="249">
        <f t="shared" si="92"/>
        <v>27196306</v>
      </c>
      <c r="K185" s="249">
        <f t="shared" si="92"/>
        <v>76499839</v>
      </c>
      <c r="L185" s="268">
        <f t="shared" si="82"/>
        <v>0.1912495975</v>
      </c>
      <c r="M185" s="8"/>
      <c r="N185" s="8"/>
    </row>
    <row r="186" spans="1:14" ht="15" customHeight="1">
      <c r="A186" s="22" t="s">
        <v>182</v>
      </c>
      <c r="B186" s="23" t="s">
        <v>183</v>
      </c>
      <c r="C186" s="256">
        <f>+C187</f>
        <v>400000000</v>
      </c>
      <c r="D186" s="256">
        <f aca="true" t="shared" si="93" ref="D186:K186">+D187</f>
        <v>0</v>
      </c>
      <c r="E186" s="256">
        <f t="shared" si="93"/>
        <v>0</v>
      </c>
      <c r="F186" s="256">
        <f t="shared" si="93"/>
        <v>400000000</v>
      </c>
      <c r="G186" s="256">
        <f t="shared" si="93"/>
        <v>76499839</v>
      </c>
      <c r="H186" s="256">
        <f t="shared" si="93"/>
        <v>27196306</v>
      </c>
      <c r="I186" s="256">
        <f t="shared" si="93"/>
        <v>76499839</v>
      </c>
      <c r="J186" s="256">
        <f t="shared" si="93"/>
        <v>27196306</v>
      </c>
      <c r="K186" s="256">
        <f t="shared" si="93"/>
        <v>76499839</v>
      </c>
      <c r="L186" s="278">
        <f t="shared" si="82"/>
        <v>0.1912495975</v>
      </c>
      <c r="M186" s="8"/>
      <c r="N186" s="8"/>
    </row>
    <row r="187" spans="1:14" ht="15" customHeight="1">
      <c r="A187" s="4" t="s">
        <v>1085</v>
      </c>
      <c r="B187" s="4" t="s">
        <v>184</v>
      </c>
      <c r="C187" s="5">
        <f>+'EJECUCIÓN UD'!C577</f>
        <v>400000000</v>
      </c>
      <c r="D187" s="5">
        <f>+'EJECUCIÓN UD'!D577</f>
        <v>0</v>
      </c>
      <c r="E187" s="5">
        <f>+'EJECUCIÓN UD'!E577</f>
        <v>0</v>
      </c>
      <c r="F187" s="5">
        <f>+'EJECUCIÓN UD'!F577</f>
        <v>400000000</v>
      </c>
      <c r="G187" s="5">
        <f>+'EJECUCIÓN UD'!G577</f>
        <v>76499839</v>
      </c>
      <c r="H187" s="5">
        <f>+'EJECUCIÓN UD'!H577</f>
        <v>27196306</v>
      </c>
      <c r="I187" s="5">
        <f>+'EJECUCIÓN UD'!I577</f>
        <v>76499839</v>
      </c>
      <c r="J187" s="5">
        <f>+'EJECUCIÓN UD'!J577</f>
        <v>27196306</v>
      </c>
      <c r="K187" s="5">
        <f>+'EJECUCIÓN UD'!K577</f>
        <v>76499839</v>
      </c>
      <c r="L187" s="272">
        <f t="shared" si="82"/>
        <v>0.1912495975</v>
      </c>
      <c r="M187" s="8"/>
      <c r="N187" s="8"/>
    </row>
    <row r="188" spans="1:14" s="9" customFormat="1" ht="15" customHeight="1">
      <c r="A188" s="34" t="s">
        <v>185</v>
      </c>
      <c r="B188" s="35" t="s">
        <v>186</v>
      </c>
      <c r="C188" s="257">
        <f>+C190+C213+C228</f>
        <v>28888845000</v>
      </c>
      <c r="D188" s="257">
        <f aca="true" t="shared" si="94" ref="D188:K188">+D190+D213+D228</f>
        <v>1115550000</v>
      </c>
      <c r="E188" s="257">
        <f>+E190+E213+E228</f>
        <v>19608415926</v>
      </c>
      <c r="F188" s="257">
        <f t="shared" si="94"/>
        <v>48497260926</v>
      </c>
      <c r="G188" s="257">
        <f t="shared" si="94"/>
        <v>13540957191</v>
      </c>
      <c r="H188" s="257">
        <f t="shared" si="94"/>
        <v>1904866541</v>
      </c>
      <c r="I188" s="257">
        <f t="shared" si="94"/>
        <v>12441794227</v>
      </c>
      <c r="J188" s="257">
        <f t="shared" si="94"/>
        <v>272265575</v>
      </c>
      <c r="K188" s="257">
        <f t="shared" si="94"/>
        <v>1728596338</v>
      </c>
      <c r="L188" s="279">
        <f t="shared" si="82"/>
        <v>0.25654632837892494</v>
      </c>
      <c r="M188" s="8"/>
      <c r="N188" s="8"/>
    </row>
    <row r="189" spans="1:14" ht="15" customHeight="1">
      <c r="A189" s="32" t="s">
        <v>187</v>
      </c>
      <c r="B189" s="32" t="s">
        <v>188</v>
      </c>
      <c r="C189" s="33">
        <f>+C190+C213</f>
        <v>28675645000</v>
      </c>
      <c r="D189" s="33">
        <f aca="true" t="shared" si="95" ref="D189:K189">+D190+D213</f>
        <v>1115550000</v>
      </c>
      <c r="E189" s="33">
        <f t="shared" si="95"/>
        <v>18915799499</v>
      </c>
      <c r="F189" s="33">
        <f t="shared" si="95"/>
        <v>47591444499</v>
      </c>
      <c r="G189" s="33">
        <f t="shared" si="95"/>
        <v>13381543238</v>
      </c>
      <c r="H189" s="33">
        <f t="shared" si="95"/>
        <v>1802661939</v>
      </c>
      <c r="I189" s="33">
        <f t="shared" si="95"/>
        <v>12326989625</v>
      </c>
      <c r="J189" s="33">
        <f t="shared" si="95"/>
        <v>263265575</v>
      </c>
      <c r="K189" s="33">
        <f t="shared" si="95"/>
        <v>1715996338</v>
      </c>
      <c r="L189" s="280">
        <f t="shared" si="82"/>
        <v>0.25901692530595527</v>
      </c>
      <c r="M189" s="8"/>
      <c r="N189" s="8"/>
    </row>
    <row r="190" spans="1:14" ht="15" customHeight="1">
      <c r="A190" s="36" t="s">
        <v>189</v>
      </c>
      <c r="B190" s="36" t="s">
        <v>190</v>
      </c>
      <c r="C190" s="37">
        <f>+C191+C209</f>
        <v>28675645000</v>
      </c>
      <c r="D190" s="37">
        <f aca="true" t="shared" si="96" ref="D190:K190">+D191+D209</f>
        <v>0</v>
      </c>
      <c r="E190" s="37">
        <f t="shared" si="96"/>
        <v>-21594999945</v>
      </c>
      <c r="F190" s="37">
        <f t="shared" si="96"/>
        <v>7080645055</v>
      </c>
      <c r="G190" s="37">
        <f t="shared" si="96"/>
        <v>7079328350</v>
      </c>
      <c r="H190" s="37">
        <f t="shared" si="96"/>
        <v>0</v>
      </c>
      <c r="I190" s="37">
        <f t="shared" si="96"/>
        <v>7079328350</v>
      </c>
      <c r="J190" s="37">
        <f t="shared" si="96"/>
        <v>145003789</v>
      </c>
      <c r="K190" s="37">
        <f t="shared" si="96"/>
        <v>1521780178</v>
      </c>
      <c r="L190" s="281">
        <f t="shared" si="82"/>
        <v>0.9998140416600787</v>
      </c>
      <c r="M190" s="8"/>
      <c r="N190" s="8"/>
    </row>
    <row r="191" spans="1:14" ht="15" customHeight="1">
      <c r="A191" s="28" t="s">
        <v>191</v>
      </c>
      <c r="B191" s="28" t="s">
        <v>192</v>
      </c>
      <c r="C191" s="29">
        <f>+C192</f>
        <v>23069339000</v>
      </c>
      <c r="D191" s="29">
        <f aca="true" t="shared" si="97" ref="D191:K191">+D192</f>
        <v>0</v>
      </c>
      <c r="E191" s="29">
        <f t="shared" si="97"/>
        <v>-20514832885</v>
      </c>
      <c r="F191" s="29">
        <f t="shared" si="97"/>
        <v>2554506115</v>
      </c>
      <c r="G191" s="29">
        <f t="shared" si="97"/>
        <v>2553189410</v>
      </c>
      <c r="H191" s="29">
        <f t="shared" si="97"/>
        <v>0</v>
      </c>
      <c r="I191" s="29">
        <f t="shared" si="97"/>
        <v>2553189410</v>
      </c>
      <c r="J191" s="29">
        <f t="shared" si="97"/>
        <v>145003789</v>
      </c>
      <c r="K191" s="29">
        <f t="shared" si="97"/>
        <v>1489435145</v>
      </c>
      <c r="L191" s="282">
        <f t="shared" si="82"/>
        <v>0.9994845559412567</v>
      </c>
      <c r="M191" s="8"/>
      <c r="N191" s="8"/>
    </row>
    <row r="192" spans="1:14" ht="15" customHeight="1">
      <c r="A192" s="38" t="s">
        <v>193</v>
      </c>
      <c r="B192" s="38" t="s">
        <v>273</v>
      </c>
      <c r="C192" s="39">
        <f>+C194+C196+C198+C200+C202+C204+C206+C208</f>
        <v>23069339000</v>
      </c>
      <c r="D192" s="39">
        <f aca="true" t="shared" si="98" ref="D192:K192">+D194+D196+D198+D200+D202+D204+D206+D208</f>
        <v>0</v>
      </c>
      <c r="E192" s="39">
        <f t="shared" si="98"/>
        <v>-20514832885</v>
      </c>
      <c r="F192" s="39">
        <f t="shared" si="98"/>
        <v>2554506115</v>
      </c>
      <c r="G192" s="39">
        <f t="shared" si="98"/>
        <v>2553189410</v>
      </c>
      <c r="H192" s="39">
        <f t="shared" si="98"/>
        <v>0</v>
      </c>
      <c r="I192" s="39">
        <f t="shared" si="98"/>
        <v>2553189410</v>
      </c>
      <c r="J192" s="39">
        <f t="shared" si="98"/>
        <v>145003789</v>
      </c>
      <c r="K192" s="39">
        <f t="shared" si="98"/>
        <v>1489435145</v>
      </c>
      <c r="L192" s="283">
        <f t="shared" si="82"/>
        <v>0.9994845559412567</v>
      </c>
      <c r="M192" s="8"/>
      <c r="N192" s="8"/>
    </row>
    <row r="193" spans="1:14" ht="15" customHeight="1">
      <c r="A193" s="4" t="s">
        <v>194</v>
      </c>
      <c r="B193" s="4" t="s">
        <v>274</v>
      </c>
      <c r="C193" s="5">
        <f>+'EJECUCIÓN UD'!C585</f>
        <v>3223500000</v>
      </c>
      <c r="D193" s="5">
        <f>+'EJECUCIÓN UD'!D585</f>
        <v>0</v>
      </c>
      <c r="E193" s="5">
        <f>+'EJECUCIÓN UD'!E585</f>
        <v>-1816435159</v>
      </c>
      <c r="F193" s="5">
        <f>+'EJECUCIÓN UD'!F585</f>
        <v>1407064841</v>
      </c>
      <c r="G193" s="5">
        <f>+'EJECUCIÓN UD'!G585</f>
        <v>1407064841</v>
      </c>
      <c r="H193" s="5">
        <f>+'EJECUCIÓN UD'!H585</f>
        <v>0</v>
      </c>
      <c r="I193" s="5">
        <f>+'EJECUCIÓN UD'!I585</f>
        <v>1407064841</v>
      </c>
      <c r="J193" s="5">
        <f>+'EJECUCIÓN UD'!J585</f>
        <v>126394365</v>
      </c>
      <c r="K193" s="5">
        <f>+'EJECUCIÓN UD'!K585</f>
        <v>955277958</v>
      </c>
      <c r="L193" s="272">
        <f t="shared" si="82"/>
        <v>1</v>
      </c>
      <c r="M193" s="8"/>
      <c r="N193" s="8"/>
    </row>
    <row r="194" spans="1:14" ht="15" customHeight="1">
      <c r="A194" s="26" t="s">
        <v>194</v>
      </c>
      <c r="B194" s="26" t="s">
        <v>273</v>
      </c>
      <c r="C194" s="27">
        <f>+C193</f>
        <v>3223500000</v>
      </c>
      <c r="D194" s="27">
        <f aca="true" t="shared" si="99" ref="D194:K194">+D193</f>
        <v>0</v>
      </c>
      <c r="E194" s="27">
        <f t="shared" si="99"/>
        <v>-1816435159</v>
      </c>
      <c r="F194" s="27">
        <f t="shared" si="99"/>
        <v>1407064841</v>
      </c>
      <c r="G194" s="27">
        <f t="shared" si="99"/>
        <v>1407064841</v>
      </c>
      <c r="H194" s="27">
        <f t="shared" si="99"/>
        <v>0</v>
      </c>
      <c r="I194" s="27">
        <f t="shared" si="99"/>
        <v>1407064841</v>
      </c>
      <c r="J194" s="27">
        <f t="shared" si="99"/>
        <v>126394365</v>
      </c>
      <c r="K194" s="27">
        <f t="shared" si="99"/>
        <v>955277958</v>
      </c>
      <c r="L194" s="284">
        <f t="shared" si="82"/>
        <v>1</v>
      </c>
      <c r="M194" s="8"/>
      <c r="N194" s="8"/>
    </row>
    <row r="195" spans="1:14" ht="15" customHeight="1">
      <c r="A195" s="4" t="s">
        <v>195</v>
      </c>
      <c r="B195" s="4" t="s">
        <v>275</v>
      </c>
      <c r="C195" s="5">
        <f>+'EJECUCIÓN UD'!C586</f>
        <v>3782240000</v>
      </c>
      <c r="D195" s="5">
        <f>+'EJECUCIÓN UD'!D586</f>
        <v>0</v>
      </c>
      <c r="E195" s="5">
        <f>+'EJECUCIÓN UD'!E586</f>
        <v>-3606715595</v>
      </c>
      <c r="F195" s="5">
        <f>+'EJECUCIÓN UD'!F586</f>
        <v>175524405</v>
      </c>
      <c r="G195" s="5">
        <f>+'EJECUCIÓN UD'!G586</f>
        <v>175524405</v>
      </c>
      <c r="H195" s="5">
        <f>+'EJECUCIÓN UD'!H586</f>
        <v>0</v>
      </c>
      <c r="I195" s="5">
        <f>+'EJECUCIÓN UD'!I586</f>
        <v>175524405</v>
      </c>
      <c r="J195" s="5">
        <f>+'EJECUCIÓN UD'!J586</f>
        <v>0</v>
      </c>
      <c r="K195" s="5">
        <f>+'EJECUCIÓN UD'!K586</f>
        <v>35104881</v>
      </c>
      <c r="L195" s="272">
        <f t="shared" si="82"/>
        <v>1</v>
      </c>
      <c r="M195" s="8"/>
      <c r="N195" s="8"/>
    </row>
    <row r="196" spans="1:14" ht="15" customHeight="1">
      <c r="A196" s="26" t="s">
        <v>195</v>
      </c>
      <c r="B196" s="26" t="s">
        <v>273</v>
      </c>
      <c r="C196" s="27">
        <f>+C195</f>
        <v>3782240000</v>
      </c>
      <c r="D196" s="27">
        <f aca="true" t="shared" si="100" ref="D196:K196">+D195</f>
        <v>0</v>
      </c>
      <c r="E196" s="27">
        <f t="shared" si="100"/>
        <v>-3606715595</v>
      </c>
      <c r="F196" s="27">
        <f t="shared" si="100"/>
        <v>175524405</v>
      </c>
      <c r="G196" s="27">
        <f t="shared" si="100"/>
        <v>175524405</v>
      </c>
      <c r="H196" s="27">
        <f t="shared" si="100"/>
        <v>0</v>
      </c>
      <c r="I196" s="27">
        <f t="shared" si="100"/>
        <v>175524405</v>
      </c>
      <c r="J196" s="27">
        <f t="shared" si="100"/>
        <v>0</v>
      </c>
      <c r="K196" s="27">
        <f t="shared" si="100"/>
        <v>35104881</v>
      </c>
      <c r="L196" s="284">
        <f t="shared" si="82"/>
        <v>1</v>
      </c>
      <c r="M196" s="8"/>
      <c r="N196" s="8"/>
    </row>
    <row r="197" spans="1:14" ht="15" customHeight="1">
      <c r="A197" s="4" t="s">
        <v>196</v>
      </c>
      <c r="B197" s="4" t="s">
        <v>276</v>
      </c>
      <c r="C197" s="5">
        <f>+'EJECUCIÓN UD'!C587</f>
        <v>3008600000</v>
      </c>
      <c r="D197" s="5">
        <f>+'EJECUCIÓN UD'!D587</f>
        <v>0</v>
      </c>
      <c r="E197" s="5">
        <f>+'EJECUCIÓN UD'!E587</f>
        <v>-2689167379</v>
      </c>
      <c r="F197" s="5">
        <f>+'EJECUCIÓN UD'!F587</f>
        <v>319432621</v>
      </c>
      <c r="G197" s="5">
        <f>+'EJECUCIÓN UD'!G587</f>
        <v>319432621</v>
      </c>
      <c r="H197" s="5">
        <f>+'EJECUCIÓN UD'!H587</f>
        <v>0</v>
      </c>
      <c r="I197" s="5">
        <f>+'EJECUCIÓN UD'!I587</f>
        <v>319432621</v>
      </c>
      <c r="J197" s="5">
        <f>+'EJECUCIÓN UD'!J587</f>
        <v>0</v>
      </c>
      <c r="K197" s="5">
        <f>+'EJECUCIÓN UD'!K587</f>
        <v>51547989</v>
      </c>
      <c r="L197" s="272">
        <f t="shared" si="82"/>
        <v>1</v>
      </c>
      <c r="M197" s="8"/>
      <c r="N197" s="8"/>
    </row>
    <row r="198" spans="1:14" ht="15" customHeight="1">
      <c r="A198" s="26" t="s">
        <v>196</v>
      </c>
      <c r="B198" s="26" t="s">
        <v>273</v>
      </c>
      <c r="C198" s="27">
        <f>+C197</f>
        <v>3008600000</v>
      </c>
      <c r="D198" s="27">
        <f aca="true" t="shared" si="101" ref="D198:K198">+D197</f>
        <v>0</v>
      </c>
      <c r="E198" s="27">
        <f t="shared" si="101"/>
        <v>-2689167379</v>
      </c>
      <c r="F198" s="27">
        <f t="shared" si="101"/>
        <v>319432621</v>
      </c>
      <c r="G198" s="27">
        <f t="shared" si="101"/>
        <v>319432621</v>
      </c>
      <c r="H198" s="27">
        <f t="shared" si="101"/>
        <v>0</v>
      </c>
      <c r="I198" s="27">
        <f t="shared" si="101"/>
        <v>319432621</v>
      </c>
      <c r="J198" s="27">
        <f t="shared" si="101"/>
        <v>0</v>
      </c>
      <c r="K198" s="27">
        <f t="shared" si="101"/>
        <v>51547989</v>
      </c>
      <c r="L198" s="284">
        <f t="shared" si="82"/>
        <v>1</v>
      </c>
      <c r="M198" s="8"/>
      <c r="N198" s="8"/>
    </row>
    <row r="199" spans="1:14" ht="15" customHeight="1">
      <c r="A199" s="4" t="s">
        <v>197</v>
      </c>
      <c r="B199" s="4" t="s">
        <v>277</v>
      </c>
      <c r="C199" s="5">
        <f>+'EJECUCIÓN UD'!C588</f>
        <v>2274500000</v>
      </c>
      <c r="D199" s="5">
        <f>+'EJECUCIÓN UD'!D588</f>
        <v>0</v>
      </c>
      <c r="E199" s="5">
        <f>+'EJECUCIÓN UD'!E588</f>
        <v>-1923716657</v>
      </c>
      <c r="F199" s="5">
        <f>+'EJECUCIÓN UD'!F588</f>
        <v>350783343</v>
      </c>
      <c r="G199" s="5">
        <f>+'EJECUCIÓN UD'!G588</f>
        <v>349466638</v>
      </c>
      <c r="H199" s="5">
        <f>+'EJECUCIÓN UD'!H588</f>
        <v>0</v>
      </c>
      <c r="I199" s="5">
        <f>+'EJECUCIÓN UD'!I588</f>
        <v>349466638</v>
      </c>
      <c r="J199" s="5">
        <f>+'EJECUCIÓN UD'!J588</f>
        <v>18609424</v>
      </c>
      <c r="K199" s="5">
        <f>+'EJECUCIÓN UD'!K588</f>
        <v>276496579</v>
      </c>
      <c r="L199" s="272">
        <f t="shared" si="82"/>
        <v>0.9962463867618708</v>
      </c>
      <c r="M199" s="8"/>
      <c r="N199" s="8"/>
    </row>
    <row r="200" spans="1:14" ht="15" customHeight="1">
      <c r="A200" s="26" t="s">
        <v>197</v>
      </c>
      <c r="B200" s="26" t="s">
        <v>273</v>
      </c>
      <c r="C200" s="27">
        <f>+C199</f>
        <v>2274500000</v>
      </c>
      <c r="D200" s="27">
        <f aca="true" t="shared" si="102" ref="D200:K200">+D199</f>
        <v>0</v>
      </c>
      <c r="E200" s="27">
        <f t="shared" si="102"/>
        <v>-1923716657</v>
      </c>
      <c r="F200" s="27">
        <f t="shared" si="102"/>
        <v>350783343</v>
      </c>
      <c r="G200" s="27">
        <f t="shared" si="102"/>
        <v>349466638</v>
      </c>
      <c r="H200" s="27">
        <f t="shared" si="102"/>
        <v>0</v>
      </c>
      <c r="I200" s="27">
        <f t="shared" si="102"/>
        <v>349466638</v>
      </c>
      <c r="J200" s="27">
        <f t="shared" si="102"/>
        <v>18609424</v>
      </c>
      <c r="K200" s="27">
        <f t="shared" si="102"/>
        <v>276496579</v>
      </c>
      <c r="L200" s="284">
        <f t="shared" si="82"/>
        <v>0.9962463867618708</v>
      </c>
      <c r="M200" s="8"/>
      <c r="N200" s="8"/>
    </row>
    <row r="201" spans="1:14" ht="15" customHeight="1">
      <c r="A201" s="4" t="s">
        <v>198</v>
      </c>
      <c r="B201" s="4" t="s">
        <v>278</v>
      </c>
      <c r="C201" s="5">
        <f>+'EJECUCIÓN UD'!C589</f>
        <v>7759999999.999999</v>
      </c>
      <c r="D201" s="5">
        <f>+'EJECUCIÓN UD'!D589</f>
        <v>0</v>
      </c>
      <c r="E201" s="5">
        <f>+'EJECUCIÓN UD'!E589</f>
        <v>-7760000000</v>
      </c>
      <c r="F201" s="5">
        <f>+'EJECUCIÓN UD'!F589</f>
        <v>0</v>
      </c>
      <c r="G201" s="5">
        <f>+'EJECUCIÓN UD'!G589</f>
        <v>0</v>
      </c>
      <c r="H201" s="5">
        <f>+'EJECUCIÓN UD'!H589</f>
        <v>0</v>
      </c>
      <c r="I201" s="5">
        <f>+'EJECUCIÓN UD'!I589</f>
        <v>0</v>
      </c>
      <c r="J201" s="5">
        <f>+'EJECUCIÓN UD'!J589</f>
        <v>0</v>
      </c>
      <c r="K201" s="5">
        <f>+'EJECUCIÓN UD'!K589</f>
        <v>0</v>
      </c>
      <c r="L201" s="272" t="e">
        <f t="shared" si="82"/>
        <v>#DIV/0!</v>
      </c>
      <c r="M201" s="8"/>
      <c r="N201" s="8"/>
    </row>
    <row r="202" spans="1:14" ht="15" customHeight="1">
      <c r="A202" s="26" t="s">
        <v>198</v>
      </c>
      <c r="B202" s="26" t="s">
        <v>273</v>
      </c>
      <c r="C202" s="27">
        <f>+C201</f>
        <v>7759999999.999999</v>
      </c>
      <c r="D202" s="27">
        <f aca="true" t="shared" si="103" ref="D202:K202">+D201</f>
        <v>0</v>
      </c>
      <c r="E202" s="27">
        <f t="shared" si="103"/>
        <v>-7760000000</v>
      </c>
      <c r="F202" s="27">
        <f t="shared" si="103"/>
        <v>0</v>
      </c>
      <c r="G202" s="27">
        <f t="shared" si="103"/>
        <v>0</v>
      </c>
      <c r="H202" s="27">
        <f t="shared" si="103"/>
        <v>0</v>
      </c>
      <c r="I202" s="27">
        <f t="shared" si="103"/>
        <v>0</v>
      </c>
      <c r="J202" s="27">
        <f t="shared" si="103"/>
        <v>0</v>
      </c>
      <c r="K202" s="27">
        <f t="shared" si="103"/>
        <v>0</v>
      </c>
      <c r="L202" s="284" t="e">
        <f t="shared" si="82"/>
        <v>#DIV/0!</v>
      </c>
      <c r="M202" s="8"/>
      <c r="N202" s="8"/>
    </row>
    <row r="203" spans="1:14" ht="15" customHeight="1">
      <c r="A203" s="4" t="s">
        <v>200</v>
      </c>
      <c r="B203" s="4" t="s">
        <v>199</v>
      </c>
      <c r="C203" s="5">
        <f>+'EJECUCIÓN UD'!C590</f>
        <v>1874149000</v>
      </c>
      <c r="D203" s="5">
        <f>+'EJECUCIÓN UD'!D590</f>
        <v>0</v>
      </c>
      <c r="E203" s="5">
        <f>+'EJECUCIÓN UD'!E590</f>
        <v>-1874149000</v>
      </c>
      <c r="F203" s="5">
        <f>+'EJECUCIÓN UD'!F590</f>
        <v>0</v>
      </c>
      <c r="G203" s="5">
        <f>+'EJECUCIÓN UD'!G590</f>
        <v>0</v>
      </c>
      <c r="H203" s="5">
        <f>+'EJECUCIÓN UD'!H590</f>
        <v>0</v>
      </c>
      <c r="I203" s="5">
        <f>+'EJECUCIÓN UD'!I590</f>
        <v>0</v>
      </c>
      <c r="J203" s="5">
        <f>+'EJECUCIÓN UD'!J590</f>
        <v>0</v>
      </c>
      <c r="K203" s="5">
        <f>+'EJECUCIÓN UD'!K590</f>
        <v>0</v>
      </c>
      <c r="L203" s="272" t="e">
        <f t="shared" si="82"/>
        <v>#DIV/0!</v>
      </c>
      <c r="M203" s="8"/>
      <c r="N203" s="8"/>
    </row>
    <row r="204" spans="1:14" ht="15" customHeight="1">
      <c r="A204" s="26" t="s">
        <v>200</v>
      </c>
      <c r="B204" s="26" t="s">
        <v>273</v>
      </c>
      <c r="C204" s="27">
        <f>+C203</f>
        <v>1874149000</v>
      </c>
      <c r="D204" s="27">
        <f aca="true" t="shared" si="104" ref="D204:K204">+D203</f>
        <v>0</v>
      </c>
      <c r="E204" s="27">
        <f t="shared" si="104"/>
        <v>-1874149000</v>
      </c>
      <c r="F204" s="27">
        <f t="shared" si="104"/>
        <v>0</v>
      </c>
      <c r="G204" s="27">
        <f t="shared" si="104"/>
        <v>0</v>
      </c>
      <c r="H204" s="27">
        <f t="shared" si="104"/>
        <v>0</v>
      </c>
      <c r="I204" s="27">
        <f t="shared" si="104"/>
        <v>0</v>
      </c>
      <c r="J204" s="27">
        <f t="shared" si="104"/>
        <v>0</v>
      </c>
      <c r="K204" s="27">
        <f t="shared" si="104"/>
        <v>0</v>
      </c>
      <c r="L204" s="284" t="e">
        <f t="shared" si="82"/>
        <v>#DIV/0!</v>
      </c>
      <c r="M204" s="8"/>
      <c r="N204" s="8"/>
    </row>
    <row r="205" spans="1:14" ht="15" customHeight="1">
      <c r="A205" s="4" t="s">
        <v>201</v>
      </c>
      <c r="B205" s="4" t="s">
        <v>279</v>
      </c>
      <c r="C205" s="5">
        <f>+'EJECUCIÓN UD'!C591</f>
        <v>824000000</v>
      </c>
      <c r="D205" s="5">
        <f>+'EJECUCIÓN UD'!D591</f>
        <v>0</v>
      </c>
      <c r="E205" s="5">
        <f>+'EJECUCIÓN UD'!E591</f>
        <v>-824000000</v>
      </c>
      <c r="F205" s="5">
        <f>+'EJECUCIÓN UD'!F591</f>
        <v>0</v>
      </c>
      <c r="G205" s="5">
        <f>+'EJECUCIÓN UD'!G591</f>
        <v>0</v>
      </c>
      <c r="H205" s="5">
        <f>+'EJECUCIÓN UD'!H591</f>
        <v>0</v>
      </c>
      <c r="I205" s="5">
        <f>+'EJECUCIÓN UD'!I591</f>
        <v>0</v>
      </c>
      <c r="J205" s="5">
        <f>+'EJECUCIÓN UD'!J591</f>
        <v>0</v>
      </c>
      <c r="K205" s="5">
        <f>+'EJECUCIÓN UD'!K591</f>
        <v>0</v>
      </c>
      <c r="L205" s="272" t="e">
        <f t="shared" si="82"/>
        <v>#DIV/0!</v>
      </c>
      <c r="M205" s="8"/>
      <c r="N205" s="8"/>
    </row>
    <row r="206" spans="1:14" ht="15" customHeight="1">
      <c r="A206" s="26" t="s">
        <v>201</v>
      </c>
      <c r="B206" s="26" t="s">
        <v>273</v>
      </c>
      <c r="C206" s="27">
        <f>+C205</f>
        <v>824000000</v>
      </c>
      <c r="D206" s="27">
        <f aca="true" t="shared" si="105" ref="D206:K206">+D205</f>
        <v>0</v>
      </c>
      <c r="E206" s="27">
        <f t="shared" si="105"/>
        <v>-824000000</v>
      </c>
      <c r="F206" s="27">
        <f t="shared" si="105"/>
        <v>0</v>
      </c>
      <c r="G206" s="27">
        <f t="shared" si="105"/>
        <v>0</v>
      </c>
      <c r="H206" s="27">
        <f t="shared" si="105"/>
        <v>0</v>
      </c>
      <c r="I206" s="27">
        <f t="shared" si="105"/>
        <v>0</v>
      </c>
      <c r="J206" s="27">
        <f t="shared" si="105"/>
        <v>0</v>
      </c>
      <c r="K206" s="27">
        <f t="shared" si="105"/>
        <v>0</v>
      </c>
      <c r="L206" s="284" t="e">
        <f t="shared" si="82"/>
        <v>#DIV/0!</v>
      </c>
      <c r="M206" s="8"/>
      <c r="N206" s="8"/>
    </row>
    <row r="207" spans="1:14" ht="15" customHeight="1">
      <c r="A207" s="4" t="s">
        <v>202</v>
      </c>
      <c r="B207" s="4" t="s">
        <v>280</v>
      </c>
      <c r="C207" s="5">
        <f>+'EJECUCIÓN UD'!C592</f>
        <v>322350000</v>
      </c>
      <c r="D207" s="5">
        <f>+'EJECUCIÓN UD'!D592</f>
        <v>0</v>
      </c>
      <c r="E207" s="5">
        <f>+'EJECUCIÓN UD'!E592</f>
        <v>-20649095</v>
      </c>
      <c r="F207" s="5">
        <f>+'EJECUCIÓN UD'!F592</f>
        <v>301700905</v>
      </c>
      <c r="G207" s="5">
        <f>+'EJECUCIÓN UD'!G592</f>
        <v>301700905</v>
      </c>
      <c r="H207" s="5">
        <f>+'EJECUCIÓN UD'!H592</f>
        <v>0</v>
      </c>
      <c r="I207" s="5">
        <f>+'EJECUCIÓN UD'!I592</f>
        <v>301700905</v>
      </c>
      <c r="J207" s="5">
        <f>+'EJECUCIÓN UD'!J592</f>
        <v>0</v>
      </c>
      <c r="K207" s="5">
        <f>+'EJECUCIÓN UD'!K592</f>
        <v>171007738</v>
      </c>
      <c r="L207" s="272">
        <f aca="true" t="shared" si="106" ref="L207:L230">+I207/F207</f>
        <v>1</v>
      </c>
      <c r="M207" s="8"/>
      <c r="N207" s="8"/>
    </row>
    <row r="208" spans="1:14" ht="15" customHeight="1">
      <c r="A208" s="26" t="s">
        <v>202</v>
      </c>
      <c r="B208" s="26" t="s">
        <v>273</v>
      </c>
      <c r="C208" s="27">
        <f>+C207</f>
        <v>322350000</v>
      </c>
      <c r="D208" s="27">
        <f aca="true" t="shared" si="107" ref="D208:K208">+D207</f>
        <v>0</v>
      </c>
      <c r="E208" s="27">
        <f t="shared" si="107"/>
        <v>-20649095</v>
      </c>
      <c r="F208" s="27">
        <f t="shared" si="107"/>
        <v>301700905</v>
      </c>
      <c r="G208" s="27">
        <f t="shared" si="107"/>
        <v>301700905</v>
      </c>
      <c r="H208" s="27">
        <f t="shared" si="107"/>
        <v>0</v>
      </c>
      <c r="I208" s="27">
        <f t="shared" si="107"/>
        <v>301700905</v>
      </c>
      <c r="J208" s="27">
        <f t="shared" si="107"/>
        <v>0</v>
      </c>
      <c r="K208" s="27">
        <f t="shared" si="107"/>
        <v>171007738</v>
      </c>
      <c r="L208" s="284">
        <f t="shared" si="106"/>
        <v>1</v>
      </c>
      <c r="M208" s="8"/>
      <c r="N208" s="8"/>
    </row>
    <row r="209" spans="1:14" ht="15" customHeight="1">
      <c r="A209" s="28" t="s">
        <v>203</v>
      </c>
      <c r="B209" s="28" t="s">
        <v>281</v>
      </c>
      <c r="C209" s="29">
        <f>+C210</f>
        <v>5606306000</v>
      </c>
      <c r="D209" s="29">
        <f aca="true" t="shared" si="108" ref="D209:K209">+D210</f>
        <v>0</v>
      </c>
      <c r="E209" s="29">
        <f t="shared" si="108"/>
        <v>-1080167060</v>
      </c>
      <c r="F209" s="29">
        <f t="shared" si="108"/>
        <v>4526138940</v>
      </c>
      <c r="G209" s="29">
        <f t="shared" si="108"/>
        <v>4526138940</v>
      </c>
      <c r="H209" s="29">
        <f t="shared" si="108"/>
        <v>0</v>
      </c>
      <c r="I209" s="29">
        <f t="shared" si="108"/>
        <v>4526138940</v>
      </c>
      <c r="J209" s="29">
        <f t="shared" si="108"/>
        <v>0</v>
      </c>
      <c r="K209" s="29">
        <f t="shared" si="108"/>
        <v>32345033</v>
      </c>
      <c r="L209" s="282">
        <f t="shared" si="106"/>
        <v>1</v>
      </c>
      <c r="M209" s="8"/>
      <c r="N209" s="8"/>
    </row>
    <row r="210" spans="1:14" ht="15" customHeight="1">
      <c r="A210" s="38" t="s">
        <v>204</v>
      </c>
      <c r="B210" s="38" t="s">
        <v>205</v>
      </c>
      <c r="C210" s="39">
        <f>+C212</f>
        <v>5606306000</v>
      </c>
      <c r="D210" s="39">
        <f aca="true" t="shared" si="109" ref="D210:K210">+D212</f>
        <v>0</v>
      </c>
      <c r="E210" s="39">
        <f t="shared" si="109"/>
        <v>-1080167060</v>
      </c>
      <c r="F210" s="39">
        <f t="shared" si="109"/>
        <v>4526138940</v>
      </c>
      <c r="G210" s="39">
        <f t="shared" si="109"/>
        <v>4526138940</v>
      </c>
      <c r="H210" s="39">
        <f t="shared" si="109"/>
        <v>0</v>
      </c>
      <c r="I210" s="39">
        <f t="shared" si="109"/>
        <v>4526138940</v>
      </c>
      <c r="J210" s="39">
        <f t="shared" si="109"/>
        <v>0</v>
      </c>
      <c r="K210" s="39">
        <f t="shared" si="109"/>
        <v>32345033</v>
      </c>
      <c r="L210" s="283">
        <f t="shared" si="106"/>
        <v>1</v>
      </c>
      <c r="M210" s="8"/>
      <c r="N210" s="8"/>
    </row>
    <row r="211" spans="1:14" ht="15" customHeight="1">
      <c r="A211" s="4" t="s">
        <v>1086</v>
      </c>
      <c r="B211" s="4" t="s">
        <v>282</v>
      </c>
      <c r="C211" s="5">
        <f>+'EJECUCIÓN UD'!C595</f>
        <v>5606306000</v>
      </c>
      <c r="D211" s="5">
        <f>+'EJECUCIÓN UD'!D595</f>
        <v>0</v>
      </c>
      <c r="E211" s="5">
        <f>+'EJECUCIÓN UD'!E595</f>
        <v>-1080167060</v>
      </c>
      <c r="F211" s="5">
        <f>+'EJECUCIÓN UD'!F595</f>
        <v>4526138940</v>
      </c>
      <c r="G211" s="5">
        <f>+'EJECUCIÓN UD'!G595</f>
        <v>4526138940</v>
      </c>
      <c r="H211" s="5">
        <f>+'EJECUCIÓN UD'!H595</f>
        <v>0</v>
      </c>
      <c r="I211" s="5">
        <f>+'EJECUCIÓN UD'!I595</f>
        <v>4526138940</v>
      </c>
      <c r="J211" s="5">
        <f>+'EJECUCIÓN UD'!J595</f>
        <v>0</v>
      </c>
      <c r="K211" s="5">
        <f>+'EJECUCIÓN UD'!K595</f>
        <v>32345033</v>
      </c>
      <c r="L211" s="272">
        <f t="shared" si="106"/>
        <v>1</v>
      </c>
      <c r="M211" s="8"/>
      <c r="N211" s="8"/>
    </row>
    <row r="212" spans="1:14" ht="15" customHeight="1">
      <c r="A212" s="26" t="s">
        <v>206</v>
      </c>
      <c r="B212" s="26" t="s">
        <v>207</v>
      </c>
      <c r="C212" s="27">
        <f>+C211</f>
        <v>5606306000</v>
      </c>
      <c r="D212" s="27">
        <f aca="true" t="shared" si="110" ref="D212:K212">+D211</f>
        <v>0</v>
      </c>
      <c r="E212" s="27">
        <f t="shared" si="110"/>
        <v>-1080167060</v>
      </c>
      <c r="F212" s="27">
        <f t="shared" si="110"/>
        <v>4526138940</v>
      </c>
      <c r="G212" s="27">
        <f t="shared" si="110"/>
        <v>4526138940</v>
      </c>
      <c r="H212" s="27">
        <f t="shared" si="110"/>
        <v>0</v>
      </c>
      <c r="I212" s="27">
        <f t="shared" si="110"/>
        <v>4526138940</v>
      </c>
      <c r="J212" s="27">
        <f t="shared" si="110"/>
        <v>0</v>
      </c>
      <c r="K212" s="27">
        <f t="shared" si="110"/>
        <v>32345033</v>
      </c>
      <c r="L212" s="284">
        <f t="shared" si="106"/>
        <v>1</v>
      </c>
      <c r="M212" s="8"/>
      <c r="N212" s="8"/>
    </row>
    <row r="213" spans="1:14" s="293" customFormat="1" ht="15" customHeight="1">
      <c r="A213" s="36" t="s">
        <v>1137</v>
      </c>
      <c r="B213" s="36" t="s">
        <v>1133</v>
      </c>
      <c r="C213" s="37">
        <f>+C214</f>
        <v>0</v>
      </c>
      <c r="D213" s="37">
        <f>+D214</f>
        <v>1115550000</v>
      </c>
      <c r="E213" s="37">
        <f aca="true" t="shared" si="111" ref="E213:K214">+E214</f>
        <v>40510799444</v>
      </c>
      <c r="F213" s="37">
        <f t="shared" si="111"/>
        <v>40510799444</v>
      </c>
      <c r="G213" s="37">
        <f t="shared" si="111"/>
        <v>6302214888</v>
      </c>
      <c r="H213" s="37">
        <f t="shared" si="111"/>
        <v>1802661939</v>
      </c>
      <c r="I213" s="37">
        <f t="shared" si="111"/>
        <v>5247661275</v>
      </c>
      <c r="J213" s="37">
        <f t="shared" si="111"/>
        <v>118261786</v>
      </c>
      <c r="K213" s="37">
        <f t="shared" si="111"/>
        <v>194216160</v>
      </c>
      <c r="L213" s="281"/>
      <c r="M213" s="8"/>
      <c r="N213" s="8"/>
    </row>
    <row r="214" spans="1:14" s="293" customFormat="1" ht="15" customHeight="1">
      <c r="A214" s="294" t="s">
        <v>1138</v>
      </c>
      <c r="B214" s="294" t="s">
        <v>1134</v>
      </c>
      <c r="C214" s="295">
        <f>+C215</f>
        <v>0</v>
      </c>
      <c r="D214" s="295">
        <f>+D215</f>
        <v>1115550000</v>
      </c>
      <c r="E214" s="295">
        <f t="shared" si="111"/>
        <v>40510799444</v>
      </c>
      <c r="F214" s="295">
        <f t="shared" si="111"/>
        <v>40510799444</v>
      </c>
      <c r="G214" s="295">
        <f t="shared" si="111"/>
        <v>6302214888</v>
      </c>
      <c r="H214" s="295">
        <f t="shared" si="111"/>
        <v>1802661939</v>
      </c>
      <c r="I214" s="295">
        <f t="shared" si="111"/>
        <v>5247661275</v>
      </c>
      <c r="J214" s="295">
        <f t="shared" si="111"/>
        <v>118261786</v>
      </c>
      <c r="K214" s="295">
        <f t="shared" si="111"/>
        <v>194216160</v>
      </c>
      <c r="L214" s="296"/>
      <c r="M214" s="8"/>
      <c r="N214" s="8"/>
    </row>
    <row r="215" spans="1:14" s="293" customFormat="1" ht="15" customHeight="1">
      <c r="A215" s="23" t="s">
        <v>1139</v>
      </c>
      <c r="B215" s="23" t="s">
        <v>1135</v>
      </c>
      <c r="C215" s="256">
        <f>+SUM(B216:B227)</f>
        <v>0</v>
      </c>
      <c r="D215" s="256">
        <f>+SUM(D216:D227)</f>
        <v>1115550000</v>
      </c>
      <c r="E215" s="256">
        <f>+SUM(E216:E227)</f>
        <v>40510799444</v>
      </c>
      <c r="F215" s="256">
        <f>+SUM(E216:E227)</f>
        <v>40510799444</v>
      </c>
      <c r="G215" s="256">
        <f>+SUM(G216:G227)</f>
        <v>6302214888</v>
      </c>
      <c r="H215" s="256">
        <f aca="true" t="shared" si="112" ref="H215:K215">+SUM(H216:H227)</f>
        <v>1802661939</v>
      </c>
      <c r="I215" s="256">
        <f t="shared" si="112"/>
        <v>5247661275</v>
      </c>
      <c r="J215" s="256">
        <f t="shared" si="112"/>
        <v>118261786</v>
      </c>
      <c r="K215" s="256">
        <f t="shared" si="112"/>
        <v>194216160</v>
      </c>
      <c r="L215" s="278"/>
      <c r="M215" s="8"/>
      <c r="N215" s="8"/>
    </row>
    <row r="216" spans="1:14" s="293" customFormat="1" ht="15" customHeight="1">
      <c r="A216" s="297" t="s">
        <v>1109</v>
      </c>
      <c r="B216" s="297" t="s">
        <v>1110</v>
      </c>
      <c r="C216" s="298">
        <f>+'EJECUCIÓN UD'!C599</f>
        <v>0</v>
      </c>
      <c r="D216" s="298">
        <f>+'EJECUCIÓN UD'!D599</f>
        <v>0</v>
      </c>
      <c r="E216" s="298">
        <f>+'EJECUCIÓN UD'!E599</f>
        <v>4760000000</v>
      </c>
      <c r="F216" s="298">
        <f>+'EJECUCIÓN UD'!F599</f>
        <v>4760000000</v>
      </c>
      <c r="G216" s="298">
        <f>+'EJECUCIÓN UD'!G599</f>
        <v>393082661</v>
      </c>
      <c r="H216" s="298">
        <f>+'EJECUCIÓN UD'!H599</f>
        <v>115307316</v>
      </c>
      <c r="I216" s="298">
        <f>+'EJECUCIÓN UD'!I599</f>
        <v>115307316</v>
      </c>
      <c r="J216" s="298">
        <f>+'EJECUCIÓN UD'!J599</f>
        <v>0</v>
      </c>
      <c r="K216" s="298">
        <f>+'EJECUCIÓN UD'!K599</f>
        <v>0</v>
      </c>
      <c r="L216" s="299"/>
      <c r="M216" s="8"/>
      <c r="N216" s="8"/>
    </row>
    <row r="217" spans="1:14" s="293" customFormat="1" ht="15" customHeight="1">
      <c r="A217" s="297" t="s">
        <v>1111</v>
      </c>
      <c r="B217" s="297" t="s">
        <v>1112</v>
      </c>
      <c r="C217" s="298">
        <f>+'EJECUCIÓN UD'!C600</f>
        <v>0</v>
      </c>
      <c r="D217" s="298">
        <f>+'EJECUCIÓN UD'!D600</f>
        <v>0</v>
      </c>
      <c r="E217" s="298">
        <f>+'EJECUCIÓN UD'!E600</f>
        <v>894000000</v>
      </c>
      <c r="F217" s="298">
        <f>+'EJECUCIÓN UD'!F600</f>
        <v>894000000</v>
      </c>
      <c r="G217" s="298">
        <f>+'EJECUCIÓN UD'!G600</f>
        <v>69990160</v>
      </c>
      <c r="H217" s="298">
        <f>+'EJECUCIÓN UD'!H600</f>
        <v>69990160</v>
      </c>
      <c r="I217" s="298">
        <f>+'EJECUCIÓN UD'!I600</f>
        <v>69990160</v>
      </c>
      <c r="J217" s="298">
        <f>+'EJECUCIÓN UD'!J600</f>
        <v>0</v>
      </c>
      <c r="K217" s="298">
        <f>+'EJECUCIÓN UD'!K600</f>
        <v>0</v>
      </c>
      <c r="L217" s="299"/>
      <c r="M217" s="8"/>
      <c r="N217" s="8"/>
    </row>
    <row r="218" spans="1:14" s="293" customFormat="1" ht="15" customHeight="1">
      <c r="A218" s="297" t="s">
        <v>1113</v>
      </c>
      <c r="B218" s="297" t="s">
        <v>1114</v>
      </c>
      <c r="C218" s="298">
        <f>+'EJECUCIÓN UD'!C601</f>
        <v>0</v>
      </c>
      <c r="D218" s="298">
        <f>+'EJECUCIÓN UD'!D601</f>
        <v>0</v>
      </c>
      <c r="E218" s="298">
        <f>+'EJECUCIÓN UD'!E601</f>
        <v>1816435159</v>
      </c>
      <c r="F218" s="298">
        <f>+'EJECUCIÓN UD'!F601</f>
        <v>1816435159</v>
      </c>
      <c r="G218" s="298">
        <f>+'EJECUCIÓN UD'!G601</f>
        <v>595113445</v>
      </c>
      <c r="H218" s="298">
        <f>+'EJECUCIÓN UD'!H601</f>
        <v>147575833</v>
      </c>
      <c r="I218" s="298">
        <f>+'EJECUCIÓN UD'!I601</f>
        <v>384155073</v>
      </c>
      <c r="J218" s="298">
        <f>+'EJECUCIÓN UD'!J601</f>
        <v>48463248</v>
      </c>
      <c r="K218" s="298">
        <f>+'EJECUCIÓN UD'!K601</f>
        <v>91927827</v>
      </c>
      <c r="L218" s="299"/>
      <c r="M218" s="8"/>
      <c r="N218" s="8"/>
    </row>
    <row r="219" spans="1:14" s="293" customFormat="1" ht="15" customHeight="1">
      <c r="A219" s="297" t="s">
        <v>1115</v>
      </c>
      <c r="B219" s="297" t="s">
        <v>1116</v>
      </c>
      <c r="C219" s="298">
        <f>+'EJECUCIÓN UD'!C602</f>
        <v>0</v>
      </c>
      <c r="D219" s="298">
        <f>+'EJECUCIÓN UD'!D602</f>
        <v>0</v>
      </c>
      <c r="E219" s="298">
        <f>+'EJECUCIÓN UD'!E602</f>
        <v>1171288114</v>
      </c>
      <c r="F219" s="298">
        <f>+'EJECUCIÓN UD'!F602</f>
        <v>1171288114</v>
      </c>
      <c r="G219" s="298">
        <f>+'EJECUCIÓN UD'!G602</f>
        <v>413150586</v>
      </c>
      <c r="H219" s="298">
        <f>+'EJECUCIÓN UD'!H602</f>
        <v>82218848</v>
      </c>
      <c r="I219" s="298">
        <f>+'EJECUCIÓN UD'!I602</f>
        <v>354162222</v>
      </c>
      <c r="J219" s="298">
        <f>+'EJECUCIÓN UD'!J602</f>
        <v>0</v>
      </c>
      <c r="K219" s="298">
        <f>+'EJECUCIÓN UD'!K602</f>
        <v>0</v>
      </c>
      <c r="L219" s="299"/>
      <c r="M219" s="8"/>
      <c r="N219" s="8"/>
    </row>
    <row r="220" spans="1:14" s="293" customFormat="1" ht="15" customHeight="1">
      <c r="A220" s="297" t="s">
        <v>1117</v>
      </c>
      <c r="B220" s="297" t="s">
        <v>1118</v>
      </c>
      <c r="C220" s="298">
        <f>+'EJECUCIÓN UD'!C603</f>
        <v>0</v>
      </c>
      <c r="D220" s="298">
        <f>+'EJECUCIÓN UD'!D603</f>
        <v>0</v>
      </c>
      <c r="E220" s="298">
        <f>+'EJECUCIÓN UD'!E603</f>
        <v>1874149000</v>
      </c>
      <c r="F220" s="298">
        <f>+'EJECUCIÓN UD'!F603</f>
        <v>1874149000</v>
      </c>
      <c r="G220" s="298">
        <f>+'EJECUCIÓN UD'!G603</f>
        <v>1058147081</v>
      </c>
      <c r="H220" s="298">
        <f>+'EJECUCIÓN UD'!H603</f>
        <v>209445751</v>
      </c>
      <c r="I220" s="298">
        <f>+'EJECUCIÓN UD'!I603</f>
        <v>1007147081</v>
      </c>
      <c r="J220" s="298">
        <f>+'EJECUCIÓN UD'!J603</f>
        <v>0</v>
      </c>
      <c r="K220" s="298">
        <f>+'EJECUCIÓN UD'!K603</f>
        <v>0</v>
      </c>
      <c r="L220" s="299"/>
      <c r="M220" s="8"/>
      <c r="N220" s="8"/>
    </row>
    <row r="221" spans="1:14" s="293" customFormat="1" ht="15" customHeight="1">
      <c r="A221" s="297" t="s">
        <v>1119</v>
      </c>
      <c r="B221" s="297" t="s">
        <v>1120</v>
      </c>
      <c r="C221" s="298">
        <f>+'EJECUCIÓN UD'!C604</f>
        <v>0</v>
      </c>
      <c r="D221" s="298">
        <f>+'EJECUCIÓN UD'!D604</f>
        <v>0</v>
      </c>
      <c r="E221" s="298">
        <f>+'EJECUCIÓN UD'!E604</f>
        <v>1923716657</v>
      </c>
      <c r="F221" s="298">
        <f>+'EJECUCIÓN UD'!F604</f>
        <v>1923716657</v>
      </c>
      <c r="G221" s="298">
        <f>+'EJECUCIÓN UD'!G604</f>
        <v>311603721</v>
      </c>
      <c r="H221" s="298">
        <f>+'EJECUCIÓN UD'!H604</f>
        <v>108654374</v>
      </c>
      <c r="I221" s="298">
        <f>+'EJECUCIÓN UD'!I604</f>
        <v>141144169</v>
      </c>
      <c r="J221" s="298">
        <f>+'EJECUCIÓN UD'!J604</f>
        <v>68230824</v>
      </c>
      <c r="K221" s="298">
        <f>+'EJECUCIÓN UD'!K604</f>
        <v>100720619</v>
      </c>
      <c r="L221" s="299"/>
      <c r="M221" s="8"/>
      <c r="N221" s="8"/>
    </row>
    <row r="222" spans="1:14" s="293" customFormat="1" ht="15" customHeight="1">
      <c r="A222" s="297" t="s">
        <v>1121</v>
      </c>
      <c r="B222" s="297" t="s">
        <v>1122</v>
      </c>
      <c r="C222" s="298">
        <f>+'EJECUCIÓN UD'!C605</f>
        <v>0</v>
      </c>
      <c r="D222" s="298">
        <f>+'EJECUCIÓN UD'!D605</f>
        <v>0</v>
      </c>
      <c r="E222" s="298">
        <f>+'EJECUCIÓN UD'!E605</f>
        <v>3000000000</v>
      </c>
      <c r="F222" s="298">
        <f>+'EJECUCIÓN UD'!F605</f>
        <v>3000000000</v>
      </c>
      <c r="G222" s="298">
        <f>+'EJECUCIÓN UD'!G605</f>
        <v>0</v>
      </c>
      <c r="H222" s="298">
        <f>+'EJECUCIÓN UD'!H605</f>
        <v>0</v>
      </c>
      <c r="I222" s="298">
        <f>+'EJECUCIÓN UD'!I605</f>
        <v>0</v>
      </c>
      <c r="J222" s="298">
        <f>+'EJECUCIÓN UD'!J605</f>
        <v>0</v>
      </c>
      <c r="K222" s="298">
        <f>+'EJECUCIÓN UD'!K605</f>
        <v>0</v>
      </c>
      <c r="L222" s="299"/>
      <c r="M222" s="8"/>
      <c r="N222" s="8"/>
    </row>
    <row r="223" spans="1:14" s="293" customFormat="1" ht="15" customHeight="1">
      <c r="A223" s="297" t="s">
        <v>1123</v>
      </c>
      <c r="B223" s="297" t="s">
        <v>1124</v>
      </c>
      <c r="C223" s="298">
        <f>+'EJECUCIÓN UD'!C606</f>
        <v>0</v>
      </c>
      <c r="D223" s="298">
        <f>+'EJECUCIÓN UD'!D606</f>
        <v>0</v>
      </c>
      <c r="E223" s="298">
        <f>+'EJECUCIÓN UD'!E606</f>
        <v>18645882974</v>
      </c>
      <c r="F223" s="298">
        <f>+'EJECUCIÓN UD'!F606</f>
        <v>18645882974</v>
      </c>
      <c r="G223" s="298">
        <f>+'EJECUCIÓN UD'!G606</f>
        <v>2475885298</v>
      </c>
      <c r="H223" s="298">
        <f>+'EJECUCIÓN UD'!H606</f>
        <v>741415523</v>
      </c>
      <c r="I223" s="298">
        <f>+'EJECUCIÓN UD'!I606</f>
        <v>2389932989</v>
      </c>
      <c r="J223" s="298">
        <f>+'EJECUCIÓN UD'!J606</f>
        <v>1567714</v>
      </c>
      <c r="K223" s="298">
        <f>+'EJECUCIÓN UD'!K606</f>
        <v>1567714</v>
      </c>
      <c r="L223" s="299"/>
      <c r="M223" s="8"/>
      <c r="N223" s="8"/>
    </row>
    <row r="224" spans="1:14" s="293" customFormat="1" ht="15" customHeight="1">
      <c r="A224" s="297" t="s">
        <v>1125</v>
      </c>
      <c r="B224" s="297" t="s">
        <v>1126</v>
      </c>
      <c r="C224" s="298">
        <f>+'EJECUCIÓN UD'!C607</f>
        <v>0</v>
      </c>
      <c r="D224" s="298">
        <f>+'EJECUCIÓN UD'!D607</f>
        <v>1115550000</v>
      </c>
      <c r="E224" s="298">
        <f>+'EJECUCIÓN UD'!E607</f>
        <v>1412750000</v>
      </c>
      <c r="F224" s="298">
        <f>+'EJECUCIÓN UD'!F607</f>
        <v>1412750000</v>
      </c>
      <c r="G224" s="298">
        <f>+'EJECUCIÓN UD'!G607</f>
        <v>198545258</v>
      </c>
      <c r="H224" s="298">
        <f>+'EJECUCIÓN UD'!H607</f>
        <v>0</v>
      </c>
      <c r="I224" s="298">
        <f>+'EJECUCIÓN UD'!I607</f>
        <v>193436859</v>
      </c>
      <c r="J224" s="298">
        <f>+'EJECUCIÓN UD'!J607</f>
        <v>0</v>
      </c>
      <c r="K224" s="298">
        <f>+'EJECUCIÓN UD'!K607</f>
        <v>0</v>
      </c>
      <c r="L224" s="299"/>
      <c r="M224" s="8"/>
      <c r="N224" s="8"/>
    </row>
    <row r="225" spans="1:14" s="293" customFormat="1" ht="15" customHeight="1">
      <c r="A225" s="297" t="s">
        <v>1127</v>
      </c>
      <c r="B225" s="297" t="s">
        <v>1128</v>
      </c>
      <c r="C225" s="298">
        <f>+'EJECUCIÓN UD'!C608</f>
        <v>0</v>
      </c>
      <c r="D225" s="298">
        <f>+'EJECUCIÓN UD'!D608</f>
        <v>0</v>
      </c>
      <c r="E225" s="298">
        <f>+'EJECUCIÓN UD'!E608</f>
        <v>1764781060</v>
      </c>
      <c r="F225" s="298">
        <f>+'EJECUCIÓN UD'!F608</f>
        <v>1764781060</v>
      </c>
      <c r="G225" s="298">
        <f>+'EJECUCIÓN UD'!G608</f>
        <v>0</v>
      </c>
      <c r="H225" s="298">
        <f>+'EJECUCIÓN UD'!H608</f>
        <v>0</v>
      </c>
      <c r="I225" s="298">
        <f>+'EJECUCIÓN UD'!I608</f>
        <v>0</v>
      </c>
      <c r="J225" s="298">
        <f>+'EJECUCIÓN UD'!J608</f>
        <v>0</v>
      </c>
      <c r="K225" s="298">
        <f>+'EJECUCIÓN UD'!K608</f>
        <v>0</v>
      </c>
      <c r="L225" s="299"/>
      <c r="M225" s="8"/>
      <c r="N225" s="8"/>
    </row>
    <row r="226" spans="1:14" s="293" customFormat="1" ht="15" customHeight="1">
      <c r="A226" s="297" t="s">
        <v>1129</v>
      </c>
      <c r="B226" s="297" t="s">
        <v>1130</v>
      </c>
      <c r="C226" s="298">
        <f>+'EJECUCIÓN UD'!C609</f>
        <v>0</v>
      </c>
      <c r="D226" s="298">
        <f>+'EJECUCIÓN UD'!D609</f>
        <v>0</v>
      </c>
      <c r="E226" s="298">
        <f>+'EJECUCIÓN UD'!E609</f>
        <v>2193966480</v>
      </c>
      <c r="F226" s="298">
        <f>+'EJECUCIÓN UD'!F609</f>
        <v>2193966480</v>
      </c>
      <c r="G226" s="298">
        <f>+'EJECUCIÓN UD'!G609</f>
        <v>0</v>
      </c>
      <c r="H226" s="298">
        <f>+'EJECUCIÓN UD'!H609</f>
        <v>0</v>
      </c>
      <c r="I226" s="298">
        <f>+'EJECUCIÓN UD'!I609</f>
        <v>0</v>
      </c>
      <c r="J226" s="298">
        <f>+'EJECUCIÓN UD'!J609</f>
        <v>0</v>
      </c>
      <c r="K226" s="298">
        <f>+'EJECUCIÓN UD'!K609</f>
        <v>0</v>
      </c>
      <c r="L226" s="299"/>
      <c r="M226" s="8"/>
      <c r="N226" s="8"/>
    </row>
    <row r="227" spans="1:14" s="293" customFormat="1" ht="15" customHeight="1">
      <c r="A227" s="297" t="s">
        <v>1131</v>
      </c>
      <c r="B227" s="297" t="s">
        <v>1132</v>
      </c>
      <c r="C227" s="298">
        <f>+'EJECUCIÓN UD'!C610</f>
        <v>0</v>
      </c>
      <c r="D227" s="298">
        <f>+'EJECUCIÓN UD'!D610</f>
        <v>0</v>
      </c>
      <c r="E227" s="298">
        <f>+'EJECUCIÓN UD'!E610</f>
        <v>1053830000</v>
      </c>
      <c r="F227" s="298">
        <f>+'EJECUCIÓN UD'!F610</f>
        <v>1053830000</v>
      </c>
      <c r="G227" s="298">
        <f>+'EJECUCIÓN UD'!G610</f>
        <v>786696678</v>
      </c>
      <c r="H227" s="298">
        <f>+'EJECUCIÓN UD'!H610</f>
        <v>328054134</v>
      </c>
      <c r="I227" s="298">
        <f>+'EJECUCIÓN UD'!I610</f>
        <v>592385406</v>
      </c>
      <c r="J227" s="298">
        <f>+'EJECUCIÓN UD'!J610</f>
        <v>0</v>
      </c>
      <c r="K227" s="298">
        <f>+'EJECUCIÓN UD'!K610</f>
        <v>0</v>
      </c>
      <c r="L227" s="299"/>
      <c r="M227" s="8"/>
      <c r="N227" s="8"/>
    </row>
    <row r="228" spans="1:14" ht="15" customHeight="1">
      <c r="A228" s="32" t="s">
        <v>208</v>
      </c>
      <c r="B228" s="32" t="s">
        <v>209</v>
      </c>
      <c r="C228" s="33">
        <f>+C229</f>
        <v>213200000</v>
      </c>
      <c r="D228" s="33">
        <f aca="true" t="shared" si="113" ref="D228:K229">+D229</f>
        <v>0</v>
      </c>
      <c r="E228" s="33">
        <f t="shared" si="113"/>
        <v>692616427</v>
      </c>
      <c r="F228" s="33">
        <f t="shared" si="113"/>
        <v>905816427</v>
      </c>
      <c r="G228" s="33">
        <f t="shared" si="113"/>
        <v>159413953</v>
      </c>
      <c r="H228" s="33">
        <f t="shared" si="113"/>
        <v>102204602</v>
      </c>
      <c r="I228" s="33">
        <f t="shared" si="113"/>
        <v>114804602</v>
      </c>
      <c r="J228" s="33">
        <f t="shared" si="113"/>
        <v>9000000</v>
      </c>
      <c r="K228" s="33">
        <f t="shared" si="113"/>
        <v>12600000</v>
      </c>
      <c r="L228" s="280">
        <f t="shared" si="106"/>
        <v>0.1267415765247543</v>
      </c>
      <c r="M228" s="8"/>
      <c r="N228" s="8"/>
    </row>
    <row r="229" spans="1:14" ht="15" customHeight="1">
      <c r="A229" s="36" t="s">
        <v>210</v>
      </c>
      <c r="B229" s="36" t="s">
        <v>283</v>
      </c>
      <c r="C229" s="37">
        <f>+C230</f>
        <v>213200000</v>
      </c>
      <c r="D229" s="37">
        <f t="shared" si="113"/>
        <v>0</v>
      </c>
      <c r="E229" s="37">
        <f t="shared" si="113"/>
        <v>692616427</v>
      </c>
      <c r="F229" s="37">
        <f t="shared" si="113"/>
        <v>905816427</v>
      </c>
      <c r="G229" s="37">
        <f t="shared" si="113"/>
        <v>159413953</v>
      </c>
      <c r="H229" s="37">
        <f t="shared" si="113"/>
        <v>102204602</v>
      </c>
      <c r="I229" s="37">
        <f t="shared" si="113"/>
        <v>114804602</v>
      </c>
      <c r="J229" s="37">
        <f t="shared" si="113"/>
        <v>9000000</v>
      </c>
      <c r="K229" s="37">
        <f t="shared" si="113"/>
        <v>12600000</v>
      </c>
      <c r="L229" s="281">
        <f t="shared" si="106"/>
        <v>0.1267415765247543</v>
      </c>
      <c r="M229" s="8"/>
      <c r="N229" s="8"/>
    </row>
    <row r="230" spans="1:14" ht="15" customHeight="1">
      <c r="A230" s="4" t="s">
        <v>1087</v>
      </c>
      <c r="B230" s="4" t="s">
        <v>284</v>
      </c>
      <c r="C230" s="5">
        <f>+'EJECUCIÓN UD'!C613+'EJECUCIÓN UD'!C615</f>
        <v>213200000</v>
      </c>
      <c r="D230" s="5">
        <f>+'EJECUCIÓN UD'!D613+'EJECUCIÓN UD'!D615</f>
        <v>0</v>
      </c>
      <c r="E230" s="5">
        <f>+'EJECUCIÓN UD'!E613+'EJECUCIÓN UD'!E615</f>
        <v>692616427</v>
      </c>
      <c r="F230" s="5">
        <f>+'EJECUCIÓN UD'!F613+'EJECUCIÓN UD'!F615</f>
        <v>905816427</v>
      </c>
      <c r="G230" s="5">
        <f>+'EJECUCIÓN UD'!G613+'EJECUCIÓN UD'!G615</f>
        <v>159413953</v>
      </c>
      <c r="H230" s="5">
        <f>+'EJECUCIÓN UD'!H613+'EJECUCIÓN UD'!H615</f>
        <v>102204602</v>
      </c>
      <c r="I230" s="5">
        <f>+'EJECUCIÓN UD'!I613+'EJECUCIÓN UD'!I615</f>
        <v>114804602</v>
      </c>
      <c r="J230" s="5">
        <f>+'EJECUCIÓN UD'!J613+'EJECUCIÓN UD'!J615</f>
        <v>9000000</v>
      </c>
      <c r="K230" s="5">
        <f>+'EJECUCIÓN UD'!K613+'EJECUCIÓN UD'!K615</f>
        <v>12600000</v>
      </c>
      <c r="L230" s="272">
        <f t="shared" si="106"/>
        <v>0.1267415765247543</v>
      </c>
      <c r="M230" s="8"/>
      <c r="N230" s="8"/>
    </row>
    <row r="231" spans="2:14" ht="15">
      <c r="B231" s="2"/>
      <c r="N231" s="8"/>
    </row>
    <row r="232" ht="15">
      <c r="N232" s="8"/>
    </row>
    <row r="233" ht="15">
      <c r="N233" s="8"/>
    </row>
  </sheetData>
  <autoFilter ref="A13:S230"/>
  <mergeCells count="13">
    <mergeCell ref="L11:L13"/>
    <mergeCell ref="A1:E1"/>
    <mergeCell ref="E3:K4"/>
    <mergeCell ref="D11:G11"/>
    <mergeCell ref="H11:I12"/>
    <mergeCell ref="J11:K12"/>
    <mergeCell ref="A11:B11"/>
    <mergeCell ref="C12:C13"/>
    <mergeCell ref="B12:B13"/>
    <mergeCell ref="A12:A13"/>
    <mergeCell ref="D12:E12"/>
    <mergeCell ref="F12:F13"/>
    <mergeCell ref="G12:G1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Janeth Molina Velandia</dc:creator>
  <cp:keywords/>
  <dc:description/>
  <cp:lastModifiedBy>Janeth Molina Velandia</cp:lastModifiedBy>
  <dcterms:created xsi:type="dcterms:W3CDTF">2020-01-09T14:19:24Z</dcterms:created>
  <dcterms:modified xsi:type="dcterms:W3CDTF">2020-10-01T17:06:43Z</dcterms:modified>
  <cp:category/>
  <cp:version/>
  <cp:contentType/>
  <cp:contentStatus/>
</cp:coreProperties>
</file>