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935" yWindow="15" windowWidth="14850" windowHeight="12240"/>
  </bookViews>
  <sheets>
    <sheet name="DICIEMBRE 2020 SI CAPITA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'DICIEMBRE 2020 SI CAPITAL'!$A$9:$P$104</definedName>
    <definedName name="_xlnm.Print_Area" localSheetId="0">'DICIEMBRE 2020 SI CAPITAL'!$A$1:$I$104</definedName>
    <definedName name="_xlnm.Print_Titles" localSheetId="0">'DICIEMBRE 2020 SI CAPITAL'!$1:$9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K38" i="1"/>
  <c r="K60" i="1"/>
  <c r="K58" i="1"/>
  <c r="L86" i="1"/>
  <c r="L74" i="1"/>
  <c r="N104" i="1" l="1"/>
  <c r="G97" i="1" l="1"/>
  <c r="D97" i="1"/>
  <c r="D96" i="1" s="1"/>
  <c r="D95" i="1" s="1"/>
  <c r="D94" i="1" s="1"/>
  <c r="C96" i="1"/>
  <c r="C95" i="1" s="1"/>
  <c r="C94" i="1" s="1"/>
  <c r="G93" i="1"/>
  <c r="H93" i="1" s="1"/>
  <c r="D93" i="1"/>
  <c r="D92" i="1" s="1"/>
  <c r="C92" i="1"/>
  <c r="G91" i="1"/>
  <c r="G90" i="1" s="1"/>
  <c r="D91" i="1"/>
  <c r="C90" i="1"/>
  <c r="G89" i="1"/>
  <c r="D89" i="1"/>
  <c r="E89" i="1" s="1"/>
  <c r="C88" i="1"/>
  <c r="C87" i="1" s="1"/>
  <c r="G86" i="1"/>
  <c r="H86" i="1" s="1"/>
  <c r="D86" i="1"/>
  <c r="E86" i="1" s="1"/>
  <c r="E85" i="1" s="1"/>
  <c r="D85" i="1"/>
  <c r="C85" i="1"/>
  <c r="G84" i="1"/>
  <c r="H84" i="1" s="1"/>
  <c r="D84" i="1"/>
  <c r="E84" i="1" s="1"/>
  <c r="F84" i="1" s="1"/>
  <c r="G83" i="1"/>
  <c r="H83" i="1" s="1"/>
  <c r="D83" i="1"/>
  <c r="E83" i="1" s="1"/>
  <c r="F83" i="1" s="1"/>
  <c r="G82" i="1"/>
  <c r="H82" i="1" s="1"/>
  <c r="D82" i="1"/>
  <c r="E82" i="1" s="1"/>
  <c r="F82" i="1" s="1"/>
  <c r="G81" i="1"/>
  <c r="H81" i="1" s="1"/>
  <c r="D81" i="1"/>
  <c r="E81" i="1" s="1"/>
  <c r="F81" i="1" s="1"/>
  <c r="G80" i="1"/>
  <c r="H80" i="1" s="1"/>
  <c r="D80" i="1"/>
  <c r="E80" i="1" s="1"/>
  <c r="F80" i="1" s="1"/>
  <c r="G79" i="1"/>
  <c r="H79" i="1" s="1"/>
  <c r="D79" i="1"/>
  <c r="G78" i="1"/>
  <c r="H78" i="1" s="1"/>
  <c r="I78" i="1" s="1"/>
  <c r="D78" i="1"/>
  <c r="E78" i="1" s="1"/>
  <c r="F78" i="1" s="1"/>
  <c r="G77" i="1"/>
  <c r="H77" i="1" s="1"/>
  <c r="D77" i="1"/>
  <c r="E77" i="1" s="1"/>
  <c r="F77" i="1" s="1"/>
  <c r="C76" i="1"/>
  <c r="C75" i="1" s="1"/>
  <c r="G74" i="1"/>
  <c r="H74" i="1" s="1"/>
  <c r="D74" i="1"/>
  <c r="E74" i="1" s="1"/>
  <c r="C73" i="1"/>
  <c r="C72" i="1"/>
  <c r="G70" i="1"/>
  <c r="G69" i="1" s="1"/>
  <c r="D70" i="1"/>
  <c r="C69" i="1"/>
  <c r="G68" i="1"/>
  <c r="H68" i="1" s="1"/>
  <c r="I68" i="1" s="1"/>
  <c r="D68" i="1"/>
  <c r="E68" i="1" s="1"/>
  <c r="F68" i="1" s="1"/>
  <c r="G67" i="1"/>
  <c r="H67" i="1" s="1"/>
  <c r="D67" i="1"/>
  <c r="E67" i="1" s="1"/>
  <c r="F67" i="1" s="1"/>
  <c r="C66" i="1"/>
  <c r="J61" i="1"/>
  <c r="I61" i="1"/>
  <c r="G60" i="1"/>
  <c r="G59" i="1" s="1"/>
  <c r="D60" i="1"/>
  <c r="C59" i="1"/>
  <c r="G58" i="1"/>
  <c r="H58" i="1" s="1"/>
  <c r="D58" i="1"/>
  <c r="E58" i="1" s="1"/>
  <c r="F58" i="1" s="1"/>
  <c r="G57" i="1"/>
  <c r="H57" i="1" s="1"/>
  <c r="L57" i="1" s="1"/>
  <c r="D57" i="1"/>
  <c r="E57" i="1" s="1"/>
  <c r="F57" i="1" s="1"/>
  <c r="G56" i="1"/>
  <c r="H56" i="1" s="1"/>
  <c r="K56" i="1" s="1"/>
  <c r="D56" i="1"/>
  <c r="E56" i="1" s="1"/>
  <c r="F56" i="1" s="1"/>
  <c r="G55" i="1"/>
  <c r="H55" i="1" s="1"/>
  <c r="L55" i="1" s="1"/>
  <c r="D55" i="1"/>
  <c r="E55" i="1" s="1"/>
  <c r="F55" i="1" s="1"/>
  <c r="G54" i="1"/>
  <c r="H54" i="1" s="1"/>
  <c r="L54" i="1" s="1"/>
  <c r="D54" i="1"/>
  <c r="G53" i="1"/>
  <c r="D53" i="1"/>
  <c r="E53" i="1" s="1"/>
  <c r="F53" i="1" s="1"/>
  <c r="C52" i="1"/>
  <c r="C50" i="1" s="1"/>
  <c r="C49" i="1" s="1"/>
  <c r="C48" i="1" s="1"/>
  <c r="G51" i="1"/>
  <c r="H51" i="1" s="1"/>
  <c r="K51" i="1" s="1"/>
  <c r="D51" i="1"/>
  <c r="E51" i="1" s="1"/>
  <c r="F51" i="1" s="1"/>
  <c r="G47" i="1"/>
  <c r="G46" i="1" s="1"/>
  <c r="D47" i="1"/>
  <c r="D46" i="1" s="1"/>
  <c r="C46" i="1"/>
  <c r="G45" i="1"/>
  <c r="H45" i="1" s="1"/>
  <c r="D45" i="1"/>
  <c r="E45" i="1" s="1"/>
  <c r="F45" i="1" s="1"/>
  <c r="G44" i="1"/>
  <c r="H44" i="1" s="1"/>
  <c r="I44" i="1" s="1"/>
  <c r="D44" i="1"/>
  <c r="E44" i="1" s="1"/>
  <c r="F44" i="1" s="1"/>
  <c r="G43" i="1"/>
  <c r="H43" i="1" s="1"/>
  <c r="D43" i="1"/>
  <c r="E43" i="1" s="1"/>
  <c r="F43" i="1" s="1"/>
  <c r="G42" i="1"/>
  <c r="H42" i="1" s="1"/>
  <c r="D42" i="1"/>
  <c r="E42" i="1" s="1"/>
  <c r="F42" i="1" s="1"/>
  <c r="G41" i="1"/>
  <c r="H41" i="1" s="1"/>
  <c r="D41" i="1"/>
  <c r="E41" i="1" s="1"/>
  <c r="F41" i="1" s="1"/>
  <c r="G40" i="1"/>
  <c r="H40" i="1" s="1"/>
  <c r="I40" i="1" s="1"/>
  <c r="D40" i="1"/>
  <c r="E40" i="1" s="1"/>
  <c r="F40" i="1" s="1"/>
  <c r="G39" i="1"/>
  <c r="H39" i="1" s="1"/>
  <c r="D39" i="1"/>
  <c r="E39" i="1" s="1"/>
  <c r="F39" i="1" s="1"/>
  <c r="G38" i="1"/>
  <c r="H38" i="1" s="1"/>
  <c r="D38" i="1"/>
  <c r="E38" i="1" s="1"/>
  <c r="F38" i="1" s="1"/>
  <c r="G37" i="1"/>
  <c r="H37" i="1" s="1"/>
  <c r="D37" i="1"/>
  <c r="E37" i="1" s="1"/>
  <c r="F37" i="1" s="1"/>
  <c r="G36" i="1"/>
  <c r="H36" i="1" s="1"/>
  <c r="D36" i="1"/>
  <c r="E36" i="1" s="1"/>
  <c r="F36" i="1" s="1"/>
  <c r="G35" i="1"/>
  <c r="H35" i="1" s="1"/>
  <c r="D35" i="1"/>
  <c r="E35" i="1" s="1"/>
  <c r="F35" i="1" s="1"/>
  <c r="G34" i="1"/>
  <c r="H34" i="1" s="1"/>
  <c r="D34" i="1"/>
  <c r="E34" i="1" s="1"/>
  <c r="F34" i="1" s="1"/>
  <c r="G33" i="1"/>
  <c r="H33" i="1" s="1"/>
  <c r="D33" i="1"/>
  <c r="C32" i="1"/>
  <c r="C28" i="1" s="1"/>
  <c r="G31" i="1"/>
  <c r="H31" i="1" s="1"/>
  <c r="I31" i="1" s="1"/>
  <c r="D31" i="1"/>
  <c r="G30" i="1"/>
  <c r="D30" i="1"/>
  <c r="E30" i="1" s="1"/>
  <c r="F30" i="1" s="1"/>
  <c r="C29" i="1"/>
  <c r="G27" i="1"/>
  <c r="H27" i="1" s="1"/>
  <c r="D27" i="1"/>
  <c r="E27" i="1" s="1"/>
  <c r="F27" i="1" s="1"/>
  <c r="J27" i="1" s="1"/>
  <c r="G26" i="1"/>
  <c r="D26" i="1"/>
  <c r="E26" i="1" s="1"/>
  <c r="C25" i="1"/>
  <c r="G18" i="1"/>
  <c r="G16" i="1" s="1"/>
  <c r="G15" i="1" s="1"/>
  <c r="G14" i="1" s="1"/>
  <c r="G13" i="1" s="1"/>
  <c r="G12" i="1" s="1"/>
  <c r="D18" i="1"/>
  <c r="E18" i="1" s="1"/>
  <c r="F18" i="1" s="1"/>
  <c r="H17" i="1"/>
  <c r="I17" i="1" s="1"/>
  <c r="F17" i="1"/>
  <c r="E17" i="1"/>
  <c r="D16" i="1"/>
  <c r="D15" i="1" s="1"/>
  <c r="D14" i="1" s="1"/>
  <c r="D13" i="1" s="1"/>
  <c r="D12" i="1" s="1"/>
  <c r="C16" i="1"/>
  <c r="C15" i="1"/>
  <c r="C14" i="1" s="1"/>
  <c r="C13" i="1" s="1"/>
  <c r="C12" i="1" s="1"/>
  <c r="H91" i="1" l="1"/>
  <c r="L91" i="1" s="1"/>
  <c r="J67" i="1"/>
  <c r="H92" i="1"/>
  <c r="L93" i="1"/>
  <c r="H73" i="1"/>
  <c r="H72" i="1" s="1"/>
  <c r="M88" i="1"/>
  <c r="H18" i="1"/>
  <c r="I18" i="1" s="1"/>
  <c r="J35" i="1"/>
  <c r="D73" i="1"/>
  <c r="D72" i="1" s="1"/>
  <c r="E93" i="1"/>
  <c r="J57" i="1"/>
  <c r="J38" i="1"/>
  <c r="J44" i="1"/>
  <c r="J80" i="1"/>
  <c r="I36" i="1"/>
  <c r="D66" i="1"/>
  <c r="G73" i="1"/>
  <c r="G72" i="1" s="1"/>
  <c r="C71" i="1"/>
  <c r="C62" i="1" s="1"/>
  <c r="C10" i="1" s="1"/>
  <c r="D29" i="1"/>
  <c r="I42" i="1"/>
  <c r="I58" i="1"/>
  <c r="G25" i="1"/>
  <c r="J34" i="1"/>
  <c r="J43" i="1"/>
  <c r="G92" i="1"/>
  <c r="I34" i="1"/>
  <c r="I38" i="1"/>
  <c r="I80" i="1"/>
  <c r="J42" i="1"/>
  <c r="J55" i="1"/>
  <c r="J17" i="1"/>
  <c r="J37" i="1"/>
  <c r="H47" i="1"/>
  <c r="H46" i="1" s="1"/>
  <c r="H60" i="1"/>
  <c r="C65" i="1"/>
  <c r="C64" i="1" s="1"/>
  <c r="H70" i="1"/>
  <c r="J83" i="1"/>
  <c r="F86" i="1"/>
  <c r="I86" i="1" s="1"/>
  <c r="E97" i="1"/>
  <c r="I39" i="1"/>
  <c r="H26" i="1"/>
  <c r="H25" i="1" s="1"/>
  <c r="I27" i="1"/>
  <c r="E16" i="1"/>
  <c r="E15" i="1" s="1"/>
  <c r="E14" i="1" s="1"/>
  <c r="E13" i="1" s="1"/>
  <c r="E12" i="1" s="1"/>
  <c r="C24" i="1"/>
  <c r="C23" i="1" s="1"/>
  <c r="C22" i="1" s="1"/>
  <c r="C21" i="1" s="1"/>
  <c r="C20" i="1" s="1"/>
  <c r="C19" i="1" s="1"/>
  <c r="C11" i="1" s="1"/>
  <c r="I41" i="1"/>
  <c r="J45" i="1"/>
  <c r="F16" i="1"/>
  <c r="F15" i="1" s="1"/>
  <c r="I43" i="1"/>
  <c r="J68" i="1"/>
  <c r="J82" i="1"/>
  <c r="F26" i="1"/>
  <c r="E25" i="1"/>
  <c r="J39" i="1"/>
  <c r="I35" i="1"/>
  <c r="D25" i="1"/>
  <c r="E33" i="1"/>
  <c r="D32" i="1"/>
  <c r="D28" i="1" s="1"/>
  <c r="J40" i="1"/>
  <c r="I45" i="1"/>
  <c r="D52" i="1"/>
  <c r="D50" i="1" s="1"/>
  <c r="D49" i="1" s="1"/>
  <c r="E54" i="1"/>
  <c r="I81" i="1"/>
  <c r="J81" i="1"/>
  <c r="H30" i="1"/>
  <c r="G29" i="1"/>
  <c r="H32" i="1"/>
  <c r="J51" i="1"/>
  <c r="G32" i="1"/>
  <c r="J56" i="1"/>
  <c r="I56" i="1"/>
  <c r="J84" i="1"/>
  <c r="I84" i="1"/>
  <c r="J36" i="1"/>
  <c r="I37" i="1"/>
  <c r="I51" i="1"/>
  <c r="I55" i="1"/>
  <c r="F74" i="1"/>
  <c r="E73" i="1"/>
  <c r="E72" i="1" s="1"/>
  <c r="J77" i="1"/>
  <c r="H89" i="1"/>
  <c r="L89" i="1" s="1"/>
  <c r="G88" i="1"/>
  <c r="G87" i="1" s="1"/>
  <c r="I57" i="1"/>
  <c r="I77" i="1"/>
  <c r="H76" i="1"/>
  <c r="K76" i="1" s="1"/>
  <c r="D76" i="1"/>
  <c r="D75" i="1" s="1"/>
  <c r="D71" i="1" s="1"/>
  <c r="E79" i="1"/>
  <c r="H90" i="1"/>
  <c r="E31" i="1"/>
  <c r="E47" i="1"/>
  <c r="H53" i="1"/>
  <c r="G52" i="1"/>
  <c r="G50" i="1" s="1"/>
  <c r="G49" i="1" s="1"/>
  <c r="G48" i="1" s="1"/>
  <c r="E66" i="1"/>
  <c r="F66" i="1"/>
  <c r="I83" i="1"/>
  <c r="H59" i="1"/>
  <c r="E70" i="1"/>
  <c r="D69" i="1"/>
  <c r="D65" i="1" s="1"/>
  <c r="D64" i="1" s="1"/>
  <c r="J41" i="1"/>
  <c r="J58" i="1"/>
  <c r="E60" i="1"/>
  <c r="D59" i="1"/>
  <c r="I67" i="1"/>
  <c r="H66" i="1"/>
  <c r="C63" i="1"/>
  <c r="H69" i="1"/>
  <c r="J78" i="1"/>
  <c r="I82" i="1"/>
  <c r="H85" i="1"/>
  <c r="F89" i="1"/>
  <c r="E88" i="1"/>
  <c r="E87" i="1" s="1"/>
  <c r="E91" i="1"/>
  <c r="D90" i="1"/>
  <c r="F93" i="1"/>
  <c r="E92" i="1"/>
  <c r="G66" i="1"/>
  <c r="G65" i="1" s="1"/>
  <c r="G64" i="1" s="1"/>
  <c r="G76" i="1"/>
  <c r="G85" i="1"/>
  <c r="D88" i="1"/>
  <c r="D87" i="1" s="1"/>
  <c r="G96" i="1"/>
  <c r="G95" i="1" s="1"/>
  <c r="G94" i="1" s="1"/>
  <c r="H97" i="1"/>
  <c r="H16" i="1" l="1"/>
  <c r="J16" i="1" s="1"/>
  <c r="J53" i="1"/>
  <c r="L53" i="1"/>
  <c r="J18" i="1"/>
  <c r="G75" i="1"/>
  <c r="G71" i="1" s="1"/>
  <c r="G28" i="1"/>
  <c r="G24" i="1" s="1"/>
  <c r="G23" i="1" s="1"/>
  <c r="G22" i="1" s="1"/>
  <c r="G21" i="1" s="1"/>
  <c r="G20" i="1" s="1"/>
  <c r="G19" i="1" s="1"/>
  <c r="G11" i="1" s="1"/>
  <c r="I26" i="1"/>
  <c r="E96" i="1"/>
  <c r="E95" i="1" s="1"/>
  <c r="E94" i="1" s="1"/>
  <c r="F97" i="1"/>
  <c r="F96" i="1" s="1"/>
  <c r="F95" i="1" s="1"/>
  <c r="F94" i="1" s="1"/>
  <c r="D24" i="1"/>
  <c r="D23" i="1" s="1"/>
  <c r="D22" i="1" s="1"/>
  <c r="D21" i="1" s="1"/>
  <c r="D20" i="1" s="1"/>
  <c r="D19" i="1" s="1"/>
  <c r="D11" i="1" s="1"/>
  <c r="F85" i="1"/>
  <c r="J85" i="1" s="1"/>
  <c r="J86" i="1"/>
  <c r="J89" i="1"/>
  <c r="F88" i="1"/>
  <c r="D63" i="1"/>
  <c r="D62" i="1"/>
  <c r="F14" i="1"/>
  <c r="I30" i="1"/>
  <c r="H29" i="1"/>
  <c r="J30" i="1"/>
  <c r="G63" i="1"/>
  <c r="G62" i="1"/>
  <c r="F60" i="1"/>
  <c r="E59" i="1"/>
  <c r="F70" i="1"/>
  <c r="E69" i="1"/>
  <c r="E65" i="1" s="1"/>
  <c r="E64" i="1" s="1"/>
  <c r="F31" i="1"/>
  <c r="E29" i="1"/>
  <c r="H75" i="1"/>
  <c r="I89" i="1"/>
  <c r="H88" i="1"/>
  <c r="F73" i="1"/>
  <c r="J74" i="1"/>
  <c r="I74" i="1"/>
  <c r="D48" i="1"/>
  <c r="F92" i="1"/>
  <c r="J93" i="1"/>
  <c r="I93" i="1"/>
  <c r="J66" i="1"/>
  <c r="F47" i="1"/>
  <c r="E46" i="1"/>
  <c r="F54" i="1"/>
  <c r="E52" i="1"/>
  <c r="E50" i="1" s="1"/>
  <c r="E49" i="1" s="1"/>
  <c r="F91" i="1"/>
  <c r="E90" i="1"/>
  <c r="H65" i="1"/>
  <c r="I66" i="1"/>
  <c r="F33" i="1"/>
  <c r="E32" i="1"/>
  <c r="H96" i="1"/>
  <c r="L96" i="1" s="1"/>
  <c r="I16" i="1"/>
  <c r="H15" i="1"/>
  <c r="I53" i="1"/>
  <c r="H52" i="1"/>
  <c r="F79" i="1"/>
  <c r="E76" i="1"/>
  <c r="E75" i="1" s="1"/>
  <c r="E71" i="1" s="1"/>
  <c r="F25" i="1"/>
  <c r="J26" i="1"/>
  <c r="G10" i="1" l="1"/>
  <c r="J97" i="1"/>
  <c r="I97" i="1"/>
  <c r="D10" i="1"/>
  <c r="E48" i="1"/>
  <c r="I85" i="1"/>
  <c r="E62" i="1"/>
  <c r="E63" i="1"/>
  <c r="J25" i="1"/>
  <c r="I25" i="1"/>
  <c r="F90" i="1"/>
  <c r="J91" i="1"/>
  <c r="I91" i="1"/>
  <c r="J47" i="1"/>
  <c r="F46" i="1"/>
  <c r="I47" i="1"/>
  <c r="E28" i="1"/>
  <c r="E24" i="1" s="1"/>
  <c r="E23" i="1" s="1"/>
  <c r="E22" i="1" s="1"/>
  <c r="E21" i="1" s="1"/>
  <c r="E20" i="1" s="1"/>
  <c r="E19" i="1" s="1"/>
  <c r="E11" i="1" s="1"/>
  <c r="F69" i="1"/>
  <c r="J70" i="1"/>
  <c r="I70" i="1"/>
  <c r="F13" i="1"/>
  <c r="I15" i="1"/>
  <c r="H14" i="1"/>
  <c r="J14" i="1" s="1"/>
  <c r="H95" i="1"/>
  <c r="I96" i="1"/>
  <c r="J96" i="1"/>
  <c r="L103" i="1" s="1"/>
  <c r="H64" i="1"/>
  <c r="J92" i="1"/>
  <c r="I92" i="1"/>
  <c r="J31" i="1"/>
  <c r="F29" i="1"/>
  <c r="I29" i="1" s="1"/>
  <c r="J15" i="1"/>
  <c r="J88" i="1"/>
  <c r="F87" i="1"/>
  <c r="J79" i="1"/>
  <c r="J76" i="1" s="1"/>
  <c r="F76" i="1"/>
  <c r="I79" i="1"/>
  <c r="J54" i="1"/>
  <c r="F52" i="1"/>
  <c r="I52" i="1" s="1"/>
  <c r="I54" i="1"/>
  <c r="J73" i="1"/>
  <c r="F72" i="1"/>
  <c r="I73" i="1"/>
  <c r="H71" i="1"/>
  <c r="F59" i="1"/>
  <c r="J60" i="1"/>
  <c r="I60" i="1"/>
  <c r="H28" i="1"/>
  <c r="H50" i="1"/>
  <c r="F32" i="1"/>
  <c r="J33" i="1"/>
  <c r="I33" i="1"/>
  <c r="I88" i="1"/>
  <c r="H87" i="1"/>
  <c r="J87" i="1" l="1"/>
  <c r="E10" i="1"/>
  <c r="J59" i="1"/>
  <c r="I59" i="1"/>
  <c r="J72" i="1"/>
  <c r="I72" i="1"/>
  <c r="H63" i="1"/>
  <c r="K63" i="1" s="1"/>
  <c r="H62" i="1"/>
  <c r="H94" i="1"/>
  <c r="I95" i="1"/>
  <c r="J95" i="1"/>
  <c r="I87" i="1"/>
  <c r="J32" i="1"/>
  <c r="I32" i="1"/>
  <c r="H24" i="1"/>
  <c r="I14" i="1"/>
  <c r="H13" i="1"/>
  <c r="F75" i="1"/>
  <c r="I76" i="1"/>
  <c r="J46" i="1"/>
  <c r="I46" i="1"/>
  <c r="J90" i="1"/>
  <c r="I90" i="1"/>
  <c r="H49" i="1"/>
  <c r="J52" i="1"/>
  <c r="F50" i="1"/>
  <c r="I50" i="1" s="1"/>
  <c r="F28" i="1"/>
  <c r="I28" i="1" s="1"/>
  <c r="J29" i="1"/>
  <c r="J13" i="1"/>
  <c r="F12" i="1"/>
  <c r="J69" i="1"/>
  <c r="I69" i="1"/>
  <c r="F65" i="1"/>
  <c r="J65" i="1" l="1"/>
  <c r="F64" i="1"/>
  <c r="I65" i="1"/>
  <c r="J75" i="1"/>
  <c r="I75" i="1"/>
  <c r="H23" i="1"/>
  <c r="F71" i="1"/>
  <c r="H48" i="1"/>
  <c r="I13" i="1"/>
  <c r="H12" i="1"/>
  <c r="K12" i="1" s="1"/>
  <c r="K97" i="1" s="1"/>
  <c r="J28" i="1"/>
  <c r="F24" i="1"/>
  <c r="I24" i="1" s="1"/>
  <c r="J50" i="1"/>
  <c r="F49" i="1"/>
  <c r="I49" i="1" s="1"/>
  <c r="I94" i="1"/>
  <c r="J94" i="1"/>
  <c r="J71" i="1" l="1"/>
  <c r="I71" i="1"/>
  <c r="H22" i="1"/>
  <c r="I12" i="1"/>
  <c r="J12" i="1"/>
  <c r="J64" i="1"/>
  <c r="F63" i="1"/>
  <c r="F62" i="1"/>
  <c r="I64" i="1"/>
  <c r="J24" i="1"/>
  <c r="F23" i="1"/>
  <c r="I23" i="1" s="1"/>
  <c r="J49" i="1"/>
  <c r="F48" i="1"/>
  <c r="J48" i="1" s="1"/>
  <c r="I48" i="1"/>
  <c r="H21" i="1" l="1"/>
  <c r="J62" i="1"/>
  <c r="I62" i="1"/>
  <c r="J23" i="1"/>
  <c r="F22" i="1"/>
  <c r="J63" i="1"/>
  <c r="I63" i="1"/>
  <c r="J22" i="1" l="1"/>
  <c r="F21" i="1"/>
  <c r="I21" i="1"/>
  <c r="H20" i="1"/>
  <c r="I22" i="1"/>
  <c r="H19" i="1" l="1"/>
  <c r="L19" i="1" s="1"/>
  <c r="L97" i="1" s="1"/>
  <c r="J21" i="1"/>
  <c r="F20" i="1"/>
  <c r="N100" i="1" l="1"/>
  <c r="O97" i="1"/>
  <c r="P97" i="1" s="1"/>
  <c r="P98" i="1" s="1"/>
  <c r="L100" i="1"/>
  <c r="L102" i="1" s="1"/>
  <c r="L104" i="1" s="1"/>
  <c r="N97" i="1"/>
  <c r="J20" i="1"/>
  <c r="F19" i="1"/>
  <c r="I19" i="1"/>
  <c r="H11" i="1"/>
  <c r="I20" i="1"/>
  <c r="H10" i="1" l="1"/>
  <c r="N98" i="1" s="1"/>
  <c r="J19" i="1"/>
  <c r="F11" i="1"/>
  <c r="J11" i="1" l="1"/>
  <c r="F10" i="1"/>
  <c r="J10" i="1" s="1"/>
  <c r="I11" i="1"/>
  <c r="I10" i="1" l="1"/>
</calcChain>
</file>

<file path=xl/sharedStrings.xml><?xml version="1.0" encoding="utf-8"?>
<sst xmlns="http://schemas.openxmlformats.org/spreadsheetml/2006/main" count="205" uniqueCount="198">
  <si>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</si>
  <si>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</si>
  <si>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</si>
  <si>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</si>
  <si>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</si>
  <si>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</si>
  <si>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DICIEMBRE</t>
  </si>
  <si>
    <t>CÓDIGO</t>
  </si>
  <si>
    <t>CONCEPTO</t>
  </si>
  <si>
    <t>PRESUPUESTO INICIAL 2020</t>
  </si>
  <si>
    <t>ADICION / MODIFICACION MES</t>
  </si>
  <si>
    <t>ADICION / MODIFICACION ACUMULADO</t>
  </si>
  <si>
    <t>PRESUPUESTO DEFINITIVO 2020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</si>
  <si>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</si>
  <si>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</si>
  <si>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</si>
  <si>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</si>
  <si>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</si>
  <si>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</si>
  <si>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</si>
  <si>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</si>
  <si>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</si>
  <si>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</si>
  <si>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</si>
  <si>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</si>
  <si>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</si>
  <si>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</si>
  <si>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</si>
  <si>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</si>
  <si>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</si>
  <si>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2.1.1.02.08.1.1.1</t>
  </si>
  <si>
    <t>Estampilla Pro Universidad Distrital Ley 648 de 2001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</si>
  <si>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</si>
  <si>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</si>
  <si>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</si>
  <si>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</si>
  <si>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</si>
  <si>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</si>
  <si>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</si>
  <si>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</si>
  <si>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</si>
  <si>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</si>
  <si>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</si>
  <si>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</si>
  <si>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</si>
  <si>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</si>
  <si>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</si>
  <si>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</si>
  <si>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</si>
  <si>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</si>
  <si>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</si>
  <si>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</si>
  <si>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</si>
  <si>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</si>
  <si>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</si>
  <si>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</si>
  <si>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</si>
  <si>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</si>
  <si>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2.1.02.05.01.1.1.1.2.1.2</t>
  </si>
  <si>
    <t>Reconocimiento de Saberes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</si>
  <si>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</si>
  <si>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</si>
  <si>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</si>
  <si>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</si>
  <si>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</si>
  <si>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</si>
  <si>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</si>
  <si>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</si>
  <si>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</si>
  <si>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</si>
  <si>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</si>
  <si>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</si>
  <si>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2.1.02.05.01.1.1.1.2.2.6</t>
  </si>
  <si>
    <t>Facultad de Ciencias y Educación - Maestría en Educación Guajira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</si>
  <si>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</si>
  <si>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</si>
  <si>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</si>
  <si>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</si>
  <si>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</si>
  <si>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</si>
  <si>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</si>
  <si>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</si>
  <si>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</si>
  <si>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</si>
  <si>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</si>
  <si>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</si>
  <si>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</si>
  <si>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</si>
  <si>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</si>
  <si>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</si>
  <si>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</si>
  <si>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</si>
  <si>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</si>
  <si>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</si>
  <si>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</si>
  <si>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</si>
  <si>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</si>
  <si>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</si>
  <si>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</si>
  <si>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</si>
  <si>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</si>
  <si>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</si>
  <si>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</si>
  <si>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</si>
  <si>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</si>
  <si>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</si>
  <si>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</si>
  <si>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</si>
  <si>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</si>
  <si>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</si>
  <si>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2.2.01.01.07.5</t>
  </si>
  <si>
    <t>Transferencias de la Nación - Saneamiento de Pasivos</t>
  </si>
  <si>
    <t>2.2.01.01.07.6</t>
  </si>
  <si>
    <t>Provisión de Cuotas Partes Pensionales</t>
  </si>
  <si>
    <t>2-2-3</t>
  </si>
  <si>
    <t>DISTRITALES</t>
  </si>
  <si>
    <t>2-2-3-07</t>
  </si>
  <si>
    <t>2.3</t>
  </si>
  <si>
    <t>Contribuciones parafiscales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</si>
  <si>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</si>
  <si>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</si>
  <si>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</si>
  <si>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</si>
  <si>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</si>
  <si>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</si>
  <si>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</si>
  <si>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</si>
  <si>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</si>
  <si>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</si>
  <si>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</si>
  <si>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</si>
  <si>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2.4.2.01.03.1.2</t>
  </si>
  <si>
    <t>Docentes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</si>
  <si>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</si>
  <si>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</si>
  <si>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</si>
  <si>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</si>
  <si>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</si>
  <si>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</si>
  <si>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</si>
  <si>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</si>
  <si>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</si>
  <si>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</si>
  <si>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</si>
  <si>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</si>
  <si>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</si>
  <si>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</si>
  <si>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</si>
  <si>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</si>
  <si>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</si>
  <si>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2.4.3.03.02.2</t>
  </si>
  <si>
    <t>Estampilla Pro Universidad Distrital Ley 648 de 2001 vigencias anteriores</t>
  </si>
  <si>
    <t>2.4.3.03.02.3</t>
  </si>
  <si>
    <t>Estampilla Pro Universidad Distrital Ley 1825 de 2017 vigencias anteriores</t>
  </si>
  <si>
    <t>2.4.3.03.02.4</t>
  </si>
  <si>
    <t>2.4.3.03.02.5</t>
  </si>
  <si>
    <t>Aportes del Distrito vigencias anteriores</t>
  </si>
  <si>
    <t>2.4.3.03.02.6</t>
  </si>
  <si>
    <t>Distribución Punto Adicional CREE Vigencias anteriores</t>
  </si>
  <si>
    <t>2.4.3.03.02.7</t>
  </si>
  <si>
    <t>Rendimientos recursos de Inversión Ministerio de Educación Nacional vigencias anteriores</t>
  </si>
  <si>
    <t>2.4.3.03.02.8</t>
  </si>
  <si>
    <t>Rendimientos recursos Ministerio de Educación Nacional Saneamiento de Pasivos</t>
  </si>
  <si>
    <t>2.4.3.03.03</t>
  </si>
  <si>
    <t>Superávit fiscal no incorporado de ingresos de libre destinación</t>
  </si>
  <si>
    <t>2.4.03.03.03.1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</si>
  <si>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</si>
  <si>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</si>
  <si>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</si>
  <si>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</si>
  <si>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</si>
  <si>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</si>
  <si>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</si>
  <si>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</si>
  <si>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</si>
  <si>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</si>
  <si>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</si>
  <si>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</si>
  <si>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</si>
  <si>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</si>
  <si>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</si>
  <si>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</si>
  <si>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</si>
  <si>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</si>
  <si>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</si>
  <si>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</si>
  <si>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</si>
  <si>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</si>
  <si>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</si>
  <si>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Diciembre 2020</t>
  </si>
  <si>
    <t>_____________________________________________</t>
  </si>
  <si>
    <t>_________________________________________</t>
  </si>
  <si>
    <t>RESPONSABLE DEL PRESUPUESTO</t>
  </si>
  <si>
    <t>ORDENADOR DEL GASTO</t>
  </si>
  <si>
    <t>NO</t>
  </si>
  <si>
    <t>INGRESOS</t>
  </si>
  <si>
    <t>GASTOS</t>
  </si>
  <si>
    <t>prestamos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</si>
</sst>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4" fillId="2" borderId="0" xfId="3" applyFont="1" applyFill="1" applyProtection="1"/>
    <xf numFmtId="3" fontId="4" fillId="2" borderId="0" xfId="3" applyNumberFormat="1" applyFont="1" applyFill="1" applyAlignment="1" applyProtection="1">
      <alignment horizontal="right"/>
    </xf>
    <xf numFmtId="3" fontId="4" fillId="2" borderId="0" xfId="3" applyNumberFormat="1" applyFont="1" applyFill="1" applyAlignment="1" applyProtection="1">
      <alignment vertical="center"/>
    </xf>
    <xf numFmtId="3" fontId="4" fillId="2" borderId="0" xfId="3" applyNumberFormat="1" applyFont="1" applyFill="1" applyProtection="1"/>
    <xf numFmtId="10" fontId="4" fillId="2" borderId="0" xfId="3" applyNumberFormat="1" applyFont="1" applyFill="1" applyAlignment="1" applyProtection="1">
      <alignment horizontal="right"/>
    </xf>
    <xf numFmtId="0" fontId="4" fillId="2" borderId="0" xfId="3" applyFont="1" applyFill="1" applyAlignment="1" applyProtection="1">
      <alignment horizontal="right"/>
    </xf>
    <xf numFmtId="0" fontId="6" fillId="2" borderId="0" xfId="3" applyFont="1" applyFill="1" applyAlignment="1" applyProtection="1">
      <alignment horizontal="right"/>
    </xf>
    <xf numFmtId="0" fontId="7" fillId="2" borderId="0" xfId="3" applyFont="1" applyFill="1" applyAlignment="1" applyProtection="1">
      <alignment horizontal="left"/>
    </xf>
    <xf numFmtId="3" fontId="7" fillId="2" borderId="0" xfId="3" applyNumberFormat="1" applyFont="1" applyFill="1" applyAlignment="1" applyProtection="1">
      <alignment horizontal="right"/>
    </xf>
    <xf numFmtId="3" fontId="2" fillId="2" borderId="0" xfId="3" applyNumberFormat="1" applyFont="1" applyFill="1" applyAlignment="1" applyProtection="1">
      <alignment horizontal="right"/>
    </xf>
    <xf numFmtId="3" fontId="2" fillId="2" borderId="0" xfId="3" applyNumberFormat="1" applyFont="1" applyFill="1" applyProtection="1"/>
    <xf numFmtId="10" fontId="2" fillId="2" borderId="0" xfId="3" applyNumberFormat="1" applyFont="1" applyFill="1" applyAlignment="1" applyProtection="1">
      <alignment horizontal="right"/>
    </xf>
    <xf numFmtId="0" fontId="2" fillId="2" borderId="0" xfId="3" applyFont="1" applyFill="1" applyProtection="1"/>
    <xf numFmtId="3" fontId="2" fillId="2" borderId="0" xfId="3" applyNumberFormat="1" applyFont="1" applyFill="1" applyAlignment="1" applyProtection="1">
      <alignment vertical="center"/>
    </xf>
    <xf numFmtId="4" fontId="7" fillId="2" borderId="0" xfId="1" applyNumberFormat="1" applyFont="1" applyFill="1" applyAlignment="1" applyProtection="1">
      <alignment horizontal="left"/>
    </xf>
    <xf numFmtId="3" fontId="7" fillId="2" borderId="0" xfId="1" applyNumberFormat="1" applyFont="1" applyFill="1" applyAlignment="1" applyProtection="1">
      <alignment horizontal="right"/>
    </xf>
    <xf numFmtId="164" fontId="0" fillId="0" borderId="0" xfId="2" applyFont="1"/>
    <xf numFmtId="0" fontId="2" fillId="2" borderId="0" xfId="3" applyFont="1" applyFill="1" applyAlignment="1" applyProtection="1">
      <alignment horizontal="right"/>
    </xf>
    <xf numFmtId="0" fontId="8" fillId="2" borderId="0" xfId="3" applyFont="1" applyFill="1" applyProtection="1"/>
    <xf numFmtId="3" fontId="8" fillId="2" borderId="0" xfId="3" applyNumberFormat="1" applyFont="1" applyFill="1" applyAlignment="1" applyProtection="1">
      <alignment horizontal="right"/>
    </xf>
    <xf numFmtId="3" fontId="8" fillId="2" borderId="0" xfId="3" applyNumberFormat="1" applyFont="1" applyFill="1" applyAlignment="1" applyProtection="1">
      <alignment vertical="center"/>
    </xf>
    <xf numFmtId="3" fontId="8" fillId="2" borderId="0" xfId="3" applyNumberFormat="1" applyFont="1" applyFill="1" applyProtection="1"/>
    <xf numFmtId="10" fontId="8" fillId="2" borderId="0" xfId="3" applyNumberFormat="1" applyFont="1" applyFill="1" applyAlignment="1" applyProtection="1">
      <alignment horizontal="right"/>
    </xf>
    <xf numFmtId="0" fontId="8" fillId="2" borderId="0" xfId="3" applyFont="1" applyFill="1" applyAlignment="1" applyProtection="1">
      <alignment horizontal="right"/>
    </xf>
    <xf numFmtId="0" fontId="9" fillId="3" borderId="1" xfId="3" applyFont="1" applyFill="1" applyBorder="1" applyAlignment="1" applyProtection="1">
      <alignment horizontal="center" vertical="center" wrapText="1"/>
    </xf>
    <xf numFmtId="3" fontId="9" fillId="4" borderId="2" xfId="3" applyNumberFormat="1" applyFont="1" applyFill="1" applyBorder="1" applyAlignment="1" applyProtection="1">
      <alignment horizontal="center" vertical="center" wrapText="1"/>
    </xf>
    <xf numFmtId="3" fontId="10" fillId="5" borderId="1" xfId="3" applyNumberFormat="1" applyFont="1" applyFill="1" applyBorder="1" applyAlignment="1" applyProtection="1">
      <alignment horizontal="center" vertical="center" wrapText="1"/>
    </xf>
    <xf numFmtId="3" fontId="9" fillId="6" borderId="2" xfId="3" applyNumberFormat="1" applyFont="1" applyFill="1" applyBorder="1" applyAlignment="1" applyProtection="1">
      <alignment horizontal="center" vertical="center" wrapText="1"/>
    </xf>
    <xf numFmtId="3" fontId="10" fillId="7" borderId="1" xfId="3" applyNumberFormat="1" applyFont="1" applyFill="1" applyBorder="1" applyAlignment="1" applyProtection="1">
      <alignment horizontal="center" vertical="center" wrapText="1"/>
    </xf>
    <xf numFmtId="10" fontId="10" fillId="2" borderId="1" xfId="3" applyNumberFormat="1" applyFont="1" applyFill="1" applyBorder="1" applyAlignment="1" applyProtection="1">
      <alignment horizontal="center" vertical="center" wrapText="1"/>
    </xf>
    <xf numFmtId="0" fontId="10" fillId="8" borderId="1" xfId="3" applyFont="1" applyFill="1" applyBorder="1" applyAlignment="1" applyProtection="1">
      <alignment horizontal="center" vertical="center" wrapText="1"/>
    </xf>
    <xf numFmtId="165" fontId="11" fillId="0" borderId="0" xfId="1" applyNumberFormat="1" applyFont="1" applyAlignment="1">
      <alignment vertical="center"/>
    </xf>
    <xf numFmtId="0" fontId="12" fillId="2" borderId="0" xfId="3" applyFont="1" applyFill="1" applyAlignment="1" applyProtection="1">
      <alignment vertical="center" wrapText="1"/>
    </xf>
    <xf numFmtId="0" fontId="12" fillId="0" borderId="0" xfId="3" applyFont="1" applyAlignment="1" applyProtection="1">
      <alignment vertical="center" wrapText="1"/>
    </xf>
    <xf numFmtId="0" fontId="9" fillId="9" borderId="1" xfId="3" applyFont="1" applyFill="1" applyBorder="1" applyAlignment="1" applyProtection="1">
      <alignment horizontal="left" vertical="center"/>
    </xf>
    <xf numFmtId="3" fontId="9" fillId="9" borderId="1" xfId="3" applyNumberFormat="1" applyFont="1" applyFill="1" applyBorder="1" applyAlignment="1" applyProtection="1">
      <alignment horizontal="left" vertical="center" wrapText="1"/>
    </xf>
    <xf numFmtId="3" fontId="9" fillId="9" borderId="1" xfId="3" applyNumberFormat="1" applyFont="1" applyFill="1" applyBorder="1" applyAlignment="1" applyProtection="1">
      <alignment horizontal="right" vertical="center"/>
    </xf>
    <xf numFmtId="3" fontId="9" fillId="9" borderId="3" xfId="3" applyNumberFormat="1" applyFont="1" applyFill="1" applyBorder="1" applyAlignment="1" applyProtection="1">
      <alignment horizontal="right" vertical="center"/>
    </xf>
    <xf numFmtId="10" fontId="9" fillId="9" borderId="3" xfId="3" applyNumberFormat="1" applyFont="1" applyFill="1" applyBorder="1" applyAlignment="1" applyProtection="1">
      <alignment horizontal="right" vertical="center"/>
    </xf>
    <xf numFmtId="0" fontId="8" fillId="2" borderId="0" xfId="3" applyFont="1" applyFill="1" applyAlignment="1" applyProtection="1">
      <alignment vertical="center"/>
    </xf>
    <xf numFmtId="0" fontId="8" fillId="0" borderId="0" xfId="3" applyFont="1" applyAlignment="1" applyProtection="1">
      <alignment vertical="center"/>
    </xf>
    <xf numFmtId="0" fontId="6" fillId="10" borderId="1" xfId="3" applyFont="1" applyFill="1" applyBorder="1" applyAlignment="1" applyProtection="1">
      <alignment horizontal="left" vertical="center"/>
    </xf>
    <xf numFmtId="3" fontId="6" fillId="10" borderId="1" xfId="3" applyNumberFormat="1" applyFont="1" applyFill="1" applyBorder="1" applyAlignment="1" applyProtection="1">
      <alignment horizontal="left" vertical="center" wrapText="1"/>
    </xf>
    <xf numFmtId="3" fontId="6" fillId="10" borderId="1" xfId="3" applyNumberFormat="1" applyFont="1" applyFill="1" applyBorder="1" applyAlignment="1" applyProtection="1">
      <alignment horizontal="right" vertical="center"/>
    </xf>
    <xf numFmtId="10" fontId="6" fillId="10" borderId="1" xfId="3" applyNumberFormat="1" applyFont="1" applyFill="1" applyBorder="1" applyAlignment="1" applyProtection="1">
      <alignment horizontal="right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 wrapText="1"/>
    </xf>
    <xf numFmtId="165" fontId="9" fillId="11" borderId="1" xfId="1" applyNumberFormat="1" applyFont="1" applyFill="1" applyBorder="1" applyAlignment="1" applyProtection="1">
      <alignment vertical="center"/>
      <protection locked="0"/>
    </xf>
    <xf numFmtId="10" fontId="9" fillId="11" borderId="1" xfId="1" applyNumberFormat="1" applyFont="1" applyFill="1" applyBorder="1" applyAlignment="1" applyProtection="1">
      <alignment vertical="center"/>
      <protection locked="0"/>
    </xf>
    <xf numFmtId="0" fontId="9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165" fontId="9" fillId="12" borderId="1" xfId="1" applyNumberFormat="1" applyFont="1" applyFill="1" applyBorder="1" applyAlignment="1" applyProtection="1">
      <alignment vertical="center"/>
      <protection locked="0"/>
    </xf>
    <xf numFmtId="10" fontId="9" fillId="12" borderId="1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5" fontId="13" fillId="0" borderId="1" xfId="1" applyNumberFormat="1" applyFont="1" applyFill="1" applyBorder="1" applyAlignment="1" applyProtection="1">
      <alignment vertical="center"/>
      <protection locked="0"/>
    </xf>
    <xf numFmtId="165" fontId="9" fillId="0" borderId="1" xfId="1" applyNumberFormat="1" applyFont="1" applyFill="1" applyBorder="1" applyAlignment="1">
      <alignment vertical="center"/>
    </xf>
    <xf numFmtId="10" fontId="13" fillId="0" borderId="1" xfId="1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Alignment="1">
      <alignment vertical="center"/>
    </xf>
    <xf numFmtId="165" fontId="9" fillId="11" borderId="1" xfId="1" applyNumberFormat="1" applyFont="1" applyFill="1" applyBorder="1" applyAlignment="1">
      <alignment vertical="center"/>
    </xf>
    <xf numFmtId="10" fontId="9" fillId="11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vertical="center"/>
    </xf>
    <xf numFmtId="10" fontId="9" fillId="4" borderId="1" xfId="1" applyNumberFormat="1" applyFont="1" applyFill="1" applyBorder="1" applyAlignment="1">
      <alignment vertical="center"/>
    </xf>
    <xf numFmtId="0" fontId="6" fillId="13" borderId="1" xfId="4" applyFont="1" applyFill="1" applyBorder="1" applyAlignment="1" applyProtection="1">
      <alignment horizontal="left" vertical="center" wrapText="1"/>
    </xf>
    <xf numFmtId="165" fontId="6" fillId="13" borderId="1" xfId="1" applyNumberFormat="1" applyFont="1" applyFill="1" applyBorder="1" applyAlignment="1" applyProtection="1">
      <alignment horizontal="left" vertical="center" wrapText="1"/>
    </xf>
    <xf numFmtId="10" fontId="9" fillId="13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0" fontId="9" fillId="0" borderId="1" xfId="1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14" borderId="1" xfId="0" applyFont="1" applyFill="1" applyBorder="1" applyAlignment="1">
      <alignment vertical="center"/>
    </xf>
    <xf numFmtId="49" fontId="9" fillId="14" borderId="1" xfId="0" applyNumberFormat="1" applyFont="1" applyFill="1" applyBorder="1" applyAlignment="1">
      <alignment vertical="center" wrapText="1"/>
    </xf>
    <xf numFmtId="165" fontId="9" fillId="14" borderId="1" xfId="1" applyNumberFormat="1" applyFont="1" applyFill="1" applyBorder="1" applyAlignment="1">
      <alignment vertical="center"/>
    </xf>
    <xf numFmtId="10" fontId="9" fillId="14" borderId="1" xfId="1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165" fontId="9" fillId="7" borderId="1" xfId="1" applyNumberFormat="1" applyFont="1" applyFill="1" applyBorder="1" applyAlignment="1">
      <alignment vertical="center"/>
    </xf>
    <xf numFmtId="10" fontId="9" fillId="7" borderId="1" xfId="1" applyNumberFormat="1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 wrapText="1"/>
    </xf>
    <xf numFmtId="165" fontId="9" fillId="15" borderId="1" xfId="1" applyNumberFormat="1" applyFont="1" applyFill="1" applyBorder="1" applyAlignment="1">
      <alignment vertical="center"/>
    </xf>
    <xf numFmtId="10" fontId="9" fillId="15" borderId="1" xfId="1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165" fontId="13" fillId="7" borderId="1" xfId="1" applyNumberFormat="1" applyFont="1" applyFill="1" applyBorder="1" applyAlignment="1" applyProtection="1">
      <alignment vertical="center"/>
      <protection locked="0"/>
    </xf>
    <xf numFmtId="10" fontId="13" fillId="7" borderId="1" xfId="1" applyNumberFormat="1" applyFont="1" applyFill="1" applyBorder="1" applyAlignment="1" applyProtection="1">
      <alignment vertical="center"/>
      <protection locked="0"/>
    </xf>
    <xf numFmtId="165" fontId="9" fillId="7" borderId="1" xfId="1" applyNumberFormat="1" applyFont="1" applyFill="1" applyBorder="1" applyAlignment="1" applyProtection="1">
      <alignment vertical="center"/>
      <protection locked="0"/>
    </xf>
    <xf numFmtId="10" fontId="9" fillId="7" borderId="1" xfId="1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9" fillId="16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 wrapText="1"/>
    </xf>
    <xf numFmtId="165" fontId="9" fillId="16" borderId="1" xfId="1" applyNumberFormat="1" applyFont="1" applyFill="1" applyBorder="1" applyAlignment="1">
      <alignment vertical="center"/>
    </xf>
    <xf numFmtId="10" fontId="9" fillId="16" borderId="1" xfId="1" applyNumberFormat="1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 wrapText="1"/>
    </xf>
    <xf numFmtId="0" fontId="6" fillId="0" borderId="1" xfId="4" applyFont="1" applyFill="1" applyBorder="1" applyAlignment="1" applyProtection="1">
      <alignment horizontal="left" vertical="center" wrapText="1"/>
    </xf>
    <xf numFmtId="165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vertical="center"/>
    </xf>
    <xf numFmtId="49" fontId="9" fillId="16" borderId="1" xfId="0" applyNumberFormat="1" applyFont="1" applyFill="1" applyBorder="1" applyAlignment="1">
      <alignment vertical="center"/>
    </xf>
    <xf numFmtId="49" fontId="13" fillId="0" borderId="1" xfId="5" applyNumberFormat="1" applyFont="1" applyFill="1" applyBorder="1" applyAlignment="1">
      <alignment vertical="center"/>
    </xf>
    <xf numFmtId="0" fontId="6" fillId="2" borderId="1" xfId="3" applyFont="1" applyFill="1" applyBorder="1" applyAlignment="1" applyProtection="1">
      <alignment horizontal="left" vertical="center"/>
    </xf>
    <xf numFmtId="3" fontId="6" fillId="2" borderId="1" xfId="3" applyNumberFormat="1" applyFont="1" applyFill="1" applyBorder="1" applyAlignment="1" applyProtection="1">
      <alignment horizontal="left" vertical="center" wrapText="1"/>
    </xf>
    <xf numFmtId="3" fontId="6" fillId="2" borderId="1" xfId="3" applyNumberFormat="1" applyFont="1" applyFill="1" applyBorder="1" applyAlignment="1" applyProtection="1">
      <alignment horizontal="right" vertical="center"/>
    </xf>
    <xf numFmtId="10" fontId="6" fillId="2" borderId="1" xfId="3" applyNumberFormat="1" applyFont="1" applyFill="1" applyBorder="1" applyAlignment="1" applyProtection="1">
      <alignment horizontal="right" vertical="center"/>
    </xf>
    <xf numFmtId="0" fontId="9" fillId="13" borderId="1" xfId="4" applyFont="1" applyFill="1" applyBorder="1" applyAlignment="1" applyProtection="1">
      <alignment horizontal="left" vertical="center" wrapText="1"/>
    </xf>
    <xf numFmtId="165" fontId="9" fillId="13" borderId="1" xfId="1" applyNumberFormat="1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/>
    </xf>
    <xf numFmtId="10" fontId="9" fillId="8" borderId="1" xfId="0" applyNumberFormat="1" applyFont="1" applyFill="1" applyBorder="1" applyAlignment="1">
      <alignment vertical="center"/>
    </xf>
    <xf numFmtId="0" fontId="6" fillId="2" borderId="1" xfId="4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 applyProtection="1">
      <alignment horizontal="left" vertical="center" wrapText="1"/>
    </xf>
    <xf numFmtId="165" fontId="13" fillId="0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3" fontId="6" fillId="17" borderId="1" xfId="3" applyNumberFormat="1" applyFont="1" applyFill="1" applyBorder="1" applyAlignment="1" applyProtection="1">
      <alignment horizontal="right" vertical="center"/>
    </xf>
    <xf numFmtId="10" fontId="6" fillId="17" borderId="1" xfId="3" applyNumberFormat="1" applyFont="1" applyFill="1" applyBorder="1" applyAlignment="1" applyProtection="1">
      <alignment horizontal="right" vertical="center"/>
    </xf>
    <xf numFmtId="3" fontId="2" fillId="2" borderId="1" xfId="3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Border="1" applyAlignment="1">
      <alignment vertical="center"/>
    </xf>
    <xf numFmtId="0" fontId="6" fillId="8" borderId="1" xfId="4" applyFont="1" applyFill="1" applyBorder="1" applyAlignment="1" applyProtection="1">
      <alignment horizontal="left" vertical="center" wrapText="1"/>
    </xf>
    <xf numFmtId="0" fontId="13" fillId="0" borderId="1" xfId="5" applyFont="1" applyFill="1" applyBorder="1" applyAlignment="1">
      <alignment vertical="center"/>
    </xf>
    <xf numFmtId="0" fontId="13" fillId="0" borderId="1" xfId="5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165" fontId="13" fillId="2" borderId="3" xfId="1" applyNumberFormat="1" applyFont="1" applyFill="1" applyBorder="1" applyAlignment="1">
      <alignment vertical="center"/>
    </xf>
    <xf numFmtId="0" fontId="9" fillId="16" borderId="3" xfId="0" applyFont="1" applyFill="1" applyBorder="1" applyAlignment="1">
      <alignment vertical="center"/>
    </xf>
    <xf numFmtId="0" fontId="9" fillId="16" borderId="3" xfId="0" applyFont="1" applyFill="1" applyBorder="1" applyAlignment="1">
      <alignment vertical="center" wrapText="1"/>
    </xf>
    <xf numFmtId="165" fontId="9" fillId="16" borderId="3" xfId="1" applyNumberFormat="1" applyFont="1" applyFill="1" applyBorder="1" applyAlignment="1">
      <alignment vertical="center"/>
    </xf>
    <xf numFmtId="10" fontId="9" fillId="16" borderId="3" xfId="1" applyNumberFormat="1" applyFont="1" applyFill="1" applyBorder="1" applyAlignment="1">
      <alignment vertical="center"/>
    </xf>
    <xf numFmtId="0" fontId="2" fillId="0" borderId="1" xfId="4" applyFont="1" applyFill="1" applyBorder="1" applyAlignment="1" applyProtection="1">
      <alignment horizontal="left" vertical="center" wrapText="1"/>
    </xf>
    <xf numFmtId="165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11" fillId="0" borderId="0" xfId="2" applyFont="1" applyAlignment="1">
      <alignment vertical="center"/>
    </xf>
    <xf numFmtId="3" fontId="4" fillId="0" borderId="0" xfId="0" applyNumberFormat="1" applyFont="1" applyBorder="1"/>
    <xf numFmtId="164" fontId="11" fillId="0" borderId="0" xfId="0" applyNumberFormat="1" applyFont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11" fillId="0" borderId="0" xfId="0" applyNumberFormat="1" applyFont="1" applyAlignment="1">
      <alignment vertical="center"/>
    </xf>
    <xf numFmtId="165" fontId="8" fillId="2" borderId="0" xfId="3" applyNumberFormat="1" applyFont="1" applyFill="1" applyAlignment="1" applyProtection="1">
      <alignment vertical="center"/>
    </xf>
    <xf numFmtId="165" fontId="11" fillId="0" borderId="0" xfId="0" applyNumberFormat="1" applyFont="1" applyFill="1" applyAlignment="1">
      <alignment vertical="center"/>
    </xf>
    <xf numFmtId="165" fontId="8" fillId="18" borderId="0" xfId="3" applyNumberFormat="1" applyFont="1" applyFill="1" applyAlignment="1" applyProtection="1">
      <alignment vertical="center"/>
    </xf>
    <xf numFmtId="165" fontId="11" fillId="19" borderId="0" xfId="0" applyNumberFormat="1" applyFont="1" applyFill="1" applyAlignment="1">
      <alignment vertical="center"/>
    </xf>
    <xf numFmtId="165" fontId="2" fillId="20" borderId="1" xfId="1" applyNumberFormat="1" applyFont="1" applyFill="1" applyBorder="1" applyAlignment="1" applyProtection="1">
      <alignment vertical="center"/>
      <protection locked="0"/>
    </xf>
    <xf numFmtId="0" fontId="3" fillId="2" borderId="0" xfId="3" applyFont="1" applyFill="1" applyAlignment="1" applyProtection="1">
      <alignment horizontal="center"/>
    </xf>
    <xf numFmtId="0" fontId="5" fillId="2" borderId="0" xfId="3" applyFont="1" applyFill="1" applyAlignment="1" applyProtection="1">
      <alignment horizontal="center"/>
    </xf>
  </cellXfs>
  <cellStyles count="6">
    <cellStyle name="Millares" xfId="1" builtinId="3"/>
    <cellStyle name="Millares [0]" xfId="2" builtinId="6"/>
    <cellStyle name="Normal" xfId="0" builtinId="0"/>
    <cellStyle name="Normal 2" xfId="3"/>
    <cellStyle name="Normal 2 2" xfId="4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0/INGRESOS%202020/Diciembre%202020/EJECUCION%20MENSUAL%20DE%20RENTAS%20E%20INGRES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0/INGRESOS%202020/Diciembre%202020/CUADRO%20MENSUAL%20DE%20RENTAS%20E%20INGRESOS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upuesto1/AppData/Local/Microsoft/Windows/INetCache/Content.Outlook/S03RENB5/CIERRE%20FISCAL%20FUNCIONAMIEN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ABRIL 2020 SI CAPITAL"/>
      <sheetName val="MAYO 2020 SI CAPITAL"/>
      <sheetName val="JUNIO 2020 SI CAPITAL"/>
      <sheetName val="JULIO 2020 SI CAPITAL"/>
      <sheetName val="AGOSTO 2020 SI CAPITAL"/>
      <sheetName val="SEPTIEMBRE 2020 SI CAPITAL"/>
      <sheetName val="OCTUBRE 2020 SI CAPITAL"/>
      <sheetName val="NOVIEMBRE 2020 SI CAPITAL"/>
      <sheetName val="DICIEMBRE 2020 SI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E17">
            <v>0</v>
          </cell>
          <cell r="H17">
            <v>0</v>
          </cell>
        </row>
        <row r="18">
          <cell r="E18">
            <v>0</v>
          </cell>
          <cell r="H18">
            <v>12846505500</v>
          </cell>
        </row>
        <row r="26">
          <cell r="E26">
            <v>0</v>
          </cell>
          <cell r="H26">
            <v>790540600</v>
          </cell>
        </row>
        <row r="27">
          <cell r="E27">
            <v>0</v>
          </cell>
          <cell r="H27">
            <v>198988798</v>
          </cell>
        </row>
        <row r="30">
          <cell r="E30">
            <v>-4443027378</v>
          </cell>
          <cell r="H30">
            <v>8761561747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332880866</v>
          </cell>
        </row>
        <row r="34">
          <cell r="E34">
            <v>0</v>
          </cell>
          <cell r="H34">
            <v>6034073403</v>
          </cell>
        </row>
        <row r="35">
          <cell r="E35">
            <v>0</v>
          </cell>
          <cell r="H35">
            <v>5198925484</v>
          </cell>
        </row>
        <row r="36">
          <cell r="E36">
            <v>0</v>
          </cell>
          <cell r="H36">
            <v>906692089</v>
          </cell>
        </row>
        <row r="37">
          <cell r="E37">
            <v>0</v>
          </cell>
          <cell r="H37">
            <v>296970832</v>
          </cell>
        </row>
        <row r="38">
          <cell r="E38">
            <v>541500000</v>
          </cell>
          <cell r="H38">
            <v>541500000</v>
          </cell>
        </row>
        <row r="39">
          <cell r="E39">
            <v>0</v>
          </cell>
          <cell r="H39">
            <v>531173500</v>
          </cell>
        </row>
        <row r="40">
          <cell r="E40">
            <v>-251661000</v>
          </cell>
          <cell r="H40">
            <v>0</v>
          </cell>
        </row>
        <row r="41">
          <cell r="E41">
            <v>0</v>
          </cell>
          <cell r="H41">
            <v>546953200</v>
          </cell>
        </row>
        <row r="42">
          <cell r="E42">
            <v>0</v>
          </cell>
          <cell r="H42">
            <v>263732557</v>
          </cell>
        </row>
        <row r="43">
          <cell r="E43">
            <v>0</v>
          </cell>
          <cell r="H43">
            <v>1200000000</v>
          </cell>
        </row>
        <row r="44">
          <cell r="E44">
            <v>0</v>
          </cell>
          <cell r="H44">
            <v>0</v>
          </cell>
        </row>
        <row r="45">
          <cell r="E45">
            <v>-41917650</v>
          </cell>
          <cell r="H45">
            <v>19974163</v>
          </cell>
        </row>
        <row r="47">
          <cell r="E47">
            <v>-281082350</v>
          </cell>
          <cell r="H47">
            <v>92111940</v>
          </cell>
        </row>
        <row r="51">
          <cell r="E51">
            <v>0</v>
          </cell>
          <cell r="H51">
            <v>3077227409</v>
          </cell>
        </row>
        <row r="53">
          <cell r="E53">
            <v>0</v>
          </cell>
          <cell r="H53">
            <v>26914865143</v>
          </cell>
        </row>
        <row r="54">
          <cell r="E54">
            <v>0</v>
          </cell>
          <cell r="H54">
            <v>1224212632</v>
          </cell>
        </row>
        <row r="55">
          <cell r="E55">
            <v>-117803119</v>
          </cell>
          <cell r="H55">
            <v>674657881</v>
          </cell>
        </row>
        <row r="56">
          <cell r="E56">
            <v>0</v>
          </cell>
          <cell r="H56">
            <v>4892471637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150346459</v>
          </cell>
        </row>
        <row r="60">
          <cell r="E60">
            <v>0</v>
          </cell>
          <cell r="H60">
            <v>16349242</v>
          </cell>
        </row>
        <row r="67">
          <cell r="E67">
            <v>0</v>
          </cell>
          <cell r="H67">
            <v>72130402</v>
          </cell>
        </row>
        <row r="68">
          <cell r="E68">
            <v>0</v>
          </cell>
          <cell r="H68">
            <v>0</v>
          </cell>
        </row>
        <row r="70">
          <cell r="E70">
            <v>0</v>
          </cell>
          <cell r="H70">
            <v>37954725</v>
          </cell>
        </row>
        <row r="74">
          <cell r="E74">
            <v>9500000</v>
          </cell>
          <cell r="H74">
            <v>9500000</v>
          </cell>
        </row>
        <row r="77">
          <cell r="E77">
            <v>839380863</v>
          </cell>
          <cell r="H77">
            <v>839380863</v>
          </cell>
        </row>
        <row r="78">
          <cell r="E78">
            <v>0</v>
          </cell>
          <cell r="H78">
            <v>0</v>
          </cell>
        </row>
        <row r="79">
          <cell r="E79">
            <v>0</v>
          </cell>
          <cell r="H79">
            <v>0</v>
          </cell>
        </row>
        <row r="80">
          <cell r="E80">
            <v>1220639019</v>
          </cell>
          <cell r="H80">
            <v>1220639019</v>
          </cell>
        </row>
        <row r="81">
          <cell r="E81">
            <v>0</v>
          </cell>
          <cell r="H81">
            <v>0</v>
          </cell>
        </row>
        <row r="82">
          <cell r="E82">
            <v>12350000000</v>
          </cell>
          <cell r="H82">
            <v>12350000000</v>
          </cell>
        </row>
        <row r="83">
          <cell r="E83">
            <v>118735014</v>
          </cell>
          <cell r="H83">
            <v>118735014</v>
          </cell>
        </row>
        <row r="84">
          <cell r="E84">
            <v>0</v>
          </cell>
        </row>
        <row r="85">
          <cell r="E85">
            <v>0</v>
          </cell>
          <cell r="H85">
            <v>2371041000</v>
          </cell>
        </row>
        <row r="87">
          <cell r="E87">
            <v>0</v>
          </cell>
        </row>
        <row r="88">
          <cell r="H88">
            <v>1189556157</v>
          </cell>
        </row>
        <row r="89">
          <cell r="E89">
            <v>36239507920</v>
          </cell>
        </row>
        <row r="90">
          <cell r="H90">
            <v>39239507920</v>
          </cell>
        </row>
        <row r="92">
          <cell r="E92">
            <v>-1800000000</v>
          </cell>
          <cell r="H92">
            <v>2596271333</v>
          </cell>
        </row>
        <row r="96">
          <cell r="E96">
            <v>0</v>
          </cell>
          <cell r="H96">
            <v>172265339264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ABRIL 2020 SI CAPITAL"/>
      <sheetName val="MAYO 2020 SI CAPITAL"/>
      <sheetName val="JUNIO 2020 SI CAPITAL"/>
      <sheetName val="JULIO 2020 SI CAPITAL"/>
      <sheetName val="AGOSTO 2020 SI CAPITAL"/>
      <sheetName val="SEPTIEMBRE 2020 SI CAPITAL"/>
      <sheetName val="OCTUBRE 2020 SI CAPITAL"/>
      <sheetName val="NOVIEMBRE 2020 SI CAPITAL"/>
      <sheetName val="DICIEMBRE 2020 SI CAPITAL"/>
      <sheetName val="PRE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-8020000000</v>
          </cell>
          <cell r="F18">
            <v>814010500</v>
          </cell>
        </row>
        <row r="26">
          <cell r="D26">
            <v>0</v>
          </cell>
          <cell r="F26">
            <v>351200</v>
          </cell>
        </row>
        <row r="27">
          <cell r="D27">
            <v>0</v>
          </cell>
          <cell r="F27">
            <v>30768600</v>
          </cell>
        </row>
        <row r="30">
          <cell r="D30">
            <v>0</v>
          </cell>
          <cell r="F30">
            <v>-74668482</v>
          </cell>
        </row>
        <row r="31">
          <cell r="D31">
            <v>0</v>
          </cell>
          <cell r="F31">
            <v>0</v>
          </cell>
        </row>
        <row r="33">
          <cell r="D33">
            <v>0</v>
          </cell>
          <cell r="F33">
            <v>8006140</v>
          </cell>
        </row>
        <row r="34">
          <cell r="D34">
            <v>0</v>
          </cell>
          <cell r="F34">
            <v>194785504</v>
          </cell>
        </row>
        <row r="35">
          <cell r="D35">
            <v>0</v>
          </cell>
          <cell r="F35">
            <v>100218290</v>
          </cell>
        </row>
        <row r="36">
          <cell r="D36">
            <v>0</v>
          </cell>
          <cell r="F36">
            <v>8974660</v>
          </cell>
        </row>
        <row r="37">
          <cell r="D37">
            <v>0</v>
          </cell>
          <cell r="F37">
            <v>15307480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7776600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70200</v>
          </cell>
        </row>
        <row r="42">
          <cell r="D42">
            <v>0</v>
          </cell>
          <cell r="F42">
            <v>5287460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46421896</v>
          </cell>
        </row>
        <row r="47">
          <cell r="D47">
            <v>0</v>
          </cell>
          <cell r="F47">
            <v>3641292</v>
          </cell>
        </row>
        <row r="51">
          <cell r="D51">
            <v>0</v>
          </cell>
          <cell r="F51">
            <v>0</v>
          </cell>
        </row>
        <row r="53">
          <cell r="D53">
            <v>0</v>
          </cell>
          <cell r="F53">
            <v>1755443028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6">
          <cell r="D56">
            <v>568475637</v>
          </cell>
          <cell r="F56">
            <v>0</v>
          </cell>
        </row>
        <row r="57">
          <cell r="D57">
            <v>4162163954</v>
          </cell>
          <cell r="F57">
            <v>4162163954</v>
          </cell>
        </row>
        <row r="58">
          <cell r="D58">
            <v>0</v>
          </cell>
          <cell r="F58">
            <v>5049908</v>
          </cell>
        </row>
        <row r="60">
          <cell r="D60">
            <v>0</v>
          </cell>
          <cell r="F60">
            <v>0</v>
          </cell>
        </row>
        <row r="67">
          <cell r="D67">
            <v>0</v>
          </cell>
          <cell r="F67">
            <v>43997685</v>
          </cell>
        </row>
        <row r="68">
          <cell r="D68">
            <v>0</v>
          </cell>
          <cell r="F68">
            <v>0</v>
          </cell>
        </row>
        <row r="70">
          <cell r="D70">
            <v>0</v>
          </cell>
          <cell r="F70">
            <v>5533934</v>
          </cell>
        </row>
        <row r="74">
          <cell r="D74">
            <v>0</v>
          </cell>
          <cell r="F74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2426322700</v>
          </cell>
          <cell r="F79">
            <v>2426322700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57006960</v>
          </cell>
          <cell r="F84">
            <v>57006960</v>
          </cell>
        </row>
        <row r="86">
          <cell r="D86">
            <v>32763972</v>
          </cell>
          <cell r="F86">
            <v>32763972</v>
          </cell>
        </row>
        <row r="89">
          <cell r="D89">
            <v>0</v>
          </cell>
          <cell r="F89">
            <v>572906049</v>
          </cell>
        </row>
        <row r="91">
          <cell r="D91">
            <v>0</v>
          </cell>
          <cell r="F91">
            <v>0</v>
          </cell>
        </row>
        <row r="93">
          <cell r="D93">
            <v>0</v>
          </cell>
          <cell r="F93">
            <v>586094966</v>
          </cell>
        </row>
        <row r="97">
          <cell r="D97">
            <v>0</v>
          </cell>
          <cell r="F97">
            <v>38628632368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RRE FISCAL FUNCION.2019"/>
      <sheetName val="NOTAS A LOS EXCEDENTES"/>
      <sheetName val="CIERRE F. INVERSION SHD2019"/>
      <sheetName val="RESERVAS Y PASIVOS"/>
      <sheetName val="SALDOS BANCARIOS 30 DIC"/>
      <sheetName val="BALANCE UD DIC 31"/>
      <sheetName val="acreedores seg social "/>
      <sheetName val="ANALISIS ACREEDORES SS"/>
      <sheetName val="CIERRE F. FONDO PENSIONES2019"/>
      <sheetName val="CIERRE F. ESTAMPILLA 1.1%"/>
      <sheetName val="CIERRE F. PRO-UNAL"/>
      <sheetName val="CIERRE F. A.A SHD2019"/>
      <sheetName val="C. FISCAL MEN COOP.2019"/>
      <sheetName val="EJECUCION INGRESOS"/>
      <sheetName val="EJECUCION GASTOS 2020"/>
      <sheetName val="RESUMEN EJECUCION OP 2020"/>
      <sheetName val="FONDO DE PRESTA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3">
          <cell r="H103">
            <v>314638554287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D253"/>
  <sheetViews>
    <sheetView tabSelected="1" workbookViewId="0">
      <selection activeCell="F10" sqref="F10"/>
    </sheetView>
  </sheetViews>
  <sheetFormatPr baseColWidth="10" defaultRowHeight="14.25" x14ac:dyDescent="0.25"/>
  <cols>
    <col min="1" max="1" width="24.5703125" style="54" customWidth="1"/>
    <col min="2" max="2" width="60.140625" style="54" customWidth="1"/>
    <col min="3" max="3" width="19.7109375" style="32" hidden="1" customWidth="1"/>
    <col min="4" max="5" width="17" style="54" hidden="1" customWidth="1"/>
    <col min="6" max="6" width="19.28515625" style="54" customWidth="1"/>
    <col min="7" max="7" width="17.5703125" style="54" hidden="1" customWidth="1"/>
    <col min="8" max="8" width="18.28515625" style="54" customWidth="1"/>
    <col min="9" max="9" width="10.7109375" style="137" customWidth="1"/>
    <col min="10" max="10" width="18" style="54" hidden="1" customWidth="1"/>
    <col min="11" max="11" width="16.85546875" style="54" hidden="1" customWidth="1"/>
    <col min="12" max="12" width="18" style="54" hidden="1" customWidth="1"/>
    <col min="13" max="13" width="15.5703125" style="54" bestFit="1" customWidth="1"/>
    <col min="14" max="14" width="18" style="54" bestFit="1" customWidth="1"/>
    <col min="15" max="16" width="15.5703125" style="54" bestFit="1" customWidth="1"/>
    <col min="17" max="16384" width="11.42578125" style="54"/>
  </cols>
  <sheetData>
    <row r="1" spans="1:46" s="1" customFormat="1" ht="12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46" s="1" customFormat="1" ht="12" x14ac:dyDescent="0.2">
      <c r="C2" s="2"/>
      <c r="D2" s="2"/>
      <c r="E2" s="2"/>
      <c r="F2" s="2"/>
      <c r="G2" s="3"/>
      <c r="H2" s="4"/>
      <c r="I2" s="5"/>
      <c r="J2" s="6"/>
    </row>
    <row r="3" spans="1:46" s="1" customFormat="1" ht="15.75" x14ac:dyDescent="0.25">
      <c r="A3" s="154" t="s">
        <v>1</v>
      </c>
      <c r="B3" s="154"/>
      <c r="C3" s="154"/>
      <c r="D3" s="154"/>
      <c r="E3" s="154"/>
      <c r="F3" s="154"/>
      <c r="G3" s="154"/>
      <c r="H3" s="154"/>
      <c r="I3" s="154"/>
    </row>
    <row r="4" spans="1:46" s="1" customFormat="1" ht="12" x14ac:dyDescent="0.2">
      <c r="C4" s="2"/>
      <c r="D4" s="2"/>
      <c r="E4" s="2"/>
      <c r="F4" s="2"/>
      <c r="G4" s="4"/>
      <c r="H4" s="4"/>
      <c r="I4" s="5"/>
      <c r="J4" s="4"/>
    </row>
    <row r="5" spans="1:46" s="13" customFormat="1" ht="12.75" x14ac:dyDescent="0.2">
      <c r="A5" s="7" t="s">
        <v>2</v>
      </c>
      <c r="B5" s="8" t="s">
        <v>3</v>
      </c>
      <c r="C5" s="9"/>
      <c r="D5" s="10"/>
      <c r="E5" s="10"/>
      <c r="F5" s="11"/>
      <c r="G5" s="11"/>
      <c r="H5" s="11"/>
      <c r="I5" s="12"/>
      <c r="J5" s="10"/>
    </row>
    <row r="6" spans="1:46" s="13" customFormat="1" ht="12.75" x14ac:dyDescent="0.2">
      <c r="A6" s="7" t="s">
        <v>4</v>
      </c>
      <c r="B6" s="8">
        <v>2020</v>
      </c>
      <c r="C6" s="9"/>
      <c r="D6" s="10"/>
      <c r="E6" s="10"/>
      <c r="F6" s="11"/>
      <c r="G6" s="14"/>
      <c r="H6" s="11"/>
      <c r="I6" s="12"/>
      <c r="J6" s="10"/>
    </row>
    <row r="7" spans="1:46" s="13" customFormat="1" ht="15" x14ac:dyDescent="0.25">
      <c r="A7" s="7" t="s">
        <v>5</v>
      </c>
      <c r="B7" s="15" t="s">
        <v>6</v>
      </c>
      <c r="C7" s="16"/>
      <c r="D7" s="10"/>
      <c r="E7" s="10"/>
      <c r="F7" s="17"/>
      <c r="G7" s="11"/>
      <c r="H7" s="11"/>
      <c r="I7" s="12"/>
      <c r="J7" s="18"/>
    </row>
    <row r="8" spans="1:46" s="19" customFormat="1" ht="11.25" x14ac:dyDescent="0.2">
      <c r="C8" s="20"/>
      <c r="D8" s="20"/>
      <c r="E8" s="20"/>
      <c r="F8" s="20"/>
      <c r="G8" s="21"/>
      <c r="H8" s="22"/>
      <c r="I8" s="23"/>
      <c r="J8" s="24"/>
    </row>
    <row r="9" spans="1:46" s="34" customFormat="1" ht="31.5" customHeight="1" x14ac:dyDescent="0.25">
      <c r="A9" s="25" t="s">
        <v>7</v>
      </c>
      <c r="B9" s="25" t="s">
        <v>8</v>
      </c>
      <c r="C9" s="26" t="s">
        <v>9</v>
      </c>
      <c r="D9" s="27" t="s">
        <v>10</v>
      </c>
      <c r="E9" s="27" t="s">
        <v>11</v>
      </c>
      <c r="F9" s="28" t="s">
        <v>12</v>
      </c>
      <c r="G9" s="29" t="s">
        <v>13</v>
      </c>
      <c r="H9" s="29" t="s">
        <v>14</v>
      </c>
      <c r="I9" s="30" t="s">
        <v>15</v>
      </c>
      <c r="J9" s="31" t="s">
        <v>16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1:46" s="41" customFormat="1" ht="15.75" customHeight="1" x14ac:dyDescent="0.25">
      <c r="A10" s="35">
        <v>2</v>
      </c>
      <c r="B10" s="36" t="s">
        <v>17</v>
      </c>
      <c r="C10" s="37">
        <f>+C11+C48+C61+C62+C94</f>
        <v>346079192000</v>
      </c>
      <c r="D10" s="38">
        <f t="shared" ref="D10:H10" si="0">+D11+D48+D61+D62+D94</f>
        <v>-773266777</v>
      </c>
      <c r="E10" s="38">
        <f t="shared" si="0"/>
        <v>43610504542</v>
      </c>
      <c r="F10" s="38">
        <f t="shared" si="0"/>
        <v>389689696542</v>
      </c>
      <c r="G10" s="38">
        <f t="shared" si="0"/>
        <v>49436866864</v>
      </c>
      <c r="H10" s="38">
        <f t="shared" si="0"/>
        <v>357259637643</v>
      </c>
      <c r="I10" s="39">
        <f t="shared" ref="I10:I73" si="1">IF(H10=0,0,IF(F10=0,0,+H10/F10))</f>
        <v>0.91677978867089505</v>
      </c>
      <c r="J10" s="38">
        <f t="shared" ref="J10:J73" si="2">+F10-H10</f>
        <v>32430058899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6" s="41" customFormat="1" ht="15.75" customHeight="1" x14ac:dyDescent="0.25">
      <c r="A11" s="42" t="s">
        <v>18</v>
      </c>
      <c r="B11" s="43" t="s">
        <v>19</v>
      </c>
      <c r="C11" s="44">
        <f>+C12+C19</f>
        <v>53175613000</v>
      </c>
      <c r="D11" s="44">
        <f t="shared" ref="D11:H11" si="3">+D12+D19</f>
        <v>-8020000000</v>
      </c>
      <c r="E11" s="44">
        <f t="shared" si="3"/>
        <v>-12496188378</v>
      </c>
      <c r="F11" s="44">
        <f t="shared" si="3"/>
        <v>40679424622</v>
      </c>
      <c r="G11" s="44">
        <f t="shared" si="3"/>
        <v>1160951340</v>
      </c>
      <c r="H11" s="44">
        <f t="shared" si="3"/>
        <v>39723536019</v>
      </c>
      <c r="I11" s="45">
        <f t="shared" si="1"/>
        <v>0.97650191437361078</v>
      </c>
      <c r="J11" s="44">
        <f t="shared" si="2"/>
        <v>955888603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6" s="41" customFormat="1" ht="15.75" customHeight="1" x14ac:dyDescent="0.25">
      <c r="A12" s="46" t="s">
        <v>20</v>
      </c>
      <c r="B12" s="47" t="s">
        <v>21</v>
      </c>
      <c r="C12" s="48">
        <f t="shared" ref="C12:H15" si="4">+C13</f>
        <v>21490000000</v>
      </c>
      <c r="D12" s="48">
        <f t="shared" si="4"/>
        <v>-8020000000</v>
      </c>
      <c r="E12" s="48">
        <f t="shared" si="4"/>
        <v>-8020000000</v>
      </c>
      <c r="F12" s="48">
        <f t="shared" si="4"/>
        <v>13470000000</v>
      </c>
      <c r="G12" s="48">
        <f t="shared" si="4"/>
        <v>814010500</v>
      </c>
      <c r="H12" s="48">
        <f t="shared" si="4"/>
        <v>13660516000</v>
      </c>
      <c r="I12" s="49">
        <f t="shared" si="1"/>
        <v>1.0141437268002969</v>
      </c>
      <c r="J12" s="48">
        <f t="shared" si="2"/>
        <v>-190516000</v>
      </c>
      <c r="K12" s="32">
        <f>+H12</f>
        <v>13660516000</v>
      </c>
      <c r="L12" s="32"/>
      <c r="M12" s="32" t="s">
        <v>194</v>
      </c>
      <c r="N12" s="32"/>
      <c r="O12" s="32"/>
      <c r="P12" s="32"/>
      <c r="Q12" s="32"/>
      <c r="R12" s="32"/>
      <c r="S12" s="32"/>
      <c r="T12" s="32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6" s="41" customFormat="1" ht="15.75" customHeight="1" x14ac:dyDescent="0.25">
      <c r="A13" s="50" t="s">
        <v>22</v>
      </c>
      <c r="B13" s="51" t="s">
        <v>23</v>
      </c>
      <c r="C13" s="52">
        <f t="shared" si="4"/>
        <v>21490000000</v>
      </c>
      <c r="D13" s="52">
        <f t="shared" si="4"/>
        <v>-8020000000</v>
      </c>
      <c r="E13" s="52">
        <f t="shared" si="4"/>
        <v>-8020000000</v>
      </c>
      <c r="F13" s="52">
        <f t="shared" si="4"/>
        <v>13470000000</v>
      </c>
      <c r="G13" s="52">
        <f t="shared" si="4"/>
        <v>814010500</v>
      </c>
      <c r="H13" s="52">
        <f t="shared" si="4"/>
        <v>13660516000</v>
      </c>
      <c r="I13" s="53">
        <f t="shared" si="1"/>
        <v>1.0141437268002969</v>
      </c>
      <c r="J13" s="52">
        <f t="shared" si="2"/>
        <v>-190516000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6" s="41" customFormat="1" ht="15.75" customHeight="1" x14ac:dyDescent="0.25">
      <c r="A14" s="50" t="s">
        <v>24</v>
      </c>
      <c r="B14" s="51" t="s">
        <v>25</v>
      </c>
      <c r="C14" s="52">
        <f t="shared" si="4"/>
        <v>21490000000</v>
      </c>
      <c r="D14" s="52">
        <f t="shared" si="4"/>
        <v>-8020000000</v>
      </c>
      <c r="E14" s="52">
        <f t="shared" si="4"/>
        <v>-8020000000</v>
      </c>
      <c r="F14" s="52">
        <f t="shared" si="4"/>
        <v>13470000000</v>
      </c>
      <c r="G14" s="52">
        <f t="shared" si="4"/>
        <v>814010500</v>
      </c>
      <c r="H14" s="52">
        <f t="shared" si="4"/>
        <v>13660516000</v>
      </c>
      <c r="I14" s="53">
        <f t="shared" si="1"/>
        <v>1.0141437268002969</v>
      </c>
      <c r="J14" s="52">
        <f t="shared" si="2"/>
        <v>-190516000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6" ht="15.75" customHeight="1" x14ac:dyDescent="0.25">
      <c r="A15" s="50" t="s">
        <v>26</v>
      </c>
      <c r="B15" s="51" t="s">
        <v>27</v>
      </c>
      <c r="C15" s="52">
        <f t="shared" si="4"/>
        <v>21490000000</v>
      </c>
      <c r="D15" s="52">
        <f t="shared" si="4"/>
        <v>-8020000000</v>
      </c>
      <c r="E15" s="52">
        <f t="shared" si="4"/>
        <v>-8020000000</v>
      </c>
      <c r="F15" s="52">
        <f t="shared" si="4"/>
        <v>13470000000</v>
      </c>
      <c r="G15" s="52">
        <f t="shared" si="4"/>
        <v>814010500</v>
      </c>
      <c r="H15" s="52">
        <f t="shared" si="4"/>
        <v>13660516000</v>
      </c>
      <c r="I15" s="53">
        <f t="shared" si="1"/>
        <v>1.0141437268002969</v>
      </c>
      <c r="J15" s="52">
        <f t="shared" si="2"/>
        <v>-190516000</v>
      </c>
    </row>
    <row r="16" spans="1:46" ht="25.5" x14ac:dyDescent="0.25">
      <c r="A16" s="50" t="s">
        <v>28</v>
      </c>
      <c r="B16" s="51" t="s">
        <v>29</v>
      </c>
      <c r="C16" s="52">
        <f>+C17+C18</f>
        <v>21490000000</v>
      </c>
      <c r="D16" s="52">
        <f t="shared" ref="D16:H16" si="5">+D17+D18</f>
        <v>-8020000000</v>
      </c>
      <c r="E16" s="52">
        <f t="shared" si="5"/>
        <v>-8020000000</v>
      </c>
      <c r="F16" s="52">
        <f t="shared" si="5"/>
        <v>13470000000</v>
      </c>
      <c r="G16" s="52">
        <f t="shared" si="5"/>
        <v>814010500</v>
      </c>
      <c r="H16" s="52">
        <f t="shared" si="5"/>
        <v>13660516000</v>
      </c>
      <c r="I16" s="53">
        <f t="shared" si="1"/>
        <v>1.0141437268002969</v>
      </c>
      <c r="J16" s="52">
        <f t="shared" si="2"/>
        <v>-190516000</v>
      </c>
    </row>
    <row r="17" spans="1:12" ht="15.75" customHeight="1" x14ac:dyDescent="0.25">
      <c r="A17" s="55" t="s">
        <v>30</v>
      </c>
      <c r="B17" s="56" t="s">
        <v>31</v>
      </c>
      <c r="C17" s="57">
        <v>0</v>
      </c>
      <c r="D17" s="58">
        <v>0</v>
      </c>
      <c r="E17" s="57">
        <f>+D17+'[1]NOVIEMBRE 2020 SI CAPITAL'!E17</f>
        <v>0</v>
      </c>
      <c r="F17" s="57">
        <f>+D17</f>
        <v>0</v>
      </c>
      <c r="G17" s="58">
        <v>0</v>
      </c>
      <c r="H17" s="57">
        <f>+G17+'[1]NOVIEMBRE 2020 SI CAPITAL'!H17</f>
        <v>0</v>
      </c>
      <c r="I17" s="59">
        <f t="shared" si="1"/>
        <v>0</v>
      </c>
      <c r="J17" s="57">
        <f t="shared" si="2"/>
        <v>0</v>
      </c>
    </row>
    <row r="18" spans="1:12" ht="15.75" customHeight="1" x14ac:dyDescent="0.25">
      <c r="A18" s="55" t="s">
        <v>32</v>
      </c>
      <c r="B18" s="56" t="s">
        <v>33</v>
      </c>
      <c r="C18" s="57">
        <v>21490000000</v>
      </c>
      <c r="D18" s="57">
        <f>+'[2]DICIEMBRE 2020 SI CAPITAL'!$D$18</f>
        <v>-8020000000</v>
      </c>
      <c r="E18" s="57">
        <f>+D18+'[1]NOVIEMBRE 2020 SI CAPITAL'!E18</f>
        <v>-8020000000</v>
      </c>
      <c r="F18" s="57">
        <f>+C18+E18</f>
        <v>13470000000</v>
      </c>
      <c r="G18" s="57">
        <f>+'[2]DICIEMBRE 2020 SI CAPITAL'!$F$18</f>
        <v>814010500</v>
      </c>
      <c r="H18" s="57">
        <f>+G18+'[1]NOVIEMBRE 2020 SI CAPITAL'!H18</f>
        <v>13660516000</v>
      </c>
      <c r="I18" s="59">
        <f t="shared" si="1"/>
        <v>1.0141437268002969</v>
      </c>
      <c r="J18" s="57">
        <f t="shared" si="2"/>
        <v>-190516000</v>
      </c>
    </row>
    <row r="19" spans="1:12" ht="15.75" customHeight="1" x14ac:dyDescent="0.25">
      <c r="A19" s="46" t="s">
        <v>34</v>
      </c>
      <c r="B19" s="47" t="s">
        <v>35</v>
      </c>
      <c r="C19" s="61">
        <f t="shared" ref="C19:H23" si="6">+C20</f>
        <v>31685613000</v>
      </c>
      <c r="D19" s="61">
        <f t="shared" si="6"/>
        <v>0</v>
      </c>
      <c r="E19" s="61">
        <f t="shared" si="6"/>
        <v>-4476188378</v>
      </c>
      <c r="F19" s="61">
        <f t="shared" si="6"/>
        <v>27209424622</v>
      </c>
      <c r="G19" s="61">
        <f t="shared" si="6"/>
        <v>346940840</v>
      </c>
      <c r="H19" s="61">
        <f t="shared" si="6"/>
        <v>26063020019</v>
      </c>
      <c r="I19" s="62">
        <f t="shared" si="1"/>
        <v>0.95786737062888561</v>
      </c>
      <c r="J19" s="61">
        <f t="shared" si="2"/>
        <v>1146404603</v>
      </c>
      <c r="L19" s="60">
        <f>+H19</f>
        <v>26063020019</v>
      </c>
    </row>
    <row r="20" spans="1:12" ht="15.75" customHeight="1" x14ac:dyDescent="0.25">
      <c r="A20" s="63" t="s">
        <v>36</v>
      </c>
      <c r="B20" s="64" t="s">
        <v>37</v>
      </c>
      <c r="C20" s="65">
        <f t="shared" si="6"/>
        <v>31685613000</v>
      </c>
      <c r="D20" s="65">
        <f t="shared" si="6"/>
        <v>0</v>
      </c>
      <c r="E20" s="65">
        <f t="shared" si="6"/>
        <v>-4476188378</v>
      </c>
      <c r="F20" s="65">
        <f t="shared" si="6"/>
        <v>27209424622</v>
      </c>
      <c r="G20" s="65">
        <f t="shared" si="6"/>
        <v>346940840</v>
      </c>
      <c r="H20" s="65">
        <f t="shared" si="6"/>
        <v>26063020019</v>
      </c>
      <c r="I20" s="66">
        <f t="shared" si="1"/>
        <v>0.95786737062888561</v>
      </c>
      <c r="J20" s="65">
        <f t="shared" si="2"/>
        <v>1146404603</v>
      </c>
    </row>
    <row r="21" spans="1:12" ht="15.75" customHeight="1" x14ac:dyDescent="0.25">
      <c r="A21" s="67" t="s">
        <v>38</v>
      </c>
      <c r="B21" s="67" t="s">
        <v>39</v>
      </c>
      <c r="C21" s="68">
        <f t="shared" si="6"/>
        <v>31685613000</v>
      </c>
      <c r="D21" s="68">
        <f t="shared" si="6"/>
        <v>0</v>
      </c>
      <c r="E21" s="68">
        <f t="shared" si="6"/>
        <v>-4476188378</v>
      </c>
      <c r="F21" s="68">
        <f t="shared" si="6"/>
        <v>27209424622</v>
      </c>
      <c r="G21" s="68">
        <f t="shared" si="6"/>
        <v>346940840</v>
      </c>
      <c r="H21" s="68">
        <f t="shared" si="6"/>
        <v>26063020019</v>
      </c>
      <c r="I21" s="69">
        <f t="shared" si="1"/>
        <v>0.95786737062888561</v>
      </c>
      <c r="J21" s="68">
        <f t="shared" si="2"/>
        <v>1146404603</v>
      </c>
    </row>
    <row r="22" spans="1:12" ht="26.25" customHeight="1" x14ac:dyDescent="0.25">
      <c r="A22" s="70" t="s">
        <v>40</v>
      </c>
      <c r="B22" s="71" t="s">
        <v>41</v>
      </c>
      <c r="C22" s="58">
        <f t="shared" si="6"/>
        <v>31685613000</v>
      </c>
      <c r="D22" s="58">
        <f t="shared" si="6"/>
        <v>0</v>
      </c>
      <c r="E22" s="58">
        <f t="shared" si="6"/>
        <v>-4476188378</v>
      </c>
      <c r="F22" s="58">
        <f t="shared" si="6"/>
        <v>27209424622</v>
      </c>
      <c r="G22" s="58">
        <f t="shared" si="6"/>
        <v>346940840</v>
      </c>
      <c r="H22" s="58">
        <f t="shared" si="6"/>
        <v>26063020019</v>
      </c>
      <c r="I22" s="72">
        <f t="shared" si="1"/>
        <v>0.95786737062888561</v>
      </c>
      <c r="J22" s="58">
        <f t="shared" si="2"/>
        <v>1146404603</v>
      </c>
    </row>
    <row r="23" spans="1:12" ht="15.75" customHeight="1" x14ac:dyDescent="0.25">
      <c r="A23" s="70" t="s">
        <v>42</v>
      </c>
      <c r="B23" s="73" t="s">
        <v>43</v>
      </c>
      <c r="C23" s="58">
        <f t="shared" si="6"/>
        <v>31685613000</v>
      </c>
      <c r="D23" s="58">
        <f t="shared" si="6"/>
        <v>0</v>
      </c>
      <c r="E23" s="58">
        <f t="shared" si="6"/>
        <v>-4476188378</v>
      </c>
      <c r="F23" s="58">
        <f t="shared" si="6"/>
        <v>27209424622</v>
      </c>
      <c r="G23" s="58">
        <f t="shared" si="6"/>
        <v>346940840</v>
      </c>
      <c r="H23" s="58">
        <f t="shared" si="6"/>
        <v>26063020019</v>
      </c>
      <c r="I23" s="72">
        <f t="shared" si="1"/>
        <v>0.95786737062888561</v>
      </c>
      <c r="J23" s="58">
        <f t="shared" si="2"/>
        <v>1146404603</v>
      </c>
    </row>
    <row r="24" spans="1:12" ht="15.75" customHeight="1" x14ac:dyDescent="0.25">
      <c r="A24" s="74" t="s">
        <v>44</v>
      </c>
      <c r="B24" s="75" t="s">
        <v>45</v>
      </c>
      <c r="C24" s="76">
        <f>+C25+C28+C39+C40+C41+C42+C43+C44+C45+C46</f>
        <v>31685613000</v>
      </c>
      <c r="D24" s="76">
        <f t="shared" ref="D24:H24" si="7">+D25+D28+D39+D40+D41+D42+D43+D44+D45+D46</f>
        <v>0</v>
      </c>
      <c r="E24" s="76">
        <f t="shared" si="7"/>
        <v>-4476188378</v>
      </c>
      <c r="F24" s="76">
        <f t="shared" si="7"/>
        <v>27209424622</v>
      </c>
      <c r="G24" s="76">
        <f t="shared" si="7"/>
        <v>346940840</v>
      </c>
      <c r="H24" s="76">
        <f t="shared" si="7"/>
        <v>26063020019</v>
      </c>
      <c r="I24" s="77">
        <f t="shared" si="1"/>
        <v>0.95786737062888561</v>
      </c>
      <c r="J24" s="76">
        <f t="shared" si="2"/>
        <v>1146404603</v>
      </c>
    </row>
    <row r="25" spans="1:12" ht="15.75" customHeight="1" x14ac:dyDescent="0.25">
      <c r="A25" s="78" t="s">
        <v>46</v>
      </c>
      <c r="B25" s="79" t="s">
        <v>47</v>
      </c>
      <c r="C25" s="80">
        <f>+C26+C27</f>
        <v>2245114000</v>
      </c>
      <c r="D25" s="80">
        <f t="shared" ref="D25:H25" si="8">+D26+D27</f>
        <v>0</v>
      </c>
      <c r="E25" s="80">
        <f t="shared" si="8"/>
        <v>0</v>
      </c>
      <c r="F25" s="80">
        <f t="shared" si="8"/>
        <v>2245114000</v>
      </c>
      <c r="G25" s="80">
        <f t="shared" si="8"/>
        <v>31119800</v>
      </c>
      <c r="H25" s="80">
        <f t="shared" si="8"/>
        <v>1020649198</v>
      </c>
      <c r="I25" s="81">
        <f t="shared" si="1"/>
        <v>0.45460907463941697</v>
      </c>
      <c r="J25" s="80">
        <f t="shared" si="2"/>
        <v>1224464802</v>
      </c>
    </row>
    <row r="26" spans="1:12" ht="15.75" customHeight="1" x14ac:dyDescent="0.25">
      <c r="A26" s="55" t="s">
        <v>48</v>
      </c>
      <c r="B26" s="56" t="s">
        <v>49</v>
      </c>
      <c r="C26" s="57">
        <v>1989975000</v>
      </c>
      <c r="D26" s="57">
        <f>+'[2]DICIEMBRE 2020 SI CAPITAL'!$D$26</f>
        <v>0</v>
      </c>
      <c r="E26" s="57">
        <f>+D26+'[1]NOVIEMBRE 2020 SI CAPITAL'!E26</f>
        <v>0</v>
      </c>
      <c r="F26" s="57">
        <f>+C26+E26</f>
        <v>1989975000</v>
      </c>
      <c r="G26" s="57">
        <f>+'[2]DICIEMBRE 2020 SI CAPITAL'!$F$26</f>
        <v>351200</v>
      </c>
      <c r="H26" s="57">
        <f>+G26+'[1]NOVIEMBRE 2020 SI CAPITAL'!H26</f>
        <v>790891800</v>
      </c>
      <c r="I26" s="59">
        <f t="shared" si="1"/>
        <v>0.39743805826706363</v>
      </c>
      <c r="J26" s="57">
        <f t="shared" si="2"/>
        <v>1199083200</v>
      </c>
    </row>
    <row r="27" spans="1:12" ht="15.75" customHeight="1" x14ac:dyDescent="0.25">
      <c r="A27" s="55" t="s">
        <v>50</v>
      </c>
      <c r="B27" s="56" t="s">
        <v>51</v>
      </c>
      <c r="C27" s="57">
        <v>255139000</v>
      </c>
      <c r="D27" s="57">
        <f>+'[2]DICIEMBRE 2020 SI CAPITAL'!$D$27</f>
        <v>0</v>
      </c>
      <c r="E27" s="57">
        <f>+D27+'[1]NOVIEMBRE 2020 SI CAPITAL'!E27</f>
        <v>0</v>
      </c>
      <c r="F27" s="57">
        <f>+C27+E27</f>
        <v>255139000</v>
      </c>
      <c r="G27" s="57">
        <f>+'[2]DICIEMBRE 2020 SI CAPITAL'!$F$27</f>
        <v>30768600</v>
      </c>
      <c r="H27" s="57">
        <f>+G27+'[1]NOVIEMBRE 2020 SI CAPITAL'!H27</f>
        <v>229757398</v>
      </c>
      <c r="I27" s="59">
        <f t="shared" si="1"/>
        <v>0.9005185330349339</v>
      </c>
      <c r="J27" s="57">
        <f t="shared" si="2"/>
        <v>25381602</v>
      </c>
    </row>
    <row r="28" spans="1:12" ht="15.75" customHeight="1" x14ac:dyDescent="0.25">
      <c r="A28" s="78" t="s">
        <v>52</v>
      </c>
      <c r="B28" s="79" t="s">
        <v>53</v>
      </c>
      <c r="C28" s="80">
        <f>+C29+C32</f>
        <v>25928932000</v>
      </c>
      <c r="D28" s="80">
        <f t="shared" ref="D28:H28" si="9">+D29+D32</f>
        <v>0</v>
      </c>
      <c r="E28" s="80">
        <f t="shared" si="9"/>
        <v>-3901527378</v>
      </c>
      <c r="F28" s="80">
        <f t="shared" si="9"/>
        <v>22027404622</v>
      </c>
      <c r="G28" s="80">
        <f t="shared" si="9"/>
        <v>252623592</v>
      </c>
      <c r="H28" s="80">
        <f t="shared" si="9"/>
        <v>22325228013</v>
      </c>
      <c r="I28" s="81">
        <f t="shared" si="1"/>
        <v>1.0135205847493511</v>
      </c>
      <c r="J28" s="80">
        <f t="shared" si="2"/>
        <v>-297823391</v>
      </c>
    </row>
    <row r="29" spans="1:12" ht="15.75" customHeight="1" x14ac:dyDescent="0.25">
      <c r="A29" s="82" t="s">
        <v>54</v>
      </c>
      <c r="B29" s="83" t="s">
        <v>55</v>
      </c>
      <c r="C29" s="84">
        <f>+C30+C31</f>
        <v>14111097000</v>
      </c>
      <c r="D29" s="84">
        <f t="shared" ref="D29:H29" si="10">+D30+D31</f>
        <v>0</v>
      </c>
      <c r="E29" s="84">
        <f t="shared" si="10"/>
        <v>-4443027378</v>
      </c>
      <c r="F29" s="84">
        <f t="shared" si="10"/>
        <v>9668069622</v>
      </c>
      <c r="G29" s="84">
        <f t="shared" si="10"/>
        <v>-74668482</v>
      </c>
      <c r="H29" s="84">
        <f t="shared" si="10"/>
        <v>8686893265</v>
      </c>
      <c r="I29" s="85">
        <f t="shared" si="1"/>
        <v>0.89851372659053863</v>
      </c>
      <c r="J29" s="84">
        <f t="shared" si="2"/>
        <v>981176357</v>
      </c>
    </row>
    <row r="30" spans="1:12" ht="15.75" customHeight="1" x14ac:dyDescent="0.25">
      <c r="A30" s="55" t="s">
        <v>56</v>
      </c>
      <c r="B30" s="56" t="s">
        <v>57</v>
      </c>
      <c r="C30" s="57">
        <v>14111097000</v>
      </c>
      <c r="D30" s="57">
        <f>+'[2]DICIEMBRE 2020 SI CAPITAL'!$D$30</f>
        <v>0</v>
      </c>
      <c r="E30" s="57">
        <f>+D30+'[1]NOVIEMBRE 2020 SI CAPITAL'!E30</f>
        <v>-4443027378</v>
      </c>
      <c r="F30" s="57">
        <f>+C30+E30</f>
        <v>9668069622</v>
      </c>
      <c r="G30" s="57">
        <f>+'[2]DICIEMBRE 2020 SI CAPITAL'!$F$30</f>
        <v>-74668482</v>
      </c>
      <c r="H30" s="57">
        <f>+G30+'[1]NOVIEMBRE 2020 SI CAPITAL'!H30</f>
        <v>8686893265</v>
      </c>
      <c r="I30" s="59">
        <f t="shared" si="1"/>
        <v>0.89851372659053863</v>
      </c>
      <c r="J30" s="57">
        <f t="shared" si="2"/>
        <v>981176357</v>
      </c>
    </row>
    <row r="31" spans="1:12" ht="15.75" customHeight="1" x14ac:dyDescent="0.25">
      <c r="A31" s="55" t="s">
        <v>58</v>
      </c>
      <c r="B31" s="56" t="s">
        <v>59</v>
      </c>
      <c r="C31" s="57">
        <v>0</v>
      </c>
      <c r="D31" s="57">
        <f>+'[2]DICIEMBRE 2020 SI CAPITAL'!$D$31</f>
        <v>0</v>
      </c>
      <c r="E31" s="57">
        <f>+D31+'[1]NOVIEMBRE 2020 SI CAPITAL'!E31</f>
        <v>0</v>
      </c>
      <c r="F31" s="57">
        <f>+C31+E31</f>
        <v>0</v>
      </c>
      <c r="G31" s="57">
        <f>+'[2]DICIEMBRE 2020 SI CAPITAL'!$F$31</f>
        <v>0</v>
      </c>
      <c r="H31" s="57">
        <f>+G31+'[1]NOVIEMBRE 2020 SI CAPITAL'!H31</f>
        <v>0</v>
      </c>
      <c r="I31" s="59">
        <f t="shared" si="1"/>
        <v>0</v>
      </c>
      <c r="J31" s="57">
        <f t="shared" si="2"/>
        <v>0</v>
      </c>
    </row>
    <row r="32" spans="1:12" ht="15.75" customHeight="1" x14ac:dyDescent="0.25">
      <c r="A32" s="82" t="s">
        <v>60</v>
      </c>
      <c r="B32" s="83" t="s">
        <v>61</v>
      </c>
      <c r="C32" s="84">
        <f>+SUM(C33:C38)</f>
        <v>11817835000</v>
      </c>
      <c r="D32" s="84">
        <f t="shared" ref="D32" si="11">+SUM(D33:D38)</f>
        <v>0</v>
      </c>
      <c r="E32" s="84">
        <f t="shared" ref="E32:H32" si="12">+SUM(E33:E38)</f>
        <v>541500000</v>
      </c>
      <c r="F32" s="84">
        <f t="shared" si="12"/>
        <v>12359335000</v>
      </c>
      <c r="G32" s="84">
        <f t="shared" si="12"/>
        <v>327292074</v>
      </c>
      <c r="H32" s="84">
        <f t="shared" si="12"/>
        <v>13638334748</v>
      </c>
      <c r="I32" s="85">
        <f t="shared" si="1"/>
        <v>1.103484511747598</v>
      </c>
      <c r="J32" s="84">
        <f t="shared" si="2"/>
        <v>-1278999748</v>
      </c>
    </row>
    <row r="33" spans="1:40" ht="15.75" customHeight="1" x14ac:dyDescent="0.25">
      <c r="A33" s="55" t="s">
        <v>62</v>
      </c>
      <c r="B33" s="56" t="s">
        <v>63</v>
      </c>
      <c r="C33" s="57">
        <v>303656000</v>
      </c>
      <c r="D33" s="57">
        <f>+'[2]DICIEMBRE 2020 SI CAPITAL'!$D$33</f>
        <v>0</v>
      </c>
      <c r="E33" s="57">
        <f>+D33+'[1]NOVIEMBRE 2020 SI CAPITAL'!E33</f>
        <v>0</v>
      </c>
      <c r="F33" s="57">
        <f t="shared" ref="F33:F45" si="13">+C33+E33</f>
        <v>303656000</v>
      </c>
      <c r="G33" s="57">
        <f>+'[2]DICIEMBRE 2020 SI CAPITAL'!$F$33</f>
        <v>8006140</v>
      </c>
      <c r="H33" s="57">
        <f>+G33+'[1]NOVIEMBRE 2020 SI CAPITAL'!H33</f>
        <v>340887006</v>
      </c>
      <c r="I33" s="59">
        <f t="shared" si="1"/>
        <v>1.1226091564138367</v>
      </c>
      <c r="J33" s="57">
        <f t="shared" si="2"/>
        <v>-37231006</v>
      </c>
    </row>
    <row r="34" spans="1:40" ht="15.75" customHeight="1" x14ac:dyDescent="0.25">
      <c r="A34" s="55" t="s">
        <v>64</v>
      </c>
      <c r="B34" s="56" t="s">
        <v>65</v>
      </c>
      <c r="C34" s="57">
        <v>5122506000</v>
      </c>
      <c r="D34" s="57">
        <f>+'[2]DICIEMBRE 2020 SI CAPITAL'!$D$34</f>
        <v>0</v>
      </c>
      <c r="E34" s="57">
        <f>+D34+'[1]NOVIEMBRE 2020 SI CAPITAL'!E34</f>
        <v>0</v>
      </c>
      <c r="F34" s="57">
        <f t="shared" si="13"/>
        <v>5122506000</v>
      </c>
      <c r="G34" s="57">
        <f>+'[2]DICIEMBRE 2020 SI CAPITAL'!$F$34</f>
        <v>194785504</v>
      </c>
      <c r="H34" s="57">
        <f>+G34+'[1]NOVIEMBRE 2020 SI CAPITAL'!H34</f>
        <v>6228858907</v>
      </c>
      <c r="I34" s="59">
        <f t="shared" si="1"/>
        <v>1.2159788406299572</v>
      </c>
      <c r="J34" s="57">
        <f t="shared" si="2"/>
        <v>-1106352907</v>
      </c>
    </row>
    <row r="35" spans="1:40" ht="15.75" customHeight="1" x14ac:dyDescent="0.25">
      <c r="A35" s="55" t="s">
        <v>66</v>
      </c>
      <c r="B35" s="56" t="s">
        <v>67</v>
      </c>
      <c r="C35" s="57">
        <v>5297126000</v>
      </c>
      <c r="D35" s="57">
        <f>+'[2]DICIEMBRE 2020 SI CAPITAL'!$D$35</f>
        <v>0</v>
      </c>
      <c r="E35" s="57">
        <f>+D35+'[1]NOVIEMBRE 2020 SI CAPITAL'!E35</f>
        <v>0</v>
      </c>
      <c r="F35" s="57">
        <f t="shared" si="13"/>
        <v>5297126000</v>
      </c>
      <c r="G35" s="57">
        <f>+'[2]DICIEMBRE 2020 SI CAPITAL'!$F$35</f>
        <v>100218290</v>
      </c>
      <c r="H35" s="57">
        <f>+G35+'[1]NOVIEMBRE 2020 SI CAPITAL'!H35</f>
        <v>5299143774</v>
      </c>
      <c r="I35" s="59">
        <f t="shared" si="1"/>
        <v>1.0003809186339914</v>
      </c>
      <c r="J35" s="57">
        <f t="shared" si="2"/>
        <v>-2017774</v>
      </c>
    </row>
    <row r="36" spans="1:40" ht="15.75" customHeight="1" x14ac:dyDescent="0.25">
      <c r="A36" s="55" t="s">
        <v>68</v>
      </c>
      <c r="B36" s="56" t="s">
        <v>69</v>
      </c>
      <c r="C36" s="57">
        <v>991011000</v>
      </c>
      <c r="D36" s="57">
        <f>+'[2]DICIEMBRE 2020 SI CAPITAL'!$D$36</f>
        <v>0</v>
      </c>
      <c r="E36" s="57">
        <f>+D36+'[1]NOVIEMBRE 2020 SI CAPITAL'!E36</f>
        <v>0</v>
      </c>
      <c r="F36" s="57">
        <f t="shared" si="13"/>
        <v>991011000</v>
      </c>
      <c r="G36" s="57">
        <f>+'[2]DICIEMBRE 2020 SI CAPITAL'!$F$36</f>
        <v>8974660</v>
      </c>
      <c r="H36" s="57">
        <f>+G36+'[1]NOVIEMBRE 2020 SI CAPITAL'!H36</f>
        <v>915666749</v>
      </c>
      <c r="I36" s="59">
        <f t="shared" si="1"/>
        <v>0.92397233633128184</v>
      </c>
      <c r="J36" s="57">
        <f t="shared" si="2"/>
        <v>75344251</v>
      </c>
    </row>
    <row r="37" spans="1:40" ht="15.75" customHeight="1" x14ac:dyDescent="0.25">
      <c r="A37" s="55" t="s">
        <v>70</v>
      </c>
      <c r="B37" s="56" t="s">
        <v>71</v>
      </c>
      <c r="C37" s="57">
        <v>103536000</v>
      </c>
      <c r="D37" s="57">
        <f>+'[2]DICIEMBRE 2020 SI CAPITAL'!$D$37</f>
        <v>0</v>
      </c>
      <c r="E37" s="57">
        <f>+D37+'[1]NOVIEMBRE 2020 SI CAPITAL'!E37</f>
        <v>0</v>
      </c>
      <c r="F37" s="57">
        <f t="shared" si="13"/>
        <v>103536000</v>
      </c>
      <c r="G37" s="57">
        <f>+'[2]DICIEMBRE 2020 SI CAPITAL'!$F$37</f>
        <v>15307480</v>
      </c>
      <c r="H37" s="57">
        <f>+G37+'[1]NOVIEMBRE 2020 SI CAPITAL'!H37</f>
        <v>312278312</v>
      </c>
      <c r="I37" s="59">
        <f t="shared" si="1"/>
        <v>3.0161326688301653</v>
      </c>
      <c r="J37" s="57">
        <f t="shared" si="2"/>
        <v>-208742312</v>
      </c>
    </row>
    <row r="38" spans="1:40" ht="15.75" customHeight="1" x14ac:dyDescent="0.25">
      <c r="A38" s="55" t="s">
        <v>72</v>
      </c>
      <c r="B38" s="56" t="s">
        <v>73</v>
      </c>
      <c r="C38" s="57">
        <v>0</v>
      </c>
      <c r="D38" s="57">
        <f>+'[2]DICIEMBRE 2020 SI CAPITAL'!$D$38</f>
        <v>0</v>
      </c>
      <c r="E38" s="57">
        <f>+D38+'[1]NOVIEMBRE 2020 SI CAPITAL'!E38</f>
        <v>541500000</v>
      </c>
      <c r="F38" s="57">
        <f t="shared" si="13"/>
        <v>541500000</v>
      </c>
      <c r="G38" s="57">
        <f>+'[2]DICIEMBRE 2020 SI CAPITAL'!$F$38</f>
        <v>0</v>
      </c>
      <c r="H38" s="152">
        <f>+G38+'[1]NOVIEMBRE 2020 SI CAPITAL'!H38</f>
        <v>541500000</v>
      </c>
      <c r="I38" s="59">
        <f t="shared" si="1"/>
        <v>1</v>
      </c>
      <c r="J38" s="57">
        <f t="shared" si="2"/>
        <v>0</v>
      </c>
      <c r="K38" s="60">
        <f>+H38</f>
        <v>541500000</v>
      </c>
      <c r="L38" s="60">
        <f>-H38</f>
        <v>-541500000</v>
      </c>
    </row>
    <row r="39" spans="1:40" ht="15.75" customHeight="1" x14ac:dyDescent="0.25">
      <c r="A39" s="86" t="s">
        <v>74</v>
      </c>
      <c r="B39" s="87" t="s">
        <v>75</v>
      </c>
      <c r="C39" s="88">
        <v>652806000</v>
      </c>
      <c r="D39" s="88">
        <f>+'[2]DICIEMBRE 2020 SI CAPITAL'!$D$39</f>
        <v>0</v>
      </c>
      <c r="E39" s="88">
        <f>+D39+'[1]NOVIEMBRE 2020 SI CAPITAL'!E39</f>
        <v>0</v>
      </c>
      <c r="F39" s="88">
        <f t="shared" si="13"/>
        <v>652806000</v>
      </c>
      <c r="G39" s="88">
        <f>+'[2]DICIEMBRE 2020 SI CAPITAL'!$F$39</f>
        <v>7776600</v>
      </c>
      <c r="H39" s="88">
        <f>+G39+'[1]NOVIEMBRE 2020 SI CAPITAL'!H39</f>
        <v>538950100</v>
      </c>
      <c r="I39" s="89">
        <f t="shared" si="1"/>
        <v>0.82558999151355839</v>
      </c>
      <c r="J39" s="88">
        <f t="shared" si="2"/>
        <v>113855900</v>
      </c>
    </row>
    <row r="40" spans="1:40" ht="15.75" customHeight="1" x14ac:dyDescent="0.25">
      <c r="A40" s="86" t="s">
        <v>76</v>
      </c>
      <c r="B40" s="87" t="s">
        <v>77</v>
      </c>
      <c r="C40" s="88">
        <v>251661000</v>
      </c>
      <c r="D40" s="88">
        <f>+'[2]DICIEMBRE 2020 SI CAPITAL'!$D$40</f>
        <v>0</v>
      </c>
      <c r="E40" s="88">
        <f>+D40+'[1]NOVIEMBRE 2020 SI CAPITAL'!E40</f>
        <v>-251661000</v>
      </c>
      <c r="F40" s="88">
        <f t="shared" si="13"/>
        <v>0</v>
      </c>
      <c r="G40" s="88">
        <f>+'[2]DICIEMBRE 2020 SI CAPITAL'!$F$40</f>
        <v>0</v>
      </c>
      <c r="H40" s="88">
        <f>+G40+'[1]NOVIEMBRE 2020 SI CAPITAL'!H40</f>
        <v>0</v>
      </c>
      <c r="I40" s="89">
        <f t="shared" si="1"/>
        <v>0</v>
      </c>
      <c r="J40" s="88">
        <f t="shared" si="2"/>
        <v>0</v>
      </c>
    </row>
    <row r="41" spans="1:40" ht="15.75" customHeight="1" x14ac:dyDescent="0.25">
      <c r="A41" s="86" t="s">
        <v>78</v>
      </c>
      <c r="B41" s="87" t="s">
        <v>79</v>
      </c>
      <c r="C41" s="88">
        <v>454442000</v>
      </c>
      <c r="D41" s="88">
        <f>+'[2]DICIEMBRE 2020 SI CAPITAL'!$D$41</f>
        <v>0</v>
      </c>
      <c r="E41" s="88">
        <f>+D41+'[1]NOVIEMBRE 2020 SI CAPITAL'!E41</f>
        <v>0</v>
      </c>
      <c r="F41" s="88">
        <f t="shared" si="13"/>
        <v>454442000</v>
      </c>
      <c r="G41" s="88">
        <f>+'[2]DICIEMBRE 2020 SI CAPITAL'!$F$41</f>
        <v>70200</v>
      </c>
      <c r="H41" s="88">
        <f>+G41+'[1]NOVIEMBRE 2020 SI CAPITAL'!H41</f>
        <v>547023400</v>
      </c>
      <c r="I41" s="89">
        <f t="shared" si="1"/>
        <v>1.2037254479119448</v>
      </c>
      <c r="J41" s="88">
        <f t="shared" si="2"/>
        <v>-92581400</v>
      </c>
    </row>
    <row r="42" spans="1:40" ht="15.75" customHeight="1" x14ac:dyDescent="0.25">
      <c r="A42" s="86" t="s">
        <v>80</v>
      </c>
      <c r="B42" s="87" t="s">
        <v>81</v>
      </c>
      <c r="C42" s="88">
        <v>476948000</v>
      </c>
      <c r="D42" s="88">
        <f>+'[2]DICIEMBRE 2020 SI CAPITAL'!$D$42</f>
        <v>0</v>
      </c>
      <c r="E42" s="88">
        <f>+D42+'[1]NOVIEMBRE 2020 SI CAPITAL'!E42</f>
        <v>0</v>
      </c>
      <c r="F42" s="88">
        <f t="shared" si="13"/>
        <v>476948000</v>
      </c>
      <c r="G42" s="88">
        <f>+'[2]DICIEMBRE 2020 SI CAPITAL'!$F$42</f>
        <v>5287460</v>
      </c>
      <c r="H42" s="88">
        <f>+G42+'[1]NOVIEMBRE 2020 SI CAPITAL'!H42</f>
        <v>269020017</v>
      </c>
      <c r="I42" s="89">
        <f t="shared" si="1"/>
        <v>0.56404475330644011</v>
      </c>
      <c r="J42" s="88">
        <f t="shared" si="2"/>
        <v>207927983</v>
      </c>
    </row>
    <row r="43" spans="1:40" ht="15.75" customHeight="1" x14ac:dyDescent="0.25">
      <c r="A43" s="86" t="s">
        <v>82</v>
      </c>
      <c r="B43" s="87" t="s">
        <v>83</v>
      </c>
      <c r="C43" s="88">
        <v>1000000000</v>
      </c>
      <c r="D43" s="88">
        <f>+'[2]DICIEMBRE 2020 SI CAPITAL'!$D$43</f>
        <v>0</v>
      </c>
      <c r="E43" s="88">
        <f>+D43+'[1]NOVIEMBRE 2020 SI CAPITAL'!E43</f>
        <v>0</v>
      </c>
      <c r="F43" s="88">
        <f t="shared" si="13"/>
        <v>1000000000</v>
      </c>
      <c r="G43" s="88">
        <f>+'[2]DICIEMBRE 2020 SI CAPITAL'!$F$43</f>
        <v>0</v>
      </c>
      <c r="H43" s="88">
        <f>+G43+'[1]NOVIEMBRE 2020 SI CAPITAL'!H43</f>
        <v>1200000000</v>
      </c>
      <c r="I43" s="89">
        <f t="shared" si="1"/>
        <v>1.2</v>
      </c>
      <c r="J43" s="88">
        <f t="shared" si="2"/>
        <v>-200000000</v>
      </c>
    </row>
    <row r="44" spans="1:40" ht="15.75" customHeight="1" x14ac:dyDescent="0.25">
      <c r="A44" s="86" t="s">
        <v>84</v>
      </c>
      <c r="B44" s="87" t="s">
        <v>85</v>
      </c>
      <c r="C44" s="88">
        <v>200000000</v>
      </c>
      <c r="D44" s="88">
        <f>+'[2]DICIEMBRE 2020 SI CAPITAL'!$D$44</f>
        <v>0</v>
      </c>
      <c r="E44" s="88">
        <f>+D44+'[1]NOVIEMBRE 2020 SI CAPITAL'!E44</f>
        <v>0</v>
      </c>
      <c r="F44" s="88">
        <f t="shared" si="13"/>
        <v>200000000</v>
      </c>
      <c r="G44" s="88">
        <f>+'[2]DICIEMBRE 2020 SI CAPITAL'!$F$44</f>
        <v>0</v>
      </c>
      <c r="H44" s="88">
        <f>+G44+'[1]NOVIEMBRE 2020 SI CAPITAL'!H44</f>
        <v>0</v>
      </c>
      <c r="I44" s="89">
        <f t="shared" si="1"/>
        <v>0</v>
      </c>
      <c r="J44" s="88">
        <f t="shared" si="2"/>
        <v>200000000</v>
      </c>
    </row>
    <row r="45" spans="1:40" ht="15.75" customHeight="1" x14ac:dyDescent="0.25">
      <c r="A45" s="86" t="s">
        <v>86</v>
      </c>
      <c r="B45" s="87" t="s">
        <v>87</v>
      </c>
      <c r="C45" s="88">
        <v>51000000</v>
      </c>
      <c r="D45" s="88">
        <f>+'[2]DICIEMBRE 2020 SI CAPITAL'!$D$45</f>
        <v>0</v>
      </c>
      <c r="E45" s="88">
        <f>+D45+'[1]NOVIEMBRE 2020 SI CAPITAL'!E45</f>
        <v>-41917650</v>
      </c>
      <c r="F45" s="88">
        <f t="shared" si="13"/>
        <v>9082350</v>
      </c>
      <c r="G45" s="88">
        <f>+'[2]DICIEMBRE 2020 SI CAPITAL'!$F$45</f>
        <v>46421896</v>
      </c>
      <c r="H45" s="88">
        <f>+G45+'[1]NOVIEMBRE 2020 SI CAPITAL'!H45</f>
        <v>66396059</v>
      </c>
      <c r="I45" s="89">
        <f t="shared" si="1"/>
        <v>7.3104492779952324</v>
      </c>
      <c r="J45" s="88">
        <f t="shared" si="2"/>
        <v>-57313709</v>
      </c>
    </row>
    <row r="46" spans="1:40" ht="15.75" customHeight="1" x14ac:dyDescent="0.25">
      <c r="A46" s="78" t="s">
        <v>88</v>
      </c>
      <c r="B46" s="79" t="s">
        <v>89</v>
      </c>
      <c r="C46" s="90">
        <f>+C47</f>
        <v>424710000</v>
      </c>
      <c r="D46" s="90">
        <f t="shared" ref="D46:H46" si="14">+D47</f>
        <v>0</v>
      </c>
      <c r="E46" s="90">
        <f t="shared" si="14"/>
        <v>-281082350</v>
      </c>
      <c r="F46" s="90">
        <f t="shared" si="14"/>
        <v>143627650</v>
      </c>
      <c r="G46" s="90">
        <f t="shared" si="14"/>
        <v>3641292</v>
      </c>
      <c r="H46" s="90">
        <f t="shared" si="14"/>
        <v>95753232</v>
      </c>
      <c r="I46" s="91">
        <f t="shared" si="1"/>
        <v>0.66667686897334877</v>
      </c>
      <c r="J46" s="90">
        <f t="shared" si="2"/>
        <v>47874418</v>
      </c>
    </row>
    <row r="47" spans="1:40" ht="15.75" customHeight="1" x14ac:dyDescent="0.25">
      <c r="A47" s="92" t="s">
        <v>90</v>
      </c>
      <c r="B47" s="93" t="s">
        <v>91</v>
      </c>
      <c r="C47" s="94">
        <v>424710000</v>
      </c>
      <c r="D47" s="57">
        <f>+'[2]DICIEMBRE 2020 SI CAPITAL'!$D$47</f>
        <v>0</v>
      </c>
      <c r="E47" s="57">
        <f>+D47+'[1]NOVIEMBRE 2020 SI CAPITAL'!E47</f>
        <v>-281082350</v>
      </c>
      <c r="F47" s="57">
        <f>+C47+E47</f>
        <v>143627650</v>
      </c>
      <c r="G47" s="57">
        <f>+'[2]DICIEMBRE 2020 SI CAPITAL'!$F$47</f>
        <v>3641292</v>
      </c>
      <c r="H47" s="57">
        <f>+G47+'[1]NOVIEMBRE 2020 SI CAPITAL'!H47</f>
        <v>95753232</v>
      </c>
      <c r="I47" s="59">
        <f t="shared" si="1"/>
        <v>0.66667686897334877</v>
      </c>
      <c r="J47" s="57">
        <f t="shared" si="2"/>
        <v>47874418</v>
      </c>
    </row>
    <row r="48" spans="1:40" s="41" customFormat="1" ht="15.75" customHeight="1" x14ac:dyDescent="0.25">
      <c r="A48" s="42" t="s">
        <v>92</v>
      </c>
      <c r="B48" s="43" t="s">
        <v>93</v>
      </c>
      <c r="C48" s="44">
        <f>+C49+C59</f>
        <v>36765424000</v>
      </c>
      <c r="D48" s="44">
        <f t="shared" ref="D48:H48" si="15">+D49+D59</f>
        <v>4730639591</v>
      </c>
      <c r="E48" s="44">
        <f t="shared" si="15"/>
        <v>4612836472</v>
      </c>
      <c r="F48" s="44">
        <f t="shared" si="15"/>
        <v>41378260472</v>
      </c>
      <c r="G48" s="44">
        <f t="shared" si="15"/>
        <v>5922656890</v>
      </c>
      <c r="H48" s="44">
        <f t="shared" si="15"/>
        <v>42872787293</v>
      </c>
      <c r="I48" s="45">
        <f t="shared" si="1"/>
        <v>1.036118647907186</v>
      </c>
      <c r="J48" s="44">
        <f t="shared" si="2"/>
        <v>-1494526821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.75" customHeight="1" x14ac:dyDescent="0.25">
      <c r="A49" s="95" t="s">
        <v>94</v>
      </c>
      <c r="B49" s="96" t="s">
        <v>95</v>
      </c>
      <c r="C49" s="97">
        <f>+C50</f>
        <v>36751224000</v>
      </c>
      <c r="D49" s="97">
        <f t="shared" ref="D49:H49" si="16">+D50</f>
        <v>4730639591</v>
      </c>
      <c r="E49" s="97">
        <f t="shared" si="16"/>
        <v>4612836472</v>
      </c>
      <c r="F49" s="97">
        <f t="shared" si="16"/>
        <v>41364060472</v>
      </c>
      <c r="G49" s="97">
        <f t="shared" si="16"/>
        <v>5922656890</v>
      </c>
      <c r="H49" s="97">
        <f t="shared" si="16"/>
        <v>42856438051</v>
      </c>
      <c r="I49" s="98">
        <f t="shared" si="1"/>
        <v>1.0360790880288508</v>
      </c>
      <c r="J49" s="97">
        <f t="shared" si="2"/>
        <v>-1492377579</v>
      </c>
    </row>
    <row r="50" spans="1:40" ht="15.75" customHeight="1" x14ac:dyDescent="0.25">
      <c r="A50" s="63" t="s">
        <v>96</v>
      </c>
      <c r="B50" s="99" t="s">
        <v>97</v>
      </c>
      <c r="C50" s="65">
        <f>+C51+C52</f>
        <v>36751224000</v>
      </c>
      <c r="D50" s="65">
        <f t="shared" ref="D50:H50" si="17">+D51+D52</f>
        <v>4730639591</v>
      </c>
      <c r="E50" s="65">
        <f t="shared" si="17"/>
        <v>4612836472</v>
      </c>
      <c r="F50" s="65">
        <f t="shared" si="17"/>
        <v>41364060472</v>
      </c>
      <c r="G50" s="65">
        <f t="shared" si="17"/>
        <v>5922656890</v>
      </c>
      <c r="H50" s="65">
        <f t="shared" si="17"/>
        <v>42856438051</v>
      </c>
      <c r="I50" s="66">
        <f t="shared" si="1"/>
        <v>1.0360790880288508</v>
      </c>
      <c r="J50" s="65">
        <f t="shared" si="2"/>
        <v>-1492377579</v>
      </c>
    </row>
    <row r="51" spans="1:40" s="103" customFormat="1" ht="26.25" customHeight="1" x14ac:dyDescent="0.25">
      <c r="A51" s="100" t="s">
        <v>98</v>
      </c>
      <c r="B51" s="100" t="s">
        <v>99</v>
      </c>
      <c r="C51" s="101">
        <v>2861649000</v>
      </c>
      <c r="D51" s="57">
        <f>+'[2]DICIEMBRE 2020 SI CAPITAL'!$D$51</f>
        <v>0</v>
      </c>
      <c r="E51" s="57">
        <f>+D51+'[1]NOVIEMBRE 2020 SI CAPITAL'!E51</f>
        <v>0</v>
      </c>
      <c r="F51" s="57">
        <f>+C51+E51</f>
        <v>2861649000</v>
      </c>
      <c r="G51" s="57">
        <f>+'[2]DICIEMBRE 2020 SI CAPITAL'!$F$51</f>
        <v>0</v>
      </c>
      <c r="H51" s="57">
        <f>+G51+'[1]NOVIEMBRE 2020 SI CAPITAL'!H51</f>
        <v>3077227409</v>
      </c>
      <c r="I51" s="102">
        <f t="shared" si="1"/>
        <v>1.0753336307143189</v>
      </c>
      <c r="J51" s="101">
        <f t="shared" si="2"/>
        <v>-215578409</v>
      </c>
      <c r="K51" s="149">
        <f>+H51</f>
        <v>3077227409</v>
      </c>
      <c r="M51" s="103" t="s">
        <v>194</v>
      </c>
    </row>
    <row r="52" spans="1:40" ht="29.25" customHeight="1" x14ac:dyDescent="0.25">
      <c r="A52" s="67" t="s">
        <v>100</v>
      </c>
      <c r="B52" s="67" t="s">
        <v>101</v>
      </c>
      <c r="C52" s="68">
        <f>+SUM(C53:C58)</f>
        <v>33889575000</v>
      </c>
      <c r="D52" s="68">
        <f t="shared" ref="D52" si="18">+SUM(D53:D58)</f>
        <v>4730639591</v>
      </c>
      <c r="E52" s="68">
        <f t="shared" ref="E52:H52" si="19">+SUM(E53:E58)</f>
        <v>4612836472</v>
      </c>
      <c r="F52" s="68">
        <f t="shared" si="19"/>
        <v>38502411472</v>
      </c>
      <c r="G52" s="68">
        <f t="shared" si="19"/>
        <v>5922656890</v>
      </c>
      <c r="H52" s="68">
        <f t="shared" si="19"/>
        <v>39779210642</v>
      </c>
      <c r="I52" s="69">
        <f t="shared" si="1"/>
        <v>1.0331615377111774</v>
      </c>
      <c r="J52" s="68">
        <f t="shared" si="2"/>
        <v>-1276799170</v>
      </c>
    </row>
    <row r="53" spans="1:40" ht="15.75" customHeight="1" x14ac:dyDescent="0.25">
      <c r="A53" s="55" t="s">
        <v>102</v>
      </c>
      <c r="B53" s="56" t="s">
        <v>103</v>
      </c>
      <c r="C53" s="57">
        <v>27517892000</v>
      </c>
      <c r="D53" s="57">
        <f>+'[2]DICIEMBRE 2020 SI CAPITAL'!$D$53</f>
        <v>0</v>
      </c>
      <c r="E53" s="57">
        <f>+D53+'[1]NOVIEMBRE 2020 SI CAPITAL'!E53</f>
        <v>0</v>
      </c>
      <c r="F53" s="57">
        <f t="shared" ref="F53:F58" si="20">+C53+E53</f>
        <v>27517892000</v>
      </c>
      <c r="G53" s="57">
        <f>+'[2]DICIEMBRE 2020 SI CAPITAL'!$F$53</f>
        <v>1755443028</v>
      </c>
      <c r="H53" s="57">
        <f>+G53+'[1]NOVIEMBRE 2020 SI CAPITAL'!H53</f>
        <v>28670308171</v>
      </c>
      <c r="I53" s="59">
        <f t="shared" si="1"/>
        <v>1.0418787954760489</v>
      </c>
      <c r="J53" s="57">
        <f t="shared" si="2"/>
        <v>-1152416171</v>
      </c>
      <c r="L53" s="151">
        <f>+H53</f>
        <v>28670308171</v>
      </c>
    </row>
    <row r="54" spans="1:40" ht="15.75" customHeight="1" x14ac:dyDescent="0.25">
      <c r="A54" s="55" t="s">
        <v>104</v>
      </c>
      <c r="B54" s="56" t="s">
        <v>105</v>
      </c>
      <c r="C54" s="57">
        <v>1127426000</v>
      </c>
      <c r="D54" s="57">
        <f>+'[2]DICIEMBRE 2020 SI CAPITAL'!$D$54</f>
        <v>0</v>
      </c>
      <c r="E54" s="57">
        <f>+D54+'[1]NOVIEMBRE 2020 SI CAPITAL'!E54</f>
        <v>0</v>
      </c>
      <c r="F54" s="57">
        <f t="shared" si="20"/>
        <v>1127426000</v>
      </c>
      <c r="G54" s="57">
        <f>+'[2]DICIEMBRE 2020 SI CAPITAL'!$F$54</f>
        <v>0</v>
      </c>
      <c r="H54" s="57">
        <f>+G54+'[1]NOVIEMBRE 2020 SI CAPITAL'!H54</f>
        <v>1224212632</v>
      </c>
      <c r="I54" s="59">
        <f t="shared" si="1"/>
        <v>1.0858474365501594</v>
      </c>
      <c r="J54" s="57">
        <f t="shared" si="2"/>
        <v>-96786632</v>
      </c>
      <c r="L54" s="151">
        <f>+H54</f>
        <v>1224212632</v>
      </c>
    </row>
    <row r="55" spans="1:40" ht="15.75" customHeight="1" x14ac:dyDescent="0.25">
      <c r="A55" s="55" t="s">
        <v>106</v>
      </c>
      <c r="B55" s="56" t="s">
        <v>107</v>
      </c>
      <c r="C55" s="57">
        <v>792461000</v>
      </c>
      <c r="D55" s="57">
        <f>+'[2]DICIEMBRE 2020 SI CAPITAL'!$D$55</f>
        <v>0</v>
      </c>
      <c r="E55" s="57">
        <f>+D55+'[1]NOVIEMBRE 2020 SI CAPITAL'!E55</f>
        <v>-117803119</v>
      </c>
      <c r="F55" s="57">
        <f t="shared" si="20"/>
        <v>674657881</v>
      </c>
      <c r="G55" s="57">
        <f>+'[2]DICIEMBRE 2020 SI CAPITAL'!$F$55</f>
        <v>0</v>
      </c>
      <c r="H55" s="57">
        <f>+G55+'[1]NOVIEMBRE 2020 SI CAPITAL'!H55</f>
        <v>674657881</v>
      </c>
      <c r="I55" s="59">
        <f t="shared" si="1"/>
        <v>1</v>
      </c>
      <c r="J55" s="57">
        <f t="shared" si="2"/>
        <v>0</v>
      </c>
      <c r="L55" s="151">
        <f>+H55</f>
        <v>674657881</v>
      </c>
    </row>
    <row r="56" spans="1:40" ht="15.75" customHeight="1" x14ac:dyDescent="0.25">
      <c r="A56" s="55" t="s">
        <v>108</v>
      </c>
      <c r="B56" s="56" t="s">
        <v>109</v>
      </c>
      <c r="C56" s="57">
        <v>4323996000</v>
      </c>
      <c r="D56" s="57">
        <f>+'[2]DICIEMBRE 2020 SI CAPITAL'!$D$56</f>
        <v>568475637</v>
      </c>
      <c r="E56" s="57">
        <f>+D56+'[1]NOVIEMBRE 2020 SI CAPITAL'!E56</f>
        <v>568475637</v>
      </c>
      <c r="F56" s="57">
        <f t="shared" si="20"/>
        <v>4892471637</v>
      </c>
      <c r="G56" s="57">
        <f>+'[2]DICIEMBRE 2020 SI CAPITAL'!$F$56</f>
        <v>0</v>
      </c>
      <c r="H56" s="57">
        <f>+G56+'[1]NOVIEMBRE 2020 SI CAPITAL'!H56</f>
        <v>4892471637</v>
      </c>
      <c r="I56" s="59">
        <f t="shared" si="1"/>
        <v>1</v>
      </c>
      <c r="J56" s="57">
        <f t="shared" si="2"/>
        <v>0</v>
      </c>
      <c r="K56" s="60">
        <f>+H56</f>
        <v>4892471637</v>
      </c>
      <c r="M56" s="54" t="s">
        <v>194</v>
      </c>
    </row>
    <row r="57" spans="1:40" ht="15.75" customHeight="1" x14ac:dyDescent="0.25">
      <c r="A57" s="55" t="s">
        <v>110</v>
      </c>
      <c r="B57" s="56" t="s">
        <v>111</v>
      </c>
      <c r="C57" s="57">
        <v>0</v>
      </c>
      <c r="D57" s="57">
        <f>+'[2]DICIEMBRE 2020 SI CAPITAL'!$D$57</f>
        <v>4162163954</v>
      </c>
      <c r="E57" s="57">
        <f>+D57+'[1]NOVIEMBRE 2020 SI CAPITAL'!E57</f>
        <v>4162163954</v>
      </c>
      <c r="F57" s="57">
        <f t="shared" si="20"/>
        <v>4162163954</v>
      </c>
      <c r="G57" s="57">
        <f>+'[2]DICIEMBRE 2020 SI CAPITAL'!$F$57</f>
        <v>4162163954</v>
      </c>
      <c r="H57" s="57">
        <f>+G57+'[1]NOVIEMBRE 2020 SI CAPITAL'!H57</f>
        <v>4162163954</v>
      </c>
      <c r="I57" s="59">
        <f t="shared" si="1"/>
        <v>1</v>
      </c>
      <c r="J57" s="57">
        <f t="shared" si="2"/>
        <v>0</v>
      </c>
      <c r="L57" s="151">
        <f>+H57</f>
        <v>4162163954</v>
      </c>
    </row>
    <row r="58" spans="1:40" ht="15.75" customHeight="1" x14ac:dyDescent="0.25">
      <c r="A58" s="55" t="s">
        <v>112</v>
      </c>
      <c r="B58" s="56" t="s">
        <v>113</v>
      </c>
      <c r="C58" s="57">
        <v>127800000</v>
      </c>
      <c r="D58" s="57">
        <f>+'[2]DICIEMBRE 2020 SI CAPITAL'!$D$58</f>
        <v>0</v>
      </c>
      <c r="E58" s="57">
        <f>+D58+'[1]NOVIEMBRE 2020 SI CAPITAL'!E58</f>
        <v>0</v>
      </c>
      <c r="F58" s="57">
        <f t="shared" si="20"/>
        <v>127800000</v>
      </c>
      <c r="G58" s="57">
        <f>+'[2]DICIEMBRE 2020 SI CAPITAL'!$F$58</f>
        <v>5049908</v>
      </c>
      <c r="H58" s="57">
        <f>+G58+'[1]NOVIEMBRE 2020 SI CAPITAL'!H58</f>
        <v>155396367</v>
      </c>
      <c r="I58" s="59">
        <f t="shared" si="1"/>
        <v>1.215934014084507</v>
      </c>
      <c r="J58" s="57">
        <f t="shared" si="2"/>
        <v>-27596367</v>
      </c>
      <c r="K58" s="60">
        <f>+H58</f>
        <v>155396367</v>
      </c>
      <c r="L58" s="151"/>
    </row>
    <row r="59" spans="1:40" ht="15.75" customHeight="1" x14ac:dyDescent="0.25">
      <c r="A59" s="104" t="s">
        <v>114</v>
      </c>
      <c r="B59" s="96" t="s">
        <v>115</v>
      </c>
      <c r="C59" s="97">
        <f>+C60</f>
        <v>14200000</v>
      </c>
      <c r="D59" s="97">
        <f t="shared" ref="D59:H59" si="21">+D60</f>
        <v>0</v>
      </c>
      <c r="E59" s="97">
        <f t="shared" si="21"/>
        <v>0</v>
      </c>
      <c r="F59" s="97">
        <f t="shared" si="21"/>
        <v>14200000</v>
      </c>
      <c r="G59" s="97">
        <f t="shared" si="21"/>
        <v>0</v>
      </c>
      <c r="H59" s="97">
        <f t="shared" si="21"/>
        <v>16349242</v>
      </c>
      <c r="I59" s="98">
        <f t="shared" si="1"/>
        <v>1.1513550704225353</v>
      </c>
      <c r="J59" s="97">
        <f t="shared" si="2"/>
        <v>-2149242</v>
      </c>
    </row>
    <row r="60" spans="1:40" ht="15.75" customHeight="1" x14ac:dyDescent="0.25">
      <c r="A60" s="105" t="s">
        <v>116</v>
      </c>
      <c r="B60" s="56" t="s">
        <v>113</v>
      </c>
      <c r="C60" s="57">
        <v>14200000</v>
      </c>
      <c r="D60" s="57">
        <f>+'[2]DICIEMBRE 2020 SI CAPITAL'!$D$60</f>
        <v>0</v>
      </c>
      <c r="E60" s="57">
        <f>+D60+'[1]NOVIEMBRE 2020 SI CAPITAL'!E60</f>
        <v>0</v>
      </c>
      <c r="F60" s="57">
        <f>+C60+E60</f>
        <v>14200000</v>
      </c>
      <c r="G60" s="57">
        <f>+'[2]DICIEMBRE 2020 SI CAPITAL'!$F$60</f>
        <v>0</v>
      </c>
      <c r="H60" s="57">
        <f>+G60+'[1]NOVIEMBRE 2020 SI CAPITAL'!H60</f>
        <v>16349242</v>
      </c>
      <c r="I60" s="59">
        <f t="shared" si="1"/>
        <v>1.1513550704225353</v>
      </c>
      <c r="J60" s="57">
        <f t="shared" si="2"/>
        <v>-2149242</v>
      </c>
      <c r="K60" s="60">
        <f>+H60</f>
        <v>16349242</v>
      </c>
      <c r="L60" s="151"/>
    </row>
    <row r="61" spans="1:40" s="41" customFormat="1" ht="15.75" customHeight="1" x14ac:dyDescent="0.25">
      <c r="A61" s="42" t="s">
        <v>117</v>
      </c>
      <c r="B61" s="43" t="s">
        <v>118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5">
        <f t="shared" si="1"/>
        <v>0</v>
      </c>
      <c r="J61" s="44">
        <f t="shared" si="2"/>
        <v>0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s="41" customFormat="1" ht="15.75" customHeight="1" x14ac:dyDescent="0.25">
      <c r="A62" s="42" t="s">
        <v>119</v>
      </c>
      <c r="B62" s="43" t="s">
        <v>120</v>
      </c>
      <c r="C62" s="44">
        <f>+C64+C71+C87+C90+C92</f>
        <v>11448374000</v>
      </c>
      <c r="D62" s="44">
        <f t="shared" ref="D62:H62" si="22">+D64+D71+D87+D90+D92</f>
        <v>2516093632</v>
      </c>
      <c r="E62" s="44">
        <f t="shared" si="22"/>
        <v>51493856448</v>
      </c>
      <c r="F62" s="44">
        <f t="shared" si="22"/>
        <v>62942230448</v>
      </c>
      <c r="G62" s="44">
        <f t="shared" si="22"/>
        <v>3724626266</v>
      </c>
      <c r="H62" s="44">
        <f t="shared" si="22"/>
        <v>63769342699</v>
      </c>
      <c r="I62" s="45">
        <f t="shared" si="1"/>
        <v>1.0131408157148691</v>
      </c>
      <c r="J62" s="44">
        <f t="shared" si="2"/>
        <v>-827112251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s="41" customFormat="1" ht="15.75" customHeight="1" x14ac:dyDescent="0.25">
      <c r="A63" s="106" t="s">
        <v>121</v>
      </c>
      <c r="B63" s="107" t="s">
        <v>122</v>
      </c>
      <c r="C63" s="108">
        <f t="shared" ref="C63:H64" si="23">+C64</f>
        <v>213200000</v>
      </c>
      <c r="D63" s="108">
        <f t="shared" si="23"/>
        <v>0</v>
      </c>
      <c r="E63" s="108">
        <f t="shared" si="23"/>
        <v>0</v>
      </c>
      <c r="F63" s="108">
        <f t="shared" si="23"/>
        <v>213200000</v>
      </c>
      <c r="G63" s="108">
        <f t="shared" si="23"/>
        <v>49531619</v>
      </c>
      <c r="H63" s="108">
        <f t="shared" si="23"/>
        <v>159616746</v>
      </c>
      <c r="I63" s="109">
        <f t="shared" si="1"/>
        <v>0.74867141651031899</v>
      </c>
      <c r="J63" s="108">
        <f t="shared" si="2"/>
        <v>53583254</v>
      </c>
      <c r="K63" s="21">
        <f>+H63</f>
        <v>159616746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s="41" customFormat="1" ht="15.75" customHeight="1" x14ac:dyDescent="0.25">
      <c r="A64" s="110" t="s">
        <v>123</v>
      </c>
      <c r="B64" s="110" t="s">
        <v>124</v>
      </c>
      <c r="C64" s="111">
        <f t="shared" si="23"/>
        <v>213200000</v>
      </c>
      <c r="D64" s="111">
        <f t="shared" si="23"/>
        <v>0</v>
      </c>
      <c r="E64" s="111">
        <f t="shared" si="23"/>
        <v>0</v>
      </c>
      <c r="F64" s="111">
        <f t="shared" si="23"/>
        <v>213200000</v>
      </c>
      <c r="G64" s="111">
        <f t="shared" si="23"/>
        <v>49531619</v>
      </c>
      <c r="H64" s="111">
        <f t="shared" si="23"/>
        <v>159616746</v>
      </c>
      <c r="I64" s="69">
        <f t="shared" si="1"/>
        <v>0.74867141651031899</v>
      </c>
      <c r="J64" s="111">
        <f t="shared" si="2"/>
        <v>53583254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56" s="41" customFormat="1" ht="15.75" customHeight="1" x14ac:dyDescent="0.25">
      <c r="A65" s="112" t="s">
        <v>125</v>
      </c>
      <c r="B65" s="112" t="s">
        <v>126</v>
      </c>
      <c r="C65" s="113">
        <f>+C66+C69</f>
        <v>213200000</v>
      </c>
      <c r="D65" s="113">
        <f t="shared" ref="D65:H65" si="24">+D66+D69</f>
        <v>0</v>
      </c>
      <c r="E65" s="113">
        <f t="shared" si="24"/>
        <v>0</v>
      </c>
      <c r="F65" s="113">
        <f t="shared" si="24"/>
        <v>213200000</v>
      </c>
      <c r="G65" s="113">
        <f t="shared" si="24"/>
        <v>49531619</v>
      </c>
      <c r="H65" s="113">
        <f t="shared" si="24"/>
        <v>159616746</v>
      </c>
      <c r="I65" s="114">
        <f t="shared" si="1"/>
        <v>0.74867141651031899</v>
      </c>
      <c r="J65" s="113">
        <f t="shared" si="2"/>
        <v>53583254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56" s="41" customFormat="1" ht="15.75" customHeight="1" x14ac:dyDescent="0.25">
      <c r="A66" s="115" t="s">
        <v>127</v>
      </c>
      <c r="B66" s="115" t="s">
        <v>128</v>
      </c>
      <c r="C66" s="116">
        <f>+C67+C68</f>
        <v>150000000</v>
      </c>
      <c r="D66" s="116">
        <f t="shared" ref="D66:H66" si="25">+D67+D68</f>
        <v>0</v>
      </c>
      <c r="E66" s="116">
        <f t="shared" si="25"/>
        <v>0</v>
      </c>
      <c r="F66" s="116">
        <f t="shared" si="25"/>
        <v>150000000</v>
      </c>
      <c r="G66" s="116">
        <f t="shared" si="25"/>
        <v>43997685</v>
      </c>
      <c r="H66" s="116">
        <f t="shared" si="25"/>
        <v>116128087</v>
      </c>
      <c r="I66" s="109">
        <f t="shared" si="1"/>
        <v>0.77418724666666672</v>
      </c>
      <c r="J66" s="116">
        <f t="shared" si="2"/>
        <v>33871913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1:56" s="41" customFormat="1" ht="15.75" customHeight="1" x14ac:dyDescent="0.25">
      <c r="A67" s="55" t="s">
        <v>129</v>
      </c>
      <c r="B67" s="56" t="s">
        <v>130</v>
      </c>
      <c r="C67" s="117">
        <v>150000000</v>
      </c>
      <c r="D67" s="57">
        <f>+'[2]DICIEMBRE 2020 SI CAPITAL'!$D$67</f>
        <v>0</v>
      </c>
      <c r="E67" s="57">
        <f>+D67+'[1]NOVIEMBRE 2020 SI CAPITAL'!E67</f>
        <v>0</v>
      </c>
      <c r="F67" s="57">
        <f t="shared" ref="F67:F68" si="26">+C67+E67</f>
        <v>150000000</v>
      </c>
      <c r="G67" s="57">
        <f>+'[2]DICIEMBRE 2020 SI CAPITAL'!$F$67</f>
        <v>43997685</v>
      </c>
      <c r="H67" s="57">
        <f>+G67+'[1]NOVIEMBRE 2020 SI CAPITAL'!H67</f>
        <v>116128087</v>
      </c>
      <c r="I67" s="59">
        <f t="shared" si="1"/>
        <v>0.77418724666666672</v>
      </c>
      <c r="J67" s="57">
        <f t="shared" si="2"/>
        <v>33871913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1:56" s="41" customFormat="1" ht="15.75" customHeight="1" x14ac:dyDescent="0.25">
      <c r="A68" s="55" t="s">
        <v>131</v>
      </c>
      <c r="B68" s="56" t="s">
        <v>132</v>
      </c>
      <c r="C68" s="117">
        <v>0</v>
      </c>
      <c r="D68" s="57">
        <f>+'[2]DICIEMBRE 2020 SI CAPITAL'!$D$68</f>
        <v>0</v>
      </c>
      <c r="E68" s="57">
        <f>+D68+'[1]NOVIEMBRE 2020 SI CAPITAL'!E68</f>
        <v>0</v>
      </c>
      <c r="F68" s="57">
        <f t="shared" si="26"/>
        <v>0</v>
      </c>
      <c r="G68" s="57">
        <f>+'[2]DICIEMBRE 2020 SI CAPITAL'!$F$68</f>
        <v>0</v>
      </c>
      <c r="H68" s="57">
        <f>+G68+'[1]NOVIEMBRE 2020 SI CAPITAL'!H68</f>
        <v>0</v>
      </c>
      <c r="I68" s="59">
        <f t="shared" si="1"/>
        <v>0</v>
      </c>
      <c r="J68" s="57">
        <f t="shared" si="2"/>
        <v>0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1:56" s="41" customFormat="1" ht="15.75" customHeight="1" x14ac:dyDescent="0.25">
      <c r="A69" s="115" t="s">
        <v>133</v>
      </c>
      <c r="B69" s="115" t="s">
        <v>134</v>
      </c>
      <c r="C69" s="116">
        <f>+C70</f>
        <v>63200000</v>
      </c>
      <c r="D69" s="116">
        <f t="shared" ref="D69:H69" si="27">+D70</f>
        <v>0</v>
      </c>
      <c r="E69" s="116">
        <f t="shared" si="27"/>
        <v>0</v>
      </c>
      <c r="F69" s="116">
        <f t="shared" si="27"/>
        <v>63200000</v>
      </c>
      <c r="G69" s="116">
        <f t="shared" si="27"/>
        <v>5533934</v>
      </c>
      <c r="H69" s="116">
        <f t="shared" si="27"/>
        <v>43488659</v>
      </c>
      <c r="I69" s="109">
        <f t="shared" si="1"/>
        <v>0.6881116930379747</v>
      </c>
      <c r="J69" s="116">
        <f t="shared" si="2"/>
        <v>19711341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1:56" s="41" customFormat="1" ht="15.75" customHeight="1" x14ac:dyDescent="0.25">
      <c r="A70" s="55" t="s">
        <v>135</v>
      </c>
      <c r="B70" s="56" t="s">
        <v>130</v>
      </c>
      <c r="C70" s="117">
        <v>63200000</v>
      </c>
      <c r="D70" s="57">
        <f>+'[2]DICIEMBRE 2020 SI CAPITAL'!$D$70</f>
        <v>0</v>
      </c>
      <c r="E70" s="57">
        <f>+D70+'[1]NOVIEMBRE 2020 SI CAPITAL'!E70</f>
        <v>0</v>
      </c>
      <c r="F70" s="57">
        <f>+C70+E70</f>
        <v>63200000</v>
      </c>
      <c r="G70" s="57">
        <f>+'[2]DICIEMBRE 2020 SI CAPITAL'!$F$70</f>
        <v>5533934</v>
      </c>
      <c r="H70" s="57">
        <f>+G70+'[1]NOVIEMBRE 2020 SI CAPITAL'!H70</f>
        <v>43488659</v>
      </c>
      <c r="I70" s="59">
        <f t="shared" si="1"/>
        <v>0.6881116930379747</v>
      </c>
      <c r="J70" s="57">
        <f t="shared" si="2"/>
        <v>19711341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1:56" s="41" customFormat="1" ht="15.75" customHeight="1" x14ac:dyDescent="0.25">
      <c r="A71" s="118" t="s">
        <v>136</v>
      </c>
      <c r="B71" s="118" t="s">
        <v>137</v>
      </c>
      <c r="C71" s="108">
        <f>+C72+C75</f>
        <v>2371041000</v>
      </c>
      <c r="D71" s="108">
        <f t="shared" ref="D71:H71" si="28">+D72+D75</f>
        <v>2516093632</v>
      </c>
      <c r="E71" s="108">
        <f t="shared" si="28"/>
        <v>17054348528</v>
      </c>
      <c r="F71" s="108">
        <f t="shared" si="28"/>
        <v>19425389528</v>
      </c>
      <c r="G71" s="108">
        <f t="shared" si="28"/>
        <v>2516093632</v>
      </c>
      <c r="H71" s="108">
        <f t="shared" si="28"/>
        <v>19425389528</v>
      </c>
      <c r="I71" s="109">
        <f t="shared" si="1"/>
        <v>1</v>
      </c>
      <c r="J71" s="108">
        <f t="shared" si="2"/>
        <v>0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1" customFormat="1" ht="15.75" customHeight="1" x14ac:dyDescent="0.25">
      <c r="A72" s="119" t="s">
        <v>138</v>
      </c>
      <c r="B72" s="119" t="s">
        <v>139</v>
      </c>
      <c r="C72" s="120">
        <f t="shared" ref="C72:H73" si="29">+C73</f>
        <v>0</v>
      </c>
      <c r="D72" s="120">
        <f t="shared" si="29"/>
        <v>0</v>
      </c>
      <c r="E72" s="120">
        <f t="shared" si="29"/>
        <v>9500000</v>
      </c>
      <c r="F72" s="120">
        <f t="shared" si="29"/>
        <v>9500000</v>
      </c>
      <c r="G72" s="120">
        <f t="shared" si="29"/>
        <v>0</v>
      </c>
      <c r="H72" s="120">
        <f t="shared" si="29"/>
        <v>9500000</v>
      </c>
      <c r="I72" s="121">
        <f t="shared" si="1"/>
        <v>1</v>
      </c>
      <c r="J72" s="120">
        <f t="shared" si="2"/>
        <v>0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s="41" customFormat="1" ht="15.75" customHeight="1" x14ac:dyDescent="0.25">
      <c r="A73" s="112" t="s">
        <v>140</v>
      </c>
      <c r="B73" s="112" t="s">
        <v>141</v>
      </c>
      <c r="C73" s="113">
        <f t="shared" si="29"/>
        <v>0</v>
      </c>
      <c r="D73" s="113">
        <f t="shared" si="29"/>
        <v>0</v>
      </c>
      <c r="E73" s="113">
        <f t="shared" si="29"/>
        <v>9500000</v>
      </c>
      <c r="F73" s="113">
        <f t="shared" si="29"/>
        <v>9500000</v>
      </c>
      <c r="G73" s="113">
        <f t="shared" si="29"/>
        <v>0</v>
      </c>
      <c r="H73" s="113">
        <f t="shared" si="29"/>
        <v>9500000</v>
      </c>
      <c r="I73" s="114">
        <f t="shared" si="1"/>
        <v>1</v>
      </c>
      <c r="J73" s="113">
        <f t="shared" si="2"/>
        <v>0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s="41" customFormat="1" ht="15.75" customHeight="1" x14ac:dyDescent="0.25">
      <c r="A74" s="93" t="s">
        <v>142</v>
      </c>
      <c r="B74" s="93" t="s">
        <v>143</v>
      </c>
      <c r="C74" s="122">
        <v>0</v>
      </c>
      <c r="D74" s="57">
        <f>+'[2]DICIEMBRE 2020 SI CAPITAL'!$D$74</f>
        <v>0</v>
      </c>
      <c r="E74" s="57">
        <f>+D74+'[1]NOVIEMBRE 2020 SI CAPITAL'!E74</f>
        <v>9500000</v>
      </c>
      <c r="F74" s="57">
        <f>+C74+E74</f>
        <v>9500000</v>
      </c>
      <c r="G74" s="57">
        <f>+'[2]DICIEMBRE 2020 SI CAPITAL'!$F$74</f>
        <v>0</v>
      </c>
      <c r="H74" s="57">
        <f>+G74+'[1]NOVIEMBRE 2020 SI CAPITAL'!H74</f>
        <v>9500000</v>
      </c>
      <c r="I74" s="59">
        <f t="shared" ref="I74:I97" si="30">IF(H74=0,0,IF(F74=0,0,+H74/F74))</f>
        <v>1</v>
      </c>
      <c r="J74" s="57">
        <f t="shared" ref="J74:J97" si="31">+F74-H74</f>
        <v>0</v>
      </c>
      <c r="K74" s="40"/>
      <c r="L74" s="150">
        <f>+H74</f>
        <v>9500000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s="41" customFormat="1" ht="15.75" customHeight="1" x14ac:dyDescent="0.25">
      <c r="A75" s="119" t="s">
        <v>144</v>
      </c>
      <c r="B75" s="119" t="s">
        <v>145</v>
      </c>
      <c r="C75" s="120">
        <f>+C76+C85</f>
        <v>2371041000</v>
      </c>
      <c r="D75" s="120">
        <f t="shared" ref="D75:H75" si="32">+D76+D85</f>
        <v>2516093632</v>
      </c>
      <c r="E75" s="120">
        <f t="shared" si="32"/>
        <v>17044848528</v>
      </c>
      <c r="F75" s="120">
        <f t="shared" si="32"/>
        <v>19415889528</v>
      </c>
      <c r="G75" s="120">
        <f t="shared" si="32"/>
        <v>2516093632</v>
      </c>
      <c r="H75" s="120">
        <f t="shared" si="32"/>
        <v>19415889528</v>
      </c>
      <c r="I75" s="121">
        <f t="shared" si="30"/>
        <v>1</v>
      </c>
      <c r="J75" s="120">
        <f t="shared" si="31"/>
        <v>0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s="41" customFormat="1" ht="25.5" x14ac:dyDescent="0.25">
      <c r="A76" s="112" t="s">
        <v>146</v>
      </c>
      <c r="B76" s="112" t="s">
        <v>147</v>
      </c>
      <c r="C76" s="113">
        <f>+SUM(C77:C84)</f>
        <v>0</v>
      </c>
      <c r="D76" s="113">
        <f t="shared" ref="D76:H76" si="33">+SUM(D77:D84)</f>
        <v>2483329660</v>
      </c>
      <c r="E76" s="113">
        <f t="shared" si="33"/>
        <v>17012084556</v>
      </c>
      <c r="F76" s="113">
        <f t="shared" si="33"/>
        <v>17012084556</v>
      </c>
      <c r="G76" s="113">
        <f t="shared" si="33"/>
        <v>2483329660</v>
      </c>
      <c r="H76" s="113">
        <f t="shared" si="33"/>
        <v>17012084556</v>
      </c>
      <c r="I76" s="114">
        <f t="shared" si="30"/>
        <v>1</v>
      </c>
      <c r="J76" s="113">
        <f t="shared" ref="J76" si="34">+SUM(J77:J83)</f>
        <v>0</v>
      </c>
      <c r="K76" s="148">
        <f>+H76</f>
        <v>17012084556</v>
      </c>
      <c r="L76" s="40"/>
      <c r="M76" s="40" t="s">
        <v>194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</row>
    <row r="77" spans="1:56" s="41" customFormat="1" ht="25.5" x14ac:dyDescent="0.25">
      <c r="A77" s="93" t="s">
        <v>148</v>
      </c>
      <c r="B77" s="93" t="s">
        <v>149</v>
      </c>
      <c r="C77" s="122">
        <v>0</v>
      </c>
      <c r="D77" s="57">
        <f>+'[2]DICIEMBRE 2020 SI CAPITAL'!$D$77</f>
        <v>0</v>
      </c>
      <c r="E77" s="57">
        <f>+D77+'[1]NOVIEMBRE 2020 SI CAPITAL'!E77</f>
        <v>839380863</v>
      </c>
      <c r="F77" s="57">
        <f t="shared" ref="F77:F84" si="35">+C77+E77</f>
        <v>839380863</v>
      </c>
      <c r="G77" s="57">
        <f>+'[2]DICIEMBRE 2020 SI CAPITAL'!$F$77</f>
        <v>0</v>
      </c>
      <c r="H77" s="57">
        <f>+G77+'[1]NOVIEMBRE 2020 SI CAPITAL'!H77</f>
        <v>839380863</v>
      </c>
      <c r="I77" s="59">
        <f t="shared" si="30"/>
        <v>1</v>
      </c>
      <c r="J77" s="57">
        <f t="shared" si="31"/>
        <v>0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</row>
    <row r="78" spans="1:56" s="41" customFormat="1" ht="25.5" x14ac:dyDescent="0.25">
      <c r="A78" s="93" t="s">
        <v>150</v>
      </c>
      <c r="B78" s="93" t="s">
        <v>151</v>
      </c>
      <c r="C78" s="123">
        <v>0</v>
      </c>
      <c r="D78" s="57">
        <f>+'[2]DICIEMBRE 2020 SI CAPITAL'!$D$78</f>
        <v>0</v>
      </c>
      <c r="E78" s="57">
        <f>+D78+'[1]NOVIEMBRE 2020 SI CAPITAL'!E78</f>
        <v>0</v>
      </c>
      <c r="F78" s="57">
        <f t="shared" si="35"/>
        <v>0</v>
      </c>
      <c r="G78" s="57">
        <f>+'[2]DICIEMBRE 2020 SI CAPITAL'!$F$78</f>
        <v>0</v>
      </c>
      <c r="H78" s="57">
        <f>+G78+'[1]NOVIEMBRE 2020 SI CAPITAL'!H78</f>
        <v>0</v>
      </c>
      <c r="I78" s="59">
        <f t="shared" si="30"/>
        <v>0</v>
      </c>
      <c r="J78" s="57">
        <f t="shared" si="31"/>
        <v>0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</row>
    <row r="79" spans="1:56" s="41" customFormat="1" ht="25.5" x14ac:dyDescent="0.25">
      <c r="A79" s="93" t="s">
        <v>152</v>
      </c>
      <c r="B79" s="93" t="s">
        <v>153</v>
      </c>
      <c r="C79" s="123">
        <v>0</v>
      </c>
      <c r="D79" s="57">
        <f>+'[2]DICIEMBRE 2020 SI CAPITAL'!$D$79</f>
        <v>2426322700</v>
      </c>
      <c r="E79" s="57">
        <f>+D79+'[1]NOVIEMBRE 2020 SI CAPITAL'!E79</f>
        <v>2426322700</v>
      </c>
      <c r="F79" s="57">
        <f t="shared" si="35"/>
        <v>2426322700</v>
      </c>
      <c r="G79" s="57">
        <f>+'[2]DICIEMBRE 2020 SI CAPITAL'!$F$79</f>
        <v>2426322700</v>
      </c>
      <c r="H79" s="57">
        <f>+G79+'[1]NOVIEMBRE 2020 SI CAPITAL'!H79</f>
        <v>2426322700</v>
      </c>
      <c r="I79" s="59">
        <f t="shared" si="30"/>
        <v>1</v>
      </c>
      <c r="J79" s="57">
        <f t="shared" si="31"/>
        <v>0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</row>
    <row r="80" spans="1:56" s="41" customFormat="1" ht="25.5" x14ac:dyDescent="0.25">
      <c r="A80" s="93" t="s">
        <v>154</v>
      </c>
      <c r="B80" s="93" t="s">
        <v>99</v>
      </c>
      <c r="C80" s="123">
        <v>0</v>
      </c>
      <c r="D80" s="57">
        <f>+'[2]DICIEMBRE 2020 SI CAPITAL'!$D$80</f>
        <v>0</v>
      </c>
      <c r="E80" s="57">
        <f>+D80+'[1]NOVIEMBRE 2020 SI CAPITAL'!E80</f>
        <v>1220639019</v>
      </c>
      <c r="F80" s="57">
        <f t="shared" si="35"/>
        <v>1220639019</v>
      </c>
      <c r="G80" s="57">
        <f>+'[2]DICIEMBRE 2020 SI CAPITAL'!$F$80</f>
        <v>0</v>
      </c>
      <c r="H80" s="57">
        <f>+G80+'[1]NOVIEMBRE 2020 SI CAPITAL'!H80</f>
        <v>1220639019</v>
      </c>
      <c r="I80" s="59">
        <f t="shared" si="30"/>
        <v>1</v>
      </c>
      <c r="J80" s="57">
        <f t="shared" si="31"/>
        <v>0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</row>
    <row r="81" spans="1:56" s="41" customFormat="1" ht="15.75" customHeight="1" x14ac:dyDescent="0.25">
      <c r="A81" s="93" t="s">
        <v>155</v>
      </c>
      <c r="B81" s="93" t="s">
        <v>156</v>
      </c>
      <c r="C81" s="123">
        <v>0</v>
      </c>
      <c r="D81" s="57">
        <f>+'[2]DICIEMBRE 2020 SI CAPITAL'!$D$81</f>
        <v>0</v>
      </c>
      <c r="E81" s="57">
        <f>+D81+'[1]NOVIEMBRE 2020 SI CAPITAL'!E81</f>
        <v>0</v>
      </c>
      <c r="F81" s="57">
        <f t="shared" si="35"/>
        <v>0</v>
      </c>
      <c r="G81" s="57">
        <f>+'[2]DICIEMBRE 2020 SI CAPITAL'!$F$81</f>
        <v>0</v>
      </c>
      <c r="H81" s="57">
        <f>+G81+'[1]NOVIEMBRE 2020 SI CAPITAL'!H81</f>
        <v>0</v>
      </c>
      <c r="I81" s="59">
        <f t="shared" si="30"/>
        <v>0</v>
      </c>
      <c r="J81" s="57">
        <f t="shared" si="31"/>
        <v>0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</row>
    <row r="82" spans="1:56" s="41" customFormat="1" ht="15.75" customHeight="1" x14ac:dyDescent="0.25">
      <c r="A82" s="93" t="s">
        <v>157</v>
      </c>
      <c r="B82" s="93" t="s">
        <v>158</v>
      </c>
      <c r="C82" s="123">
        <v>0</v>
      </c>
      <c r="D82" s="57">
        <f>+'[2]DICIEMBRE 2020 SI CAPITAL'!$D$82</f>
        <v>0</v>
      </c>
      <c r="E82" s="57">
        <f>+D82+'[1]NOVIEMBRE 2020 SI CAPITAL'!E82</f>
        <v>12350000000</v>
      </c>
      <c r="F82" s="57">
        <f t="shared" si="35"/>
        <v>12350000000</v>
      </c>
      <c r="G82" s="57">
        <f>+'[2]DICIEMBRE 2020 SI CAPITAL'!$F$82</f>
        <v>0</v>
      </c>
      <c r="H82" s="57">
        <f>+G82+'[1]NOVIEMBRE 2020 SI CAPITAL'!H82</f>
        <v>12350000000</v>
      </c>
      <c r="I82" s="59">
        <f t="shared" si="30"/>
        <v>1</v>
      </c>
      <c r="J82" s="57">
        <f t="shared" si="31"/>
        <v>0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</row>
    <row r="83" spans="1:56" s="41" customFormat="1" ht="25.5" customHeight="1" x14ac:dyDescent="0.25">
      <c r="A83" s="93" t="s">
        <v>159</v>
      </c>
      <c r="B83" s="93" t="s">
        <v>160</v>
      </c>
      <c r="C83" s="123">
        <v>0</v>
      </c>
      <c r="D83" s="57">
        <f>+'[2]DICIEMBRE 2020 SI CAPITAL'!$D$83</f>
        <v>0</v>
      </c>
      <c r="E83" s="57">
        <f>+D83+'[1]NOVIEMBRE 2020 SI CAPITAL'!E83</f>
        <v>118735014</v>
      </c>
      <c r="F83" s="57">
        <f t="shared" si="35"/>
        <v>118735014</v>
      </c>
      <c r="G83" s="57">
        <f>+'[2]DICIEMBRE 2020 SI CAPITAL'!$F$83</f>
        <v>0</v>
      </c>
      <c r="H83" s="57">
        <f>+G83+'[1]NOVIEMBRE 2020 SI CAPITAL'!H83</f>
        <v>118735014</v>
      </c>
      <c r="I83" s="59">
        <f t="shared" si="30"/>
        <v>1</v>
      </c>
      <c r="J83" s="57">
        <f t="shared" si="31"/>
        <v>0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</row>
    <row r="84" spans="1:56" s="41" customFormat="1" ht="25.5" customHeight="1" x14ac:dyDescent="0.25">
      <c r="A84" s="93" t="s">
        <v>161</v>
      </c>
      <c r="B84" s="93" t="s">
        <v>162</v>
      </c>
      <c r="C84" s="123">
        <v>0</v>
      </c>
      <c r="D84" s="57">
        <f>+'[2]DICIEMBRE 2020 SI CAPITAL'!$D$84</f>
        <v>57006960</v>
      </c>
      <c r="E84" s="57">
        <f>+D84+'[1]NOVIEMBRE 2020 SI CAPITAL'!E84</f>
        <v>57006960</v>
      </c>
      <c r="F84" s="57">
        <f t="shared" si="35"/>
        <v>57006960</v>
      </c>
      <c r="G84" s="57">
        <f>+'[2]DICIEMBRE 2020 SI CAPITAL'!$F$84</f>
        <v>57006960</v>
      </c>
      <c r="H84" s="57">
        <f>+G84</f>
        <v>57006960</v>
      </c>
      <c r="I84" s="59">
        <f t="shared" si="30"/>
        <v>1</v>
      </c>
      <c r="J84" s="57">
        <f t="shared" si="31"/>
        <v>0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</row>
    <row r="85" spans="1:56" s="41" customFormat="1" ht="15.75" customHeight="1" x14ac:dyDescent="0.25">
      <c r="A85" s="124" t="s">
        <v>163</v>
      </c>
      <c r="B85" s="124" t="s">
        <v>164</v>
      </c>
      <c r="C85" s="113">
        <f>+C86</f>
        <v>2371041000</v>
      </c>
      <c r="D85" s="113">
        <f t="shared" ref="D85:H85" si="36">+D86</f>
        <v>32763972</v>
      </c>
      <c r="E85" s="113">
        <f t="shared" si="36"/>
        <v>32763972</v>
      </c>
      <c r="F85" s="113">
        <f t="shared" si="36"/>
        <v>2403804972</v>
      </c>
      <c r="G85" s="113">
        <f t="shared" si="36"/>
        <v>32763972</v>
      </c>
      <c r="H85" s="113">
        <f t="shared" si="36"/>
        <v>2403804972</v>
      </c>
      <c r="I85" s="114">
        <f t="shared" si="30"/>
        <v>1</v>
      </c>
      <c r="J85" s="113">
        <f t="shared" si="31"/>
        <v>0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</row>
    <row r="86" spans="1:56" s="41" customFormat="1" ht="15.75" customHeight="1" x14ac:dyDescent="0.25">
      <c r="A86" s="125" t="s">
        <v>165</v>
      </c>
      <c r="B86" s="126" t="s">
        <v>143</v>
      </c>
      <c r="C86" s="123">
        <v>2371041000</v>
      </c>
      <c r="D86" s="57">
        <f>+'[2]DICIEMBRE 2020 SI CAPITAL'!$D$86</f>
        <v>32763972</v>
      </c>
      <c r="E86" s="57">
        <f>+D86+'[1]NOVIEMBRE 2020 SI CAPITAL'!E85</f>
        <v>32763972</v>
      </c>
      <c r="F86" s="57">
        <f>+C86+E86</f>
        <v>2403804972</v>
      </c>
      <c r="G86" s="57">
        <f>+'[2]DICIEMBRE 2020 SI CAPITAL'!$F$86</f>
        <v>32763972</v>
      </c>
      <c r="H86" s="57">
        <f>+G86+'[1]NOVIEMBRE 2020 SI CAPITAL'!H85</f>
        <v>2403804972</v>
      </c>
      <c r="I86" s="59">
        <f t="shared" si="30"/>
        <v>1</v>
      </c>
      <c r="J86" s="57">
        <f t="shared" si="31"/>
        <v>0</v>
      </c>
      <c r="K86" s="40"/>
      <c r="L86" s="150">
        <f>+H86</f>
        <v>2403804972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</row>
    <row r="87" spans="1:56" ht="15.75" customHeight="1" x14ac:dyDescent="0.25">
      <c r="A87" s="95" t="s">
        <v>166</v>
      </c>
      <c r="B87" s="96" t="s">
        <v>167</v>
      </c>
      <c r="C87" s="97">
        <f t="shared" ref="C87:H88" si="37">+C88</f>
        <v>980566000</v>
      </c>
      <c r="D87" s="97">
        <f t="shared" si="37"/>
        <v>0</v>
      </c>
      <c r="E87" s="97">
        <f t="shared" si="37"/>
        <v>0</v>
      </c>
      <c r="F87" s="97">
        <f t="shared" si="37"/>
        <v>980566000</v>
      </c>
      <c r="G87" s="97">
        <f t="shared" si="37"/>
        <v>572906049</v>
      </c>
      <c r="H87" s="97">
        <f t="shared" si="37"/>
        <v>1762462206</v>
      </c>
      <c r="I87" s="98">
        <f t="shared" si="30"/>
        <v>1.7973927364399744</v>
      </c>
      <c r="J87" s="97">
        <f t="shared" si="31"/>
        <v>-781896206</v>
      </c>
    </row>
    <row r="88" spans="1:56" ht="15.75" customHeight="1" x14ac:dyDescent="0.25">
      <c r="A88" s="63" t="s">
        <v>168</v>
      </c>
      <c r="B88" s="64" t="s">
        <v>169</v>
      </c>
      <c r="C88" s="65">
        <f t="shared" si="37"/>
        <v>980566000</v>
      </c>
      <c r="D88" s="65">
        <f t="shared" si="37"/>
        <v>0</v>
      </c>
      <c r="E88" s="65">
        <f t="shared" si="37"/>
        <v>0</v>
      </c>
      <c r="F88" s="65">
        <f t="shared" si="37"/>
        <v>980566000</v>
      </c>
      <c r="G88" s="65">
        <f t="shared" si="37"/>
        <v>572906049</v>
      </c>
      <c r="H88" s="65">
        <f t="shared" si="37"/>
        <v>1762462206</v>
      </c>
      <c r="I88" s="66">
        <f t="shared" si="30"/>
        <v>1.7973927364399744</v>
      </c>
      <c r="J88" s="65">
        <f t="shared" si="31"/>
        <v>-781896206</v>
      </c>
      <c r="M88" s="60">
        <f>+L86+L74+L60+L58</f>
        <v>2413304972</v>
      </c>
    </row>
    <row r="89" spans="1:56" ht="15.75" customHeight="1" x14ac:dyDescent="0.25">
      <c r="A89" s="127" t="s">
        <v>170</v>
      </c>
      <c r="B89" s="128" t="s">
        <v>171</v>
      </c>
      <c r="C89" s="129">
        <v>980566000</v>
      </c>
      <c r="D89" s="57">
        <f>+'[2]DICIEMBRE 2020 SI CAPITAL'!$D$89</f>
        <v>0</v>
      </c>
      <c r="E89" s="57">
        <f>+D89+'[1]NOVIEMBRE 2020 SI CAPITAL'!E87</f>
        <v>0</v>
      </c>
      <c r="F89" s="57">
        <f>+C89+E89</f>
        <v>980566000</v>
      </c>
      <c r="G89" s="57">
        <f>+'[2]DICIEMBRE 2020 SI CAPITAL'!$F$89</f>
        <v>572906049</v>
      </c>
      <c r="H89" s="57">
        <f>+G89+'[1]NOVIEMBRE 2020 SI CAPITAL'!H88</f>
        <v>1762462206</v>
      </c>
      <c r="I89" s="59">
        <f t="shared" si="30"/>
        <v>1.7973927364399744</v>
      </c>
      <c r="J89" s="57">
        <f t="shared" si="31"/>
        <v>-781896206</v>
      </c>
      <c r="L89" s="151">
        <f>+H89</f>
        <v>1762462206</v>
      </c>
    </row>
    <row r="90" spans="1:56" ht="15.75" customHeight="1" x14ac:dyDescent="0.25">
      <c r="A90" s="130" t="s">
        <v>172</v>
      </c>
      <c r="B90" s="131" t="s">
        <v>173</v>
      </c>
      <c r="C90" s="132">
        <f>+C91</f>
        <v>3000000000</v>
      </c>
      <c r="D90" s="132">
        <f t="shared" ref="D90:H90" si="38">+D91</f>
        <v>0</v>
      </c>
      <c r="E90" s="132">
        <f t="shared" si="38"/>
        <v>36239507920</v>
      </c>
      <c r="F90" s="132">
        <f t="shared" si="38"/>
        <v>39239507920</v>
      </c>
      <c r="G90" s="132">
        <f t="shared" si="38"/>
        <v>0</v>
      </c>
      <c r="H90" s="132">
        <f t="shared" si="38"/>
        <v>39239507920</v>
      </c>
      <c r="I90" s="133">
        <f t="shared" si="30"/>
        <v>1</v>
      </c>
      <c r="J90" s="132">
        <f t="shared" si="31"/>
        <v>0</v>
      </c>
    </row>
    <row r="91" spans="1:56" ht="15.75" customHeight="1" x14ac:dyDescent="0.25">
      <c r="A91" s="127" t="s">
        <v>174</v>
      </c>
      <c r="B91" s="128" t="s">
        <v>175</v>
      </c>
      <c r="C91" s="129">
        <v>3000000000</v>
      </c>
      <c r="D91" s="57">
        <f>+'[2]DICIEMBRE 2020 SI CAPITAL'!$D$91</f>
        <v>0</v>
      </c>
      <c r="E91" s="57">
        <f>+D91+'[1]NOVIEMBRE 2020 SI CAPITAL'!E89</f>
        <v>36239507920</v>
      </c>
      <c r="F91" s="57">
        <f>+C91+E91</f>
        <v>39239507920</v>
      </c>
      <c r="G91" s="57">
        <f>+'[2]DICIEMBRE 2020 SI CAPITAL'!$F$91</f>
        <v>0</v>
      </c>
      <c r="H91" s="57">
        <f>+G91+'[1]NOVIEMBRE 2020 SI CAPITAL'!H90</f>
        <v>39239507920</v>
      </c>
      <c r="I91" s="59">
        <f t="shared" si="30"/>
        <v>1</v>
      </c>
      <c r="J91" s="57">
        <f t="shared" si="31"/>
        <v>0</v>
      </c>
      <c r="L91" s="151">
        <f>+H91</f>
        <v>39239507920</v>
      </c>
    </row>
    <row r="92" spans="1:56" ht="15.75" customHeight="1" x14ac:dyDescent="0.25">
      <c r="A92" s="95" t="s">
        <v>176</v>
      </c>
      <c r="B92" s="96" t="s">
        <v>177</v>
      </c>
      <c r="C92" s="97">
        <f>+C93</f>
        <v>4883567000</v>
      </c>
      <c r="D92" s="97">
        <f t="shared" ref="D92:H92" si="39">+D93</f>
        <v>0</v>
      </c>
      <c r="E92" s="97">
        <f t="shared" si="39"/>
        <v>-1800000000</v>
      </c>
      <c r="F92" s="97">
        <f t="shared" si="39"/>
        <v>3083567000</v>
      </c>
      <c r="G92" s="97">
        <f t="shared" si="39"/>
        <v>586094966</v>
      </c>
      <c r="H92" s="97">
        <f t="shared" si="39"/>
        <v>3182366299</v>
      </c>
      <c r="I92" s="98">
        <f t="shared" si="30"/>
        <v>1.0320405877349186</v>
      </c>
      <c r="J92" s="97">
        <f t="shared" si="31"/>
        <v>-98799299</v>
      </c>
    </row>
    <row r="93" spans="1:56" ht="15.75" customHeight="1" x14ac:dyDescent="0.25">
      <c r="A93" s="92" t="s">
        <v>178</v>
      </c>
      <c r="B93" s="93" t="s">
        <v>179</v>
      </c>
      <c r="C93" s="94">
        <v>4883567000</v>
      </c>
      <c r="D93" s="57">
        <f>+'[2]DICIEMBRE 2020 SI CAPITAL'!$D$93</f>
        <v>0</v>
      </c>
      <c r="E93" s="57">
        <f>+D93+'[1]NOVIEMBRE 2020 SI CAPITAL'!E92</f>
        <v>-1800000000</v>
      </c>
      <c r="F93" s="57">
        <f>+C93+E93</f>
        <v>3083567000</v>
      </c>
      <c r="G93" s="57">
        <f>+'[2]DICIEMBRE 2020 SI CAPITAL'!$F$93</f>
        <v>586094966</v>
      </c>
      <c r="H93" s="57">
        <f>+G93+'[1]NOVIEMBRE 2020 SI CAPITAL'!H92</f>
        <v>3182366299</v>
      </c>
      <c r="I93" s="59">
        <f t="shared" si="30"/>
        <v>1.0320405877349186</v>
      </c>
      <c r="J93" s="57">
        <f t="shared" si="31"/>
        <v>-98799299</v>
      </c>
      <c r="L93" s="151">
        <f>+H93</f>
        <v>3182366299</v>
      </c>
    </row>
    <row r="94" spans="1:56" s="41" customFormat="1" ht="15.75" customHeight="1" x14ac:dyDescent="0.25">
      <c r="A94" s="42" t="s">
        <v>180</v>
      </c>
      <c r="B94" s="43" t="s">
        <v>181</v>
      </c>
      <c r="C94" s="44">
        <f t="shared" ref="C94:H96" si="40">+C95</f>
        <v>244689781000</v>
      </c>
      <c r="D94" s="44">
        <f t="shared" si="40"/>
        <v>0</v>
      </c>
      <c r="E94" s="44">
        <f t="shared" si="40"/>
        <v>0</v>
      </c>
      <c r="F94" s="44">
        <f t="shared" si="40"/>
        <v>244689781000</v>
      </c>
      <c r="G94" s="44">
        <f t="shared" si="40"/>
        <v>38628632368</v>
      </c>
      <c r="H94" s="44">
        <f t="shared" si="40"/>
        <v>210893971632</v>
      </c>
      <c r="I94" s="45">
        <f t="shared" si="30"/>
        <v>0.86188303724870308</v>
      </c>
      <c r="J94" s="44">
        <f t="shared" si="31"/>
        <v>33795809368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56" ht="15.75" customHeight="1" x14ac:dyDescent="0.25">
      <c r="A95" s="95" t="s">
        <v>182</v>
      </c>
      <c r="B95" s="96" t="s">
        <v>183</v>
      </c>
      <c r="C95" s="97">
        <f t="shared" si="40"/>
        <v>244689781000</v>
      </c>
      <c r="D95" s="97">
        <f t="shared" si="40"/>
        <v>0</v>
      </c>
      <c r="E95" s="97">
        <f t="shared" si="40"/>
        <v>0</v>
      </c>
      <c r="F95" s="97">
        <f t="shared" si="40"/>
        <v>244689781000</v>
      </c>
      <c r="G95" s="97">
        <f t="shared" si="40"/>
        <v>38628632368</v>
      </c>
      <c r="H95" s="97">
        <f t="shared" si="40"/>
        <v>210893971632</v>
      </c>
      <c r="I95" s="98">
        <f t="shared" si="30"/>
        <v>0.86188303724870308</v>
      </c>
      <c r="J95" s="97">
        <f t="shared" si="31"/>
        <v>33795809368</v>
      </c>
    </row>
    <row r="96" spans="1:56" ht="15.75" customHeight="1" x14ac:dyDescent="0.25">
      <c r="A96" s="70" t="s">
        <v>184</v>
      </c>
      <c r="B96" s="71" t="s">
        <v>185</v>
      </c>
      <c r="C96" s="58">
        <f t="shared" si="40"/>
        <v>244689781000</v>
      </c>
      <c r="D96" s="58">
        <f t="shared" si="40"/>
        <v>0</v>
      </c>
      <c r="E96" s="58">
        <f t="shared" si="40"/>
        <v>0</v>
      </c>
      <c r="F96" s="58">
        <f t="shared" si="40"/>
        <v>244689781000</v>
      </c>
      <c r="G96" s="58">
        <f t="shared" si="40"/>
        <v>38628632368</v>
      </c>
      <c r="H96" s="58">
        <f t="shared" si="40"/>
        <v>210893971632</v>
      </c>
      <c r="I96" s="72">
        <f t="shared" si="30"/>
        <v>0.86188303724870308</v>
      </c>
      <c r="J96" s="58">
        <f t="shared" si="31"/>
        <v>33795809368</v>
      </c>
      <c r="L96" s="151">
        <f>+H96</f>
        <v>210893971632</v>
      </c>
    </row>
    <row r="97" spans="1:40" ht="15.75" customHeight="1" x14ac:dyDescent="0.25">
      <c r="A97" s="134" t="s">
        <v>186</v>
      </c>
      <c r="B97" s="134" t="s">
        <v>187</v>
      </c>
      <c r="C97" s="135">
        <v>244689781000</v>
      </c>
      <c r="D97" s="57">
        <f>+'[2]DICIEMBRE 2020 SI CAPITAL'!$D$97</f>
        <v>0</v>
      </c>
      <c r="E97" s="57">
        <f>+D97+'[1]NOVIEMBRE 2020 SI CAPITAL'!E96</f>
        <v>0</v>
      </c>
      <c r="F97" s="57">
        <f>+C97+E97</f>
        <v>244689781000</v>
      </c>
      <c r="G97" s="57">
        <f>+'[2]DICIEMBRE 2020 SI CAPITAL'!$F$97</f>
        <v>38628632368</v>
      </c>
      <c r="H97" s="57">
        <f>+G97+'[1]NOVIEMBRE 2020 SI CAPITAL'!H96</f>
        <v>210893971632</v>
      </c>
      <c r="I97" s="59">
        <f t="shared" si="30"/>
        <v>0.86188303724870308</v>
      </c>
      <c r="J97" s="57">
        <f t="shared" si="31"/>
        <v>33795809368</v>
      </c>
      <c r="K97" s="60">
        <f>SUM(K10:K96)</f>
        <v>39515161957</v>
      </c>
      <c r="L97" s="60">
        <f>SUM(L10:L96)</f>
        <v>317744475686</v>
      </c>
      <c r="M97" s="54" t="s">
        <v>195</v>
      </c>
      <c r="N97" s="60">
        <f>+K97+L97</f>
        <v>357259637643</v>
      </c>
      <c r="O97" s="60">
        <f>+L97-'[3]EJECUCION INGRESOS'!$H$103</f>
        <v>3105921399</v>
      </c>
      <c r="P97" s="60">
        <f>+O97-M88</f>
        <v>692616427</v>
      </c>
    </row>
    <row r="98" spans="1:40" x14ac:dyDescent="0.25">
      <c r="B98" s="136"/>
      <c r="N98" s="147">
        <f>+N97-H10</f>
        <v>0</v>
      </c>
      <c r="P98" s="60">
        <f>+P97-H38</f>
        <v>151116427</v>
      </c>
    </row>
    <row r="99" spans="1:40" x14ac:dyDescent="0.2">
      <c r="A99" s="138" t="s">
        <v>188</v>
      </c>
      <c r="B99" s="139"/>
      <c r="C99" s="139"/>
      <c r="D99" s="139"/>
      <c r="E99" s="139"/>
      <c r="F99" s="140"/>
      <c r="G99" s="141"/>
      <c r="H99" s="140"/>
      <c r="J99" s="142"/>
      <c r="L99" s="60">
        <v>303931825250</v>
      </c>
      <c r="M99" s="54" t="s">
        <v>196</v>
      </c>
    </row>
    <row r="100" spans="1:40" s="32" customFormat="1" x14ac:dyDescent="0.2">
      <c r="A100" s="138" t="s">
        <v>189</v>
      </c>
      <c r="B100" s="139"/>
      <c r="C100" s="139"/>
      <c r="D100" s="139"/>
      <c r="E100" s="143"/>
      <c r="F100" s="140"/>
      <c r="G100" s="140"/>
      <c r="H100" s="140"/>
      <c r="I100" s="137"/>
      <c r="J100" s="144"/>
      <c r="K100" s="54"/>
      <c r="L100" s="60">
        <f>+L97-L99</f>
        <v>13812650436</v>
      </c>
      <c r="M100" s="54"/>
      <c r="N100" s="60">
        <f>+N103+L97</f>
        <v>346775641461</v>
      </c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</row>
    <row r="101" spans="1:40" s="32" customFormat="1" x14ac:dyDescent="0.2">
      <c r="A101" s="138"/>
      <c r="B101" s="139"/>
      <c r="C101" s="139"/>
      <c r="D101" s="139"/>
      <c r="E101" s="139"/>
      <c r="F101" s="140"/>
      <c r="G101" s="140"/>
      <c r="H101" s="140"/>
      <c r="I101" s="137"/>
      <c r="J101" s="54"/>
      <c r="K101" s="54" t="s">
        <v>197</v>
      </c>
      <c r="L101" s="60">
        <v>692616427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</row>
    <row r="102" spans="1:40" s="32" customFormat="1" x14ac:dyDescent="0.2">
      <c r="A102" s="138"/>
      <c r="B102" s="138" t="s">
        <v>190</v>
      </c>
      <c r="C102" s="138"/>
      <c r="D102" s="138"/>
      <c r="E102" s="138"/>
      <c r="F102" s="145" t="s">
        <v>191</v>
      </c>
      <c r="G102" s="146"/>
      <c r="H102" s="145"/>
      <c r="I102" s="137"/>
      <c r="J102" s="54"/>
      <c r="K102" s="54"/>
      <c r="L102" s="60">
        <f>+L100-L101</f>
        <v>13120034009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</row>
    <row r="103" spans="1:40" s="32" customFormat="1" x14ac:dyDescent="0.2">
      <c r="A103" s="138"/>
      <c r="B103" s="138" t="s">
        <v>192</v>
      </c>
      <c r="C103" s="138"/>
      <c r="D103" s="138"/>
      <c r="E103" s="138"/>
      <c r="F103" s="145" t="s">
        <v>193</v>
      </c>
      <c r="G103" s="145"/>
      <c r="H103" s="145"/>
      <c r="I103" s="137"/>
      <c r="J103" s="54"/>
      <c r="K103" s="54"/>
      <c r="L103" s="60">
        <f>+J96</f>
        <v>33795809368</v>
      </c>
      <c r="M103" s="54"/>
      <c r="N103" s="60">
        <v>29031165775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</row>
    <row r="104" spans="1:40" s="32" customFormat="1" x14ac:dyDescent="0.25">
      <c r="A104" s="54"/>
      <c r="B104" s="136"/>
      <c r="D104" s="54"/>
      <c r="E104" s="54"/>
      <c r="F104" s="54"/>
      <c r="G104" s="54"/>
      <c r="H104" s="54"/>
      <c r="I104" s="137"/>
      <c r="J104" s="54"/>
      <c r="K104" s="54"/>
      <c r="L104" s="60">
        <f>+L103+L102</f>
        <v>46915843377</v>
      </c>
      <c r="M104" s="54"/>
      <c r="N104" s="60">
        <f>+L103-N103</f>
        <v>4764643593</v>
      </c>
      <c r="O104" s="60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</row>
    <row r="105" spans="1:40" s="32" customFormat="1" x14ac:dyDescent="0.25">
      <c r="A105" s="54"/>
      <c r="B105" s="136"/>
      <c r="D105" s="54"/>
      <c r="E105" s="54"/>
      <c r="F105" s="54"/>
      <c r="G105" s="54"/>
      <c r="H105" s="54"/>
      <c r="I105" s="137"/>
      <c r="J105" s="54"/>
      <c r="K105" s="54"/>
      <c r="L105" s="60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</row>
    <row r="106" spans="1:40" s="32" customFormat="1" x14ac:dyDescent="0.25">
      <c r="A106" s="54"/>
      <c r="B106" s="136"/>
      <c r="D106" s="54"/>
      <c r="E106" s="54"/>
      <c r="F106" s="54"/>
      <c r="G106" s="54"/>
      <c r="H106" s="54"/>
      <c r="I106" s="137"/>
      <c r="J106" s="54"/>
      <c r="K106" s="54"/>
      <c r="L106" s="60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</row>
    <row r="107" spans="1:40" s="32" customFormat="1" x14ac:dyDescent="0.25">
      <c r="A107" s="54"/>
      <c r="B107" s="136"/>
      <c r="D107" s="54"/>
      <c r="E107" s="54"/>
      <c r="F107" s="54"/>
      <c r="G107" s="147"/>
      <c r="H107" s="60"/>
      <c r="I107" s="137"/>
      <c r="J107" s="54"/>
      <c r="K107" s="54"/>
      <c r="L107" s="60"/>
      <c r="M107" s="60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</row>
    <row r="108" spans="1:40" s="32" customFormat="1" x14ac:dyDescent="0.25">
      <c r="A108" s="54"/>
      <c r="B108" s="136"/>
      <c r="D108" s="54"/>
      <c r="E108" s="54"/>
      <c r="F108" s="54"/>
      <c r="G108" s="54"/>
      <c r="H108" s="54"/>
      <c r="I108" s="137"/>
      <c r="J108" s="54"/>
      <c r="K108" s="54"/>
      <c r="L108" s="60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</row>
    <row r="109" spans="1:40" s="32" customFormat="1" x14ac:dyDescent="0.25">
      <c r="A109" s="54"/>
      <c r="B109" s="136"/>
      <c r="D109" s="54"/>
      <c r="E109" s="54"/>
      <c r="F109" s="54"/>
      <c r="G109" s="54"/>
      <c r="H109" s="54"/>
      <c r="I109" s="137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</row>
    <row r="110" spans="1:40" s="32" customFormat="1" x14ac:dyDescent="0.25">
      <c r="A110" s="54"/>
      <c r="B110" s="136"/>
      <c r="D110" s="54"/>
      <c r="E110" s="54"/>
      <c r="F110" s="54"/>
      <c r="G110" s="54"/>
      <c r="H110" s="54"/>
      <c r="I110" s="137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</row>
    <row r="111" spans="1:40" s="32" customFormat="1" x14ac:dyDescent="0.25">
      <c r="A111" s="54"/>
      <c r="B111" s="136"/>
      <c r="D111" s="54"/>
      <c r="E111" s="54"/>
      <c r="F111" s="54"/>
      <c r="G111" s="54"/>
      <c r="H111" s="54"/>
      <c r="I111" s="137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</row>
    <row r="112" spans="1:40" s="32" customFormat="1" x14ac:dyDescent="0.25">
      <c r="A112" s="54"/>
      <c r="B112" s="136"/>
      <c r="D112" s="54"/>
      <c r="E112" s="54"/>
      <c r="F112" s="54"/>
      <c r="G112" s="54"/>
      <c r="H112" s="54"/>
      <c r="I112" s="137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</row>
    <row r="113" spans="1:40" s="32" customFormat="1" x14ac:dyDescent="0.25">
      <c r="A113" s="54"/>
      <c r="B113" s="136"/>
      <c r="D113" s="54"/>
      <c r="E113" s="54"/>
      <c r="F113" s="54"/>
      <c r="G113" s="54"/>
      <c r="H113" s="54"/>
      <c r="I113" s="137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</row>
    <row r="114" spans="1:40" s="32" customFormat="1" x14ac:dyDescent="0.25">
      <c r="A114" s="54"/>
      <c r="B114" s="136"/>
      <c r="D114" s="54"/>
      <c r="E114" s="54"/>
      <c r="F114" s="54"/>
      <c r="G114" s="54"/>
      <c r="H114" s="54"/>
      <c r="I114" s="137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</row>
    <row r="115" spans="1:40" s="32" customFormat="1" x14ac:dyDescent="0.25">
      <c r="A115" s="54"/>
      <c r="B115" s="136"/>
      <c r="D115" s="54"/>
      <c r="E115" s="54"/>
      <c r="F115" s="54"/>
      <c r="G115" s="54"/>
      <c r="H115" s="54"/>
      <c r="I115" s="137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</row>
    <row r="116" spans="1:40" s="32" customFormat="1" x14ac:dyDescent="0.25">
      <c r="A116" s="54"/>
      <c r="B116" s="136"/>
      <c r="D116" s="54"/>
      <c r="E116" s="54"/>
      <c r="F116" s="54"/>
      <c r="G116" s="54"/>
      <c r="H116" s="54"/>
      <c r="I116" s="137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</row>
    <row r="117" spans="1:40" s="32" customFormat="1" x14ac:dyDescent="0.25">
      <c r="A117" s="54"/>
      <c r="B117" s="136"/>
      <c r="D117" s="54"/>
      <c r="E117" s="54"/>
      <c r="F117" s="54"/>
      <c r="G117" s="54"/>
      <c r="H117" s="54"/>
      <c r="I117" s="137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</row>
    <row r="118" spans="1:40" s="32" customFormat="1" x14ac:dyDescent="0.25">
      <c r="A118" s="54"/>
      <c r="B118" s="136"/>
      <c r="D118" s="54"/>
      <c r="E118" s="54"/>
      <c r="F118" s="54"/>
      <c r="G118" s="54"/>
      <c r="H118" s="54"/>
      <c r="I118" s="137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</row>
    <row r="119" spans="1:40" s="32" customFormat="1" x14ac:dyDescent="0.25">
      <c r="A119" s="54"/>
      <c r="B119" s="136"/>
      <c r="D119" s="54"/>
      <c r="E119" s="54"/>
      <c r="F119" s="54"/>
      <c r="G119" s="54"/>
      <c r="H119" s="54"/>
      <c r="I119" s="137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</row>
    <row r="120" spans="1:40" s="32" customFormat="1" x14ac:dyDescent="0.25">
      <c r="A120" s="54"/>
      <c r="B120" s="136"/>
      <c r="D120" s="54"/>
      <c r="E120" s="54"/>
      <c r="F120" s="54"/>
      <c r="G120" s="54"/>
      <c r="H120" s="54"/>
      <c r="I120" s="137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</row>
    <row r="121" spans="1:40" s="32" customFormat="1" x14ac:dyDescent="0.25">
      <c r="A121" s="54"/>
      <c r="B121" s="136"/>
      <c r="D121" s="54"/>
      <c r="E121" s="54"/>
      <c r="F121" s="54"/>
      <c r="G121" s="54"/>
      <c r="H121" s="54"/>
      <c r="I121" s="137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</row>
    <row r="122" spans="1:40" s="32" customFormat="1" x14ac:dyDescent="0.25">
      <c r="A122" s="54"/>
      <c r="B122" s="136"/>
      <c r="D122" s="54"/>
      <c r="E122" s="54"/>
      <c r="F122" s="54"/>
      <c r="G122" s="54"/>
      <c r="H122" s="54"/>
      <c r="I122" s="137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</row>
    <row r="123" spans="1:40" s="32" customFormat="1" x14ac:dyDescent="0.25">
      <c r="A123" s="54"/>
      <c r="B123" s="136"/>
      <c r="D123" s="54"/>
      <c r="E123" s="54"/>
      <c r="F123" s="54"/>
      <c r="G123" s="54"/>
      <c r="H123" s="54"/>
      <c r="I123" s="137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</row>
    <row r="124" spans="1:40" s="32" customFormat="1" x14ac:dyDescent="0.25">
      <c r="A124" s="54"/>
      <c r="B124" s="136"/>
      <c r="D124" s="54"/>
      <c r="E124" s="54"/>
      <c r="F124" s="54"/>
      <c r="G124" s="54"/>
      <c r="H124" s="54"/>
      <c r="I124" s="137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</row>
    <row r="125" spans="1:40" s="32" customFormat="1" x14ac:dyDescent="0.25">
      <c r="A125" s="54"/>
      <c r="B125" s="136"/>
      <c r="D125" s="54"/>
      <c r="E125" s="54"/>
      <c r="F125" s="54"/>
      <c r="G125" s="54"/>
      <c r="H125" s="54"/>
      <c r="I125" s="137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</row>
    <row r="126" spans="1:40" s="32" customFormat="1" x14ac:dyDescent="0.25">
      <c r="A126" s="54"/>
      <c r="B126" s="136"/>
      <c r="D126" s="54"/>
      <c r="E126" s="54"/>
      <c r="F126" s="54"/>
      <c r="G126" s="54"/>
      <c r="H126" s="54"/>
      <c r="I126" s="137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</row>
    <row r="127" spans="1:40" s="32" customFormat="1" x14ac:dyDescent="0.25">
      <c r="A127" s="54"/>
      <c r="B127" s="136"/>
      <c r="D127" s="54"/>
      <c r="E127" s="54"/>
      <c r="F127" s="54"/>
      <c r="G127" s="54"/>
      <c r="H127" s="54"/>
      <c r="I127" s="137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</row>
    <row r="128" spans="1:40" s="32" customFormat="1" x14ac:dyDescent="0.25">
      <c r="A128" s="54"/>
      <c r="B128" s="136"/>
      <c r="D128" s="54"/>
      <c r="E128" s="54"/>
      <c r="F128" s="54"/>
      <c r="G128" s="54"/>
      <c r="H128" s="54"/>
      <c r="I128" s="137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</row>
    <row r="129" spans="1:40" s="32" customFormat="1" x14ac:dyDescent="0.25">
      <c r="A129" s="54"/>
      <c r="B129" s="136"/>
      <c r="D129" s="54"/>
      <c r="E129" s="54"/>
      <c r="F129" s="54"/>
      <c r="G129" s="54"/>
      <c r="H129" s="54"/>
      <c r="I129" s="137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</row>
    <row r="130" spans="1:40" s="32" customFormat="1" x14ac:dyDescent="0.25">
      <c r="A130" s="54"/>
      <c r="B130" s="136"/>
      <c r="D130" s="54"/>
      <c r="E130" s="54"/>
      <c r="F130" s="54"/>
      <c r="G130" s="54"/>
      <c r="H130" s="54"/>
      <c r="I130" s="137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</row>
    <row r="131" spans="1:40" s="32" customFormat="1" x14ac:dyDescent="0.25">
      <c r="A131" s="54"/>
      <c r="B131" s="136"/>
      <c r="D131" s="54"/>
      <c r="E131" s="54"/>
      <c r="F131" s="54"/>
      <c r="G131" s="54"/>
      <c r="H131" s="54"/>
      <c r="I131" s="137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</row>
    <row r="132" spans="1:40" s="32" customFormat="1" x14ac:dyDescent="0.25">
      <c r="A132" s="54"/>
      <c r="B132" s="136"/>
      <c r="D132" s="54"/>
      <c r="E132" s="54"/>
      <c r="F132" s="54"/>
      <c r="G132" s="54"/>
      <c r="H132" s="54"/>
      <c r="I132" s="137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</row>
    <row r="133" spans="1:40" s="32" customFormat="1" x14ac:dyDescent="0.25">
      <c r="A133" s="54"/>
      <c r="B133" s="136"/>
      <c r="D133" s="54"/>
      <c r="E133" s="54"/>
      <c r="F133" s="54"/>
      <c r="G133" s="54"/>
      <c r="H133" s="54"/>
      <c r="I133" s="137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</row>
    <row r="134" spans="1:40" s="32" customFormat="1" x14ac:dyDescent="0.25">
      <c r="A134" s="54"/>
      <c r="B134" s="136"/>
      <c r="D134" s="54"/>
      <c r="E134" s="54"/>
      <c r="F134" s="54"/>
      <c r="G134" s="54"/>
      <c r="H134" s="54"/>
      <c r="I134" s="137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</row>
    <row r="135" spans="1:40" s="32" customFormat="1" x14ac:dyDescent="0.25">
      <c r="A135" s="54"/>
      <c r="B135" s="136"/>
      <c r="D135" s="54"/>
      <c r="E135" s="54"/>
      <c r="F135" s="54"/>
      <c r="G135" s="54"/>
      <c r="H135" s="54"/>
      <c r="I135" s="137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</row>
    <row r="136" spans="1:40" s="32" customFormat="1" x14ac:dyDescent="0.25">
      <c r="A136" s="54"/>
      <c r="B136" s="136"/>
      <c r="D136" s="54"/>
      <c r="E136" s="54"/>
      <c r="F136" s="54"/>
      <c r="G136" s="54"/>
      <c r="H136" s="54"/>
      <c r="I136" s="137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</row>
    <row r="137" spans="1:40" s="32" customFormat="1" x14ac:dyDescent="0.25">
      <c r="A137" s="54"/>
      <c r="B137" s="136"/>
      <c r="D137" s="54"/>
      <c r="E137" s="54"/>
      <c r="F137" s="54"/>
      <c r="G137" s="54"/>
      <c r="H137" s="54"/>
      <c r="I137" s="137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</row>
    <row r="138" spans="1:40" s="32" customFormat="1" x14ac:dyDescent="0.25">
      <c r="A138" s="54"/>
      <c r="B138" s="136"/>
      <c r="D138" s="54"/>
      <c r="E138" s="54"/>
      <c r="F138" s="54"/>
      <c r="G138" s="54"/>
      <c r="H138" s="54"/>
      <c r="I138" s="137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</row>
    <row r="139" spans="1:40" s="32" customFormat="1" x14ac:dyDescent="0.25">
      <c r="A139" s="54"/>
      <c r="B139" s="136"/>
      <c r="D139" s="54"/>
      <c r="E139" s="54"/>
      <c r="F139" s="54"/>
      <c r="G139" s="54"/>
      <c r="H139" s="54"/>
      <c r="I139" s="137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</row>
    <row r="140" spans="1:40" s="32" customFormat="1" x14ac:dyDescent="0.25">
      <c r="A140" s="54"/>
      <c r="B140" s="136"/>
      <c r="D140" s="54"/>
      <c r="E140" s="54"/>
      <c r="F140" s="54"/>
      <c r="G140" s="54"/>
      <c r="H140" s="54"/>
      <c r="I140" s="137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</row>
    <row r="141" spans="1:40" s="32" customFormat="1" x14ac:dyDescent="0.25">
      <c r="A141" s="54"/>
      <c r="B141" s="136"/>
      <c r="D141" s="54"/>
      <c r="E141" s="54"/>
      <c r="F141" s="54"/>
      <c r="G141" s="54"/>
      <c r="H141" s="54"/>
      <c r="I141" s="137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</row>
    <row r="142" spans="1:40" s="32" customFormat="1" x14ac:dyDescent="0.25">
      <c r="A142" s="54"/>
      <c r="B142" s="136"/>
      <c r="D142" s="54"/>
      <c r="E142" s="54"/>
      <c r="F142" s="54"/>
      <c r="G142" s="54"/>
      <c r="H142" s="54"/>
      <c r="I142" s="137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</row>
    <row r="143" spans="1:40" s="32" customFormat="1" x14ac:dyDescent="0.25">
      <c r="A143" s="54"/>
      <c r="B143" s="136"/>
      <c r="D143" s="54"/>
      <c r="E143" s="54"/>
      <c r="F143" s="54"/>
      <c r="G143" s="54"/>
      <c r="H143" s="54"/>
      <c r="I143" s="137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</row>
    <row r="144" spans="1:40" s="32" customFormat="1" x14ac:dyDescent="0.25">
      <c r="A144" s="54"/>
      <c r="B144" s="136"/>
      <c r="D144" s="54"/>
      <c r="E144" s="54"/>
      <c r="F144" s="54"/>
      <c r="G144" s="54"/>
      <c r="H144" s="54"/>
      <c r="I144" s="137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</row>
    <row r="145" spans="1:40" s="32" customFormat="1" x14ac:dyDescent="0.25">
      <c r="A145" s="54"/>
      <c r="B145" s="136"/>
      <c r="D145" s="54"/>
      <c r="E145" s="54"/>
      <c r="F145" s="54"/>
      <c r="G145" s="54"/>
      <c r="H145" s="54"/>
      <c r="I145" s="137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</row>
    <row r="146" spans="1:40" s="32" customFormat="1" x14ac:dyDescent="0.25">
      <c r="A146" s="54"/>
      <c r="B146" s="136"/>
      <c r="D146" s="54"/>
      <c r="E146" s="54"/>
      <c r="F146" s="54"/>
      <c r="G146" s="54"/>
      <c r="H146" s="54"/>
      <c r="I146" s="137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</row>
    <row r="147" spans="1:40" s="32" customFormat="1" x14ac:dyDescent="0.25">
      <c r="A147" s="54"/>
      <c r="B147" s="136"/>
      <c r="D147" s="54"/>
      <c r="E147" s="54"/>
      <c r="F147" s="54"/>
      <c r="G147" s="54"/>
      <c r="H147" s="54"/>
      <c r="I147" s="137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</row>
    <row r="148" spans="1:40" s="32" customFormat="1" x14ac:dyDescent="0.25">
      <c r="A148" s="54"/>
      <c r="B148" s="136"/>
      <c r="D148" s="54"/>
      <c r="E148" s="54"/>
      <c r="F148" s="54"/>
      <c r="G148" s="54"/>
      <c r="H148" s="54"/>
      <c r="I148" s="137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</row>
    <row r="149" spans="1:40" s="32" customFormat="1" x14ac:dyDescent="0.25">
      <c r="A149" s="54"/>
      <c r="B149" s="136"/>
      <c r="D149" s="54"/>
      <c r="E149" s="54"/>
      <c r="F149" s="54"/>
      <c r="G149" s="54"/>
      <c r="H149" s="54"/>
      <c r="I149" s="137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</row>
    <row r="150" spans="1:40" s="32" customFormat="1" x14ac:dyDescent="0.25">
      <c r="A150" s="54"/>
      <c r="B150" s="136"/>
      <c r="D150" s="54"/>
      <c r="E150" s="54"/>
      <c r="F150" s="54"/>
      <c r="G150" s="54"/>
      <c r="H150" s="54"/>
      <c r="I150" s="137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</row>
    <row r="151" spans="1:40" s="32" customFormat="1" x14ac:dyDescent="0.25">
      <c r="A151" s="54"/>
      <c r="B151" s="136"/>
      <c r="D151" s="54"/>
      <c r="E151" s="54"/>
      <c r="F151" s="54"/>
      <c r="G151" s="54"/>
      <c r="H151" s="54"/>
      <c r="I151" s="137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</row>
    <row r="152" spans="1:40" s="32" customFormat="1" x14ac:dyDescent="0.25">
      <c r="A152" s="54"/>
      <c r="B152" s="136"/>
      <c r="D152" s="54"/>
      <c r="E152" s="54"/>
      <c r="F152" s="54"/>
      <c r="G152" s="54"/>
      <c r="H152" s="54"/>
      <c r="I152" s="137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</row>
    <row r="153" spans="1:40" s="32" customFormat="1" x14ac:dyDescent="0.25">
      <c r="A153" s="54"/>
      <c r="B153" s="136"/>
      <c r="D153" s="54"/>
      <c r="E153" s="54"/>
      <c r="F153" s="54"/>
      <c r="G153" s="54"/>
      <c r="H153" s="54"/>
      <c r="I153" s="137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</row>
    <row r="154" spans="1:40" s="32" customFormat="1" x14ac:dyDescent="0.25">
      <c r="A154" s="54"/>
      <c r="B154" s="136"/>
      <c r="D154" s="54"/>
      <c r="E154" s="54"/>
      <c r="F154" s="54"/>
      <c r="G154" s="54"/>
      <c r="H154" s="54"/>
      <c r="I154" s="137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</row>
    <row r="155" spans="1:40" s="32" customFormat="1" x14ac:dyDescent="0.25">
      <c r="A155" s="54"/>
      <c r="B155" s="136"/>
      <c r="D155" s="54"/>
      <c r="E155" s="54"/>
      <c r="F155" s="54"/>
      <c r="G155" s="54"/>
      <c r="H155" s="54"/>
      <c r="I155" s="137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</row>
    <row r="156" spans="1:40" s="32" customFormat="1" x14ac:dyDescent="0.25">
      <c r="A156" s="54"/>
      <c r="B156" s="136"/>
      <c r="D156" s="54"/>
      <c r="E156" s="54"/>
      <c r="F156" s="54"/>
      <c r="G156" s="54"/>
      <c r="H156" s="54"/>
      <c r="I156" s="137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</row>
    <row r="157" spans="1:40" s="32" customFormat="1" x14ac:dyDescent="0.25">
      <c r="A157" s="54"/>
      <c r="B157" s="136"/>
      <c r="D157" s="54"/>
      <c r="E157" s="54"/>
      <c r="F157" s="54"/>
      <c r="G157" s="54"/>
      <c r="H157" s="54"/>
      <c r="I157" s="137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</row>
    <row r="158" spans="1:40" s="32" customFormat="1" x14ac:dyDescent="0.25">
      <c r="A158" s="54"/>
      <c r="B158" s="136"/>
      <c r="D158" s="54"/>
      <c r="E158" s="54"/>
      <c r="F158" s="54"/>
      <c r="G158" s="54"/>
      <c r="H158" s="54"/>
      <c r="I158" s="137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</row>
    <row r="159" spans="1:40" s="32" customFormat="1" x14ac:dyDescent="0.25">
      <c r="A159" s="54"/>
      <c r="B159" s="136"/>
      <c r="D159" s="54"/>
      <c r="E159" s="54"/>
      <c r="F159" s="54"/>
      <c r="G159" s="54"/>
      <c r="H159" s="54"/>
      <c r="I159" s="137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</row>
    <row r="160" spans="1:40" s="32" customFormat="1" x14ac:dyDescent="0.25">
      <c r="A160" s="54"/>
      <c r="B160" s="136"/>
      <c r="D160" s="54"/>
      <c r="E160" s="54"/>
      <c r="F160" s="54"/>
      <c r="G160" s="54"/>
      <c r="H160" s="54"/>
      <c r="I160" s="137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</row>
    <row r="161" spans="1:40" s="32" customFormat="1" x14ac:dyDescent="0.25">
      <c r="A161" s="54"/>
      <c r="B161" s="136"/>
      <c r="D161" s="54"/>
      <c r="E161" s="54"/>
      <c r="F161" s="54"/>
      <c r="G161" s="54"/>
      <c r="H161" s="54"/>
      <c r="I161" s="137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</row>
    <row r="162" spans="1:40" s="32" customFormat="1" x14ac:dyDescent="0.25">
      <c r="A162" s="54"/>
      <c r="B162" s="136"/>
      <c r="D162" s="54"/>
      <c r="E162" s="54"/>
      <c r="F162" s="54"/>
      <c r="G162" s="54"/>
      <c r="H162" s="54"/>
      <c r="I162" s="137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</row>
    <row r="163" spans="1:40" s="32" customFormat="1" x14ac:dyDescent="0.25">
      <c r="A163" s="54"/>
      <c r="B163" s="136"/>
      <c r="D163" s="54"/>
      <c r="E163" s="54"/>
      <c r="F163" s="54"/>
      <c r="G163" s="54"/>
      <c r="H163" s="54"/>
      <c r="I163" s="137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</row>
    <row r="164" spans="1:40" s="32" customFormat="1" x14ac:dyDescent="0.25">
      <c r="A164" s="54"/>
      <c r="B164" s="136"/>
      <c r="D164" s="54"/>
      <c r="E164" s="54"/>
      <c r="F164" s="54"/>
      <c r="G164" s="54"/>
      <c r="H164" s="54"/>
      <c r="I164" s="137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</row>
    <row r="165" spans="1:40" s="32" customFormat="1" x14ac:dyDescent="0.25">
      <c r="A165" s="54"/>
      <c r="B165" s="136"/>
      <c r="D165" s="54"/>
      <c r="E165" s="54"/>
      <c r="F165" s="54"/>
      <c r="G165" s="54"/>
      <c r="H165" s="54"/>
      <c r="I165" s="137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</row>
    <row r="166" spans="1:40" s="32" customFormat="1" x14ac:dyDescent="0.25">
      <c r="A166" s="54"/>
      <c r="B166" s="136"/>
      <c r="D166" s="54"/>
      <c r="E166" s="54"/>
      <c r="F166" s="54"/>
      <c r="G166" s="54"/>
      <c r="H166" s="54"/>
      <c r="I166" s="137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</row>
    <row r="167" spans="1:40" s="32" customFormat="1" x14ac:dyDescent="0.25">
      <c r="A167" s="54"/>
      <c r="B167" s="136"/>
      <c r="D167" s="54"/>
      <c r="E167" s="54"/>
      <c r="F167" s="54"/>
      <c r="G167" s="54"/>
      <c r="H167" s="54"/>
      <c r="I167" s="137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</row>
    <row r="168" spans="1:40" s="32" customFormat="1" x14ac:dyDescent="0.25">
      <c r="A168" s="54"/>
      <c r="B168" s="136"/>
      <c r="D168" s="54"/>
      <c r="E168" s="54"/>
      <c r="F168" s="54"/>
      <c r="G168" s="54"/>
      <c r="H168" s="54"/>
      <c r="I168" s="137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</row>
    <row r="169" spans="1:40" s="32" customFormat="1" x14ac:dyDescent="0.25">
      <c r="A169" s="54"/>
      <c r="B169" s="136"/>
      <c r="D169" s="54"/>
      <c r="E169" s="54"/>
      <c r="F169" s="54"/>
      <c r="G169" s="54"/>
      <c r="H169" s="54"/>
      <c r="I169" s="137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</row>
    <row r="170" spans="1:40" s="32" customFormat="1" x14ac:dyDescent="0.25">
      <c r="A170" s="54"/>
      <c r="B170" s="136"/>
      <c r="D170" s="54"/>
      <c r="E170" s="54"/>
      <c r="F170" s="54"/>
      <c r="G170" s="54"/>
      <c r="H170" s="54"/>
      <c r="I170" s="137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</row>
    <row r="171" spans="1:40" s="32" customFormat="1" x14ac:dyDescent="0.25">
      <c r="A171" s="54"/>
      <c r="B171" s="136"/>
      <c r="D171" s="54"/>
      <c r="E171" s="54"/>
      <c r="F171" s="54"/>
      <c r="G171" s="54"/>
      <c r="H171" s="54"/>
      <c r="I171" s="137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</row>
    <row r="172" spans="1:40" s="32" customFormat="1" x14ac:dyDescent="0.25">
      <c r="A172" s="54"/>
      <c r="B172" s="136"/>
      <c r="D172" s="54"/>
      <c r="E172" s="54"/>
      <c r="F172" s="54"/>
      <c r="G172" s="54"/>
      <c r="H172" s="54"/>
      <c r="I172" s="137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</row>
    <row r="173" spans="1:40" s="32" customFormat="1" x14ac:dyDescent="0.25">
      <c r="A173" s="54"/>
      <c r="B173" s="136"/>
      <c r="D173" s="54"/>
      <c r="E173" s="54"/>
      <c r="F173" s="54"/>
      <c r="G173" s="54"/>
      <c r="H173" s="54"/>
      <c r="I173" s="137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</row>
    <row r="174" spans="1:40" s="32" customFormat="1" x14ac:dyDescent="0.25">
      <c r="A174" s="54"/>
      <c r="B174" s="136"/>
      <c r="D174" s="54"/>
      <c r="E174" s="54"/>
      <c r="F174" s="54"/>
      <c r="G174" s="54"/>
      <c r="H174" s="54"/>
      <c r="I174" s="137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</row>
    <row r="175" spans="1:40" s="32" customFormat="1" x14ac:dyDescent="0.25">
      <c r="A175" s="54"/>
      <c r="B175" s="136"/>
      <c r="D175" s="54"/>
      <c r="E175" s="54"/>
      <c r="F175" s="54"/>
      <c r="G175" s="54"/>
      <c r="H175" s="54"/>
      <c r="I175" s="137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</row>
    <row r="176" spans="1:40" s="32" customFormat="1" x14ac:dyDescent="0.25">
      <c r="A176" s="54"/>
      <c r="B176" s="136"/>
      <c r="D176" s="54"/>
      <c r="E176" s="54"/>
      <c r="F176" s="54"/>
      <c r="G176" s="54"/>
      <c r="H176" s="54"/>
      <c r="I176" s="137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</row>
    <row r="177" spans="1:40" s="32" customFormat="1" x14ac:dyDescent="0.25">
      <c r="A177" s="54"/>
      <c r="B177" s="136"/>
      <c r="D177" s="54"/>
      <c r="E177" s="54"/>
      <c r="F177" s="54"/>
      <c r="G177" s="54"/>
      <c r="H177" s="54"/>
      <c r="I177" s="137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</row>
    <row r="178" spans="1:40" s="32" customFormat="1" x14ac:dyDescent="0.25">
      <c r="A178" s="54"/>
      <c r="B178" s="136"/>
      <c r="D178" s="54"/>
      <c r="E178" s="54"/>
      <c r="F178" s="54"/>
      <c r="G178" s="54"/>
      <c r="H178" s="54"/>
      <c r="I178" s="137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</row>
    <row r="179" spans="1:40" s="32" customFormat="1" x14ac:dyDescent="0.25">
      <c r="A179" s="54"/>
      <c r="B179" s="136"/>
      <c r="D179" s="54"/>
      <c r="E179" s="54"/>
      <c r="F179" s="54"/>
      <c r="G179" s="54"/>
      <c r="H179" s="54"/>
      <c r="I179" s="137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</row>
    <row r="180" spans="1:40" s="32" customFormat="1" x14ac:dyDescent="0.25">
      <c r="A180" s="54"/>
      <c r="B180" s="136"/>
      <c r="D180" s="54"/>
      <c r="E180" s="54"/>
      <c r="F180" s="54"/>
      <c r="G180" s="54"/>
      <c r="H180" s="54"/>
      <c r="I180" s="137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</row>
    <row r="181" spans="1:40" s="32" customFormat="1" x14ac:dyDescent="0.25">
      <c r="A181" s="54"/>
      <c r="B181" s="136"/>
      <c r="D181" s="54"/>
      <c r="E181" s="54"/>
      <c r="F181" s="54"/>
      <c r="G181" s="54"/>
      <c r="H181" s="54"/>
      <c r="I181" s="137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</row>
    <row r="182" spans="1:40" s="32" customFormat="1" x14ac:dyDescent="0.25">
      <c r="A182" s="54"/>
      <c r="B182" s="136"/>
      <c r="D182" s="54"/>
      <c r="E182" s="54"/>
      <c r="F182" s="54"/>
      <c r="G182" s="54"/>
      <c r="H182" s="54"/>
      <c r="I182" s="137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</row>
    <row r="183" spans="1:40" s="32" customFormat="1" x14ac:dyDescent="0.25">
      <c r="A183" s="54"/>
      <c r="B183" s="136"/>
      <c r="D183" s="54"/>
      <c r="E183" s="54"/>
      <c r="F183" s="54"/>
      <c r="G183" s="54"/>
      <c r="H183" s="54"/>
      <c r="I183" s="137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</row>
    <row r="184" spans="1:40" s="32" customFormat="1" x14ac:dyDescent="0.25">
      <c r="A184" s="54"/>
      <c r="B184" s="136"/>
      <c r="D184" s="54"/>
      <c r="E184" s="54"/>
      <c r="F184" s="54"/>
      <c r="G184" s="54"/>
      <c r="H184" s="54"/>
      <c r="I184" s="137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</row>
    <row r="185" spans="1:40" s="32" customFormat="1" x14ac:dyDescent="0.25">
      <c r="A185" s="54"/>
      <c r="B185" s="136"/>
      <c r="D185" s="54"/>
      <c r="E185" s="54"/>
      <c r="F185" s="54"/>
      <c r="G185" s="54"/>
      <c r="H185" s="54"/>
      <c r="I185" s="137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</row>
    <row r="186" spans="1:40" s="32" customFormat="1" x14ac:dyDescent="0.25">
      <c r="A186" s="54"/>
      <c r="B186" s="136"/>
      <c r="D186" s="54"/>
      <c r="E186" s="54"/>
      <c r="F186" s="54"/>
      <c r="G186" s="54"/>
      <c r="H186" s="54"/>
      <c r="I186" s="137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</row>
    <row r="187" spans="1:40" s="32" customFormat="1" x14ac:dyDescent="0.25">
      <c r="A187" s="54"/>
      <c r="B187" s="136"/>
      <c r="D187" s="54"/>
      <c r="E187" s="54"/>
      <c r="F187" s="54"/>
      <c r="G187" s="54"/>
      <c r="H187" s="54"/>
      <c r="I187" s="137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</row>
    <row r="188" spans="1:40" s="32" customFormat="1" x14ac:dyDescent="0.25">
      <c r="A188" s="54"/>
      <c r="B188" s="136"/>
      <c r="D188" s="54"/>
      <c r="E188" s="54"/>
      <c r="F188" s="54"/>
      <c r="G188" s="54"/>
      <c r="H188" s="54"/>
      <c r="I188" s="137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</row>
    <row r="189" spans="1:40" s="32" customFormat="1" x14ac:dyDescent="0.25">
      <c r="A189" s="54"/>
      <c r="B189" s="136"/>
      <c r="D189" s="54"/>
      <c r="E189" s="54"/>
      <c r="F189" s="54"/>
      <c r="G189" s="54"/>
      <c r="H189" s="54"/>
      <c r="I189" s="137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</row>
    <row r="190" spans="1:40" s="32" customFormat="1" x14ac:dyDescent="0.25">
      <c r="A190" s="54"/>
      <c r="B190" s="136"/>
      <c r="D190" s="54"/>
      <c r="E190" s="54"/>
      <c r="F190" s="54"/>
      <c r="G190" s="54"/>
      <c r="H190" s="54"/>
      <c r="I190" s="137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</row>
    <row r="191" spans="1:40" s="32" customFormat="1" x14ac:dyDescent="0.25">
      <c r="A191" s="54"/>
      <c r="B191" s="136"/>
      <c r="D191" s="54"/>
      <c r="E191" s="54"/>
      <c r="F191" s="54"/>
      <c r="G191" s="54"/>
      <c r="H191" s="54"/>
      <c r="I191" s="137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</row>
    <row r="192" spans="1:40" s="32" customFormat="1" x14ac:dyDescent="0.25">
      <c r="A192" s="54"/>
      <c r="B192" s="136"/>
      <c r="D192" s="54"/>
      <c r="E192" s="54"/>
      <c r="F192" s="54"/>
      <c r="G192" s="54"/>
      <c r="H192" s="54"/>
      <c r="I192" s="137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</row>
    <row r="193" spans="1:40" s="32" customFormat="1" x14ac:dyDescent="0.25">
      <c r="A193" s="54"/>
      <c r="B193" s="136"/>
      <c r="D193" s="54"/>
      <c r="E193" s="54"/>
      <c r="F193" s="54"/>
      <c r="G193" s="54"/>
      <c r="H193" s="54"/>
      <c r="I193" s="137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</row>
    <row r="194" spans="1:40" s="32" customFormat="1" x14ac:dyDescent="0.25">
      <c r="A194" s="54"/>
      <c r="B194" s="136"/>
      <c r="D194" s="54"/>
      <c r="E194" s="54"/>
      <c r="F194" s="54"/>
      <c r="G194" s="54"/>
      <c r="H194" s="54"/>
      <c r="I194" s="137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</row>
    <row r="195" spans="1:40" s="32" customFormat="1" x14ac:dyDescent="0.25">
      <c r="A195" s="54"/>
      <c r="B195" s="136"/>
      <c r="D195" s="54"/>
      <c r="E195" s="54"/>
      <c r="F195" s="54"/>
      <c r="G195" s="54"/>
      <c r="H195" s="54"/>
      <c r="I195" s="137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</row>
    <row r="196" spans="1:40" s="32" customFormat="1" x14ac:dyDescent="0.25">
      <c r="A196" s="54"/>
      <c r="B196" s="136"/>
      <c r="D196" s="54"/>
      <c r="E196" s="54"/>
      <c r="F196" s="54"/>
      <c r="G196" s="54"/>
      <c r="H196" s="54"/>
      <c r="I196" s="137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</row>
    <row r="197" spans="1:40" s="32" customFormat="1" x14ac:dyDescent="0.25">
      <c r="A197" s="54"/>
      <c r="B197" s="136"/>
      <c r="D197" s="54"/>
      <c r="E197" s="54"/>
      <c r="F197" s="54"/>
      <c r="G197" s="54"/>
      <c r="H197" s="54"/>
      <c r="I197" s="137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</row>
    <row r="198" spans="1:40" s="32" customFormat="1" x14ac:dyDescent="0.25">
      <c r="A198" s="54"/>
      <c r="B198" s="136"/>
      <c r="D198" s="54"/>
      <c r="E198" s="54"/>
      <c r="F198" s="54"/>
      <c r="G198" s="54"/>
      <c r="H198" s="54"/>
      <c r="I198" s="137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</row>
    <row r="199" spans="1:40" s="32" customFormat="1" x14ac:dyDescent="0.25">
      <c r="A199" s="54"/>
      <c r="B199" s="136"/>
      <c r="D199" s="54"/>
      <c r="E199" s="54"/>
      <c r="F199" s="54"/>
      <c r="G199" s="54"/>
      <c r="H199" s="54"/>
      <c r="I199" s="137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</row>
    <row r="200" spans="1:40" s="32" customFormat="1" x14ac:dyDescent="0.25">
      <c r="A200" s="54"/>
      <c r="B200" s="136"/>
      <c r="D200" s="54"/>
      <c r="E200" s="54"/>
      <c r="F200" s="54"/>
      <c r="G200" s="54"/>
      <c r="H200" s="54"/>
      <c r="I200" s="137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</row>
    <row r="201" spans="1:40" s="32" customFormat="1" x14ac:dyDescent="0.25">
      <c r="A201" s="54"/>
      <c r="B201" s="136"/>
      <c r="D201" s="54"/>
      <c r="E201" s="54"/>
      <c r="F201" s="54"/>
      <c r="G201" s="54"/>
      <c r="H201" s="54"/>
      <c r="I201" s="137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</row>
    <row r="202" spans="1:40" s="32" customFormat="1" x14ac:dyDescent="0.25">
      <c r="A202" s="54"/>
      <c r="B202" s="136"/>
      <c r="D202" s="54"/>
      <c r="E202" s="54"/>
      <c r="F202" s="54"/>
      <c r="G202" s="54"/>
      <c r="H202" s="54"/>
      <c r="I202" s="137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</row>
    <row r="203" spans="1:40" s="32" customFormat="1" x14ac:dyDescent="0.25">
      <c r="A203" s="54"/>
      <c r="B203" s="136"/>
      <c r="D203" s="54"/>
      <c r="E203" s="54"/>
      <c r="F203" s="54"/>
      <c r="G203" s="54"/>
      <c r="H203" s="54"/>
      <c r="I203" s="137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</row>
    <row r="204" spans="1:40" s="32" customFormat="1" x14ac:dyDescent="0.25">
      <c r="A204" s="54"/>
      <c r="B204" s="136"/>
      <c r="D204" s="54"/>
      <c r="E204" s="54"/>
      <c r="F204" s="54"/>
      <c r="G204" s="54"/>
      <c r="H204" s="54"/>
      <c r="I204" s="137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</row>
    <row r="205" spans="1:40" s="32" customFormat="1" x14ac:dyDescent="0.25">
      <c r="A205" s="54"/>
      <c r="B205" s="136"/>
      <c r="D205" s="54"/>
      <c r="E205" s="54"/>
      <c r="F205" s="54"/>
      <c r="G205" s="54"/>
      <c r="H205" s="54"/>
      <c r="I205" s="137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</row>
    <row r="206" spans="1:40" s="32" customFormat="1" x14ac:dyDescent="0.25">
      <c r="A206" s="54"/>
      <c r="B206" s="136"/>
      <c r="D206" s="54"/>
      <c r="E206" s="54"/>
      <c r="F206" s="54"/>
      <c r="G206" s="54"/>
      <c r="H206" s="54"/>
      <c r="I206" s="137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</row>
    <row r="207" spans="1:40" s="32" customFormat="1" x14ac:dyDescent="0.25">
      <c r="A207" s="54"/>
      <c r="B207" s="136"/>
      <c r="D207" s="54"/>
      <c r="E207" s="54"/>
      <c r="F207" s="54"/>
      <c r="G207" s="54"/>
      <c r="H207" s="54"/>
      <c r="I207" s="137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</row>
    <row r="208" spans="1:40" s="32" customFormat="1" x14ac:dyDescent="0.25">
      <c r="A208" s="54"/>
      <c r="B208" s="136"/>
      <c r="D208" s="54"/>
      <c r="E208" s="54"/>
      <c r="F208" s="54"/>
      <c r="G208" s="54"/>
      <c r="H208" s="54"/>
      <c r="I208" s="137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</row>
    <row r="209" spans="1:40" s="32" customFormat="1" x14ac:dyDescent="0.25">
      <c r="A209" s="54"/>
      <c r="B209" s="136"/>
      <c r="D209" s="54"/>
      <c r="E209" s="54"/>
      <c r="F209" s="54"/>
      <c r="G209" s="54"/>
      <c r="H209" s="54"/>
      <c r="I209" s="137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</row>
    <row r="210" spans="1:40" s="32" customFormat="1" x14ac:dyDescent="0.25">
      <c r="A210" s="54"/>
      <c r="B210" s="136"/>
      <c r="D210" s="54"/>
      <c r="E210" s="54"/>
      <c r="F210" s="54"/>
      <c r="G210" s="54"/>
      <c r="H210" s="54"/>
      <c r="I210" s="137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</row>
    <row r="211" spans="1:40" s="32" customFormat="1" x14ac:dyDescent="0.25">
      <c r="A211" s="54"/>
      <c r="B211" s="136"/>
      <c r="D211" s="54"/>
      <c r="E211" s="54"/>
      <c r="F211" s="54"/>
      <c r="G211" s="54"/>
      <c r="H211" s="54"/>
      <c r="I211" s="137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</row>
    <row r="212" spans="1:40" s="32" customFormat="1" x14ac:dyDescent="0.25">
      <c r="A212" s="54"/>
      <c r="B212" s="136"/>
      <c r="D212" s="54"/>
      <c r="E212" s="54"/>
      <c r="F212" s="54"/>
      <c r="G212" s="54"/>
      <c r="H212" s="54"/>
      <c r="I212" s="137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</row>
    <row r="213" spans="1:40" s="32" customFormat="1" x14ac:dyDescent="0.25">
      <c r="A213" s="54"/>
      <c r="B213" s="136"/>
      <c r="D213" s="54"/>
      <c r="E213" s="54"/>
      <c r="F213" s="54"/>
      <c r="G213" s="54"/>
      <c r="H213" s="54"/>
      <c r="I213" s="137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</row>
    <row r="214" spans="1:40" s="32" customFormat="1" x14ac:dyDescent="0.25">
      <c r="A214" s="54"/>
      <c r="B214" s="136"/>
      <c r="D214" s="54"/>
      <c r="E214" s="54"/>
      <c r="F214" s="54"/>
      <c r="G214" s="54"/>
      <c r="H214" s="54"/>
      <c r="I214" s="137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</row>
    <row r="215" spans="1:40" s="32" customFormat="1" x14ac:dyDescent="0.25">
      <c r="A215" s="54"/>
      <c r="B215" s="136"/>
      <c r="D215" s="54"/>
      <c r="E215" s="54"/>
      <c r="F215" s="54"/>
      <c r="G215" s="54"/>
      <c r="H215" s="54"/>
      <c r="I215" s="137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</row>
    <row r="216" spans="1:40" s="32" customFormat="1" x14ac:dyDescent="0.25">
      <c r="A216" s="54"/>
      <c r="B216" s="136"/>
      <c r="D216" s="54"/>
      <c r="E216" s="54"/>
      <c r="F216" s="54"/>
      <c r="G216" s="54"/>
      <c r="H216" s="54"/>
      <c r="I216" s="137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</row>
    <row r="217" spans="1:40" s="32" customFormat="1" x14ac:dyDescent="0.25">
      <c r="A217" s="54"/>
      <c r="B217" s="136"/>
      <c r="D217" s="54"/>
      <c r="E217" s="54"/>
      <c r="F217" s="54"/>
      <c r="G217" s="54"/>
      <c r="H217" s="54"/>
      <c r="I217" s="137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</row>
    <row r="218" spans="1:40" s="32" customFormat="1" x14ac:dyDescent="0.25">
      <c r="A218" s="54"/>
      <c r="B218" s="136"/>
      <c r="D218" s="54"/>
      <c r="E218" s="54"/>
      <c r="F218" s="54"/>
      <c r="G218" s="54"/>
      <c r="H218" s="54"/>
      <c r="I218" s="137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</row>
    <row r="219" spans="1:40" s="32" customFormat="1" x14ac:dyDescent="0.25">
      <c r="A219" s="54"/>
      <c r="B219" s="136"/>
      <c r="D219" s="54"/>
      <c r="E219" s="54"/>
      <c r="F219" s="54"/>
      <c r="G219" s="54"/>
      <c r="H219" s="54"/>
      <c r="I219" s="137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</row>
    <row r="220" spans="1:40" s="32" customFormat="1" x14ac:dyDescent="0.25">
      <c r="A220" s="54"/>
      <c r="B220" s="136"/>
      <c r="D220" s="54"/>
      <c r="E220" s="54"/>
      <c r="F220" s="54"/>
      <c r="G220" s="54"/>
      <c r="H220" s="54"/>
      <c r="I220" s="137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</row>
    <row r="221" spans="1:40" s="32" customFormat="1" x14ac:dyDescent="0.25">
      <c r="A221" s="54"/>
      <c r="B221" s="136"/>
      <c r="D221" s="54"/>
      <c r="E221" s="54"/>
      <c r="F221" s="54"/>
      <c r="G221" s="54"/>
      <c r="H221" s="54"/>
      <c r="I221" s="137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</row>
    <row r="222" spans="1:40" s="32" customFormat="1" x14ac:dyDescent="0.25">
      <c r="A222" s="54"/>
      <c r="B222" s="136"/>
      <c r="D222" s="54"/>
      <c r="E222" s="54"/>
      <c r="F222" s="54"/>
      <c r="G222" s="54"/>
      <c r="H222" s="54"/>
      <c r="I222" s="137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</row>
    <row r="223" spans="1:40" s="32" customFormat="1" x14ac:dyDescent="0.25">
      <c r="A223" s="54"/>
      <c r="B223" s="136"/>
      <c r="D223" s="54"/>
      <c r="E223" s="54"/>
      <c r="F223" s="54"/>
      <c r="G223" s="54"/>
      <c r="H223" s="54"/>
      <c r="I223" s="137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</row>
    <row r="224" spans="1:40" s="32" customFormat="1" x14ac:dyDescent="0.25">
      <c r="A224" s="54"/>
      <c r="B224" s="136"/>
      <c r="D224" s="54"/>
      <c r="E224" s="54"/>
      <c r="F224" s="54"/>
      <c r="G224" s="54"/>
      <c r="H224" s="54"/>
      <c r="I224" s="137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</row>
    <row r="225" spans="1:40" s="32" customFormat="1" x14ac:dyDescent="0.25">
      <c r="A225" s="54"/>
      <c r="B225" s="136"/>
      <c r="D225" s="54"/>
      <c r="E225" s="54"/>
      <c r="F225" s="54"/>
      <c r="G225" s="54"/>
      <c r="H225" s="54"/>
      <c r="I225" s="137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</row>
    <row r="226" spans="1:40" s="32" customFormat="1" x14ac:dyDescent="0.25">
      <c r="A226" s="54"/>
      <c r="B226" s="136"/>
      <c r="D226" s="54"/>
      <c r="E226" s="54"/>
      <c r="F226" s="54"/>
      <c r="G226" s="54"/>
      <c r="H226" s="54"/>
      <c r="I226" s="137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</row>
    <row r="227" spans="1:40" s="32" customFormat="1" x14ac:dyDescent="0.25">
      <c r="A227" s="54"/>
      <c r="B227" s="136"/>
      <c r="D227" s="54"/>
      <c r="E227" s="54"/>
      <c r="F227" s="54"/>
      <c r="G227" s="54"/>
      <c r="H227" s="54"/>
      <c r="I227" s="137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</row>
    <row r="228" spans="1:40" s="32" customFormat="1" x14ac:dyDescent="0.25">
      <c r="A228" s="54"/>
      <c r="B228" s="136"/>
      <c r="D228" s="54"/>
      <c r="E228" s="54"/>
      <c r="F228" s="54"/>
      <c r="G228" s="54"/>
      <c r="H228" s="54"/>
      <c r="I228" s="137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</row>
    <row r="229" spans="1:40" s="32" customFormat="1" x14ac:dyDescent="0.25">
      <c r="A229" s="54"/>
      <c r="B229" s="136"/>
      <c r="D229" s="54"/>
      <c r="E229" s="54"/>
      <c r="F229" s="54"/>
      <c r="G229" s="54"/>
      <c r="H229" s="54"/>
      <c r="I229" s="137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</row>
    <row r="230" spans="1:40" s="32" customFormat="1" x14ac:dyDescent="0.25">
      <c r="A230" s="54"/>
      <c r="B230" s="136"/>
      <c r="D230" s="54"/>
      <c r="E230" s="54"/>
      <c r="F230" s="54"/>
      <c r="G230" s="54"/>
      <c r="H230" s="54"/>
      <c r="I230" s="137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</row>
    <row r="231" spans="1:40" s="32" customFormat="1" x14ac:dyDescent="0.25">
      <c r="A231" s="54"/>
      <c r="B231" s="136"/>
      <c r="D231" s="54"/>
      <c r="E231" s="54"/>
      <c r="F231" s="54"/>
      <c r="G231" s="54"/>
      <c r="H231" s="54"/>
      <c r="I231" s="137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</row>
    <row r="232" spans="1:40" s="32" customFormat="1" x14ac:dyDescent="0.25">
      <c r="A232" s="54"/>
      <c r="B232" s="136"/>
      <c r="D232" s="54"/>
      <c r="E232" s="54"/>
      <c r="F232" s="54"/>
      <c r="G232" s="54"/>
      <c r="H232" s="54"/>
      <c r="I232" s="137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</row>
    <row r="233" spans="1:40" s="32" customFormat="1" x14ac:dyDescent="0.25">
      <c r="A233" s="54"/>
      <c r="B233" s="136"/>
      <c r="D233" s="54"/>
      <c r="E233" s="54"/>
      <c r="F233" s="54"/>
      <c r="G233" s="54"/>
      <c r="H233" s="54"/>
      <c r="I233" s="137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</row>
    <row r="234" spans="1:40" s="32" customFormat="1" x14ac:dyDescent="0.25">
      <c r="A234" s="54"/>
      <c r="B234" s="136"/>
      <c r="D234" s="54"/>
      <c r="E234" s="54"/>
      <c r="F234" s="54"/>
      <c r="G234" s="54"/>
      <c r="H234" s="54"/>
      <c r="I234" s="137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</row>
    <row r="235" spans="1:40" s="32" customFormat="1" x14ac:dyDescent="0.25">
      <c r="A235" s="54"/>
      <c r="B235" s="136"/>
      <c r="D235" s="54"/>
      <c r="E235" s="54"/>
      <c r="F235" s="54"/>
      <c r="G235" s="54"/>
      <c r="H235" s="54"/>
      <c r="I235" s="137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</row>
    <row r="236" spans="1:40" s="32" customFormat="1" x14ac:dyDescent="0.25">
      <c r="A236" s="54"/>
      <c r="B236" s="136"/>
      <c r="D236" s="54"/>
      <c r="E236" s="54"/>
      <c r="F236" s="54"/>
      <c r="G236" s="54"/>
      <c r="H236" s="54"/>
      <c r="I236" s="137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</row>
    <row r="237" spans="1:40" s="32" customFormat="1" x14ac:dyDescent="0.25">
      <c r="A237" s="54"/>
      <c r="B237" s="136"/>
      <c r="D237" s="54"/>
      <c r="E237" s="54"/>
      <c r="F237" s="54"/>
      <c r="G237" s="54"/>
      <c r="H237" s="54"/>
      <c r="I237" s="137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</row>
    <row r="238" spans="1:40" s="32" customFormat="1" x14ac:dyDescent="0.25">
      <c r="A238" s="54"/>
      <c r="B238" s="136"/>
      <c r="D238" s="54"/>
      <c r="E238" s="54"/>
      <c r="F238" s="54"/>
      <c r="G238" s="54"/>
      <c r="H238" s="54"/>
      <c r="I238" s="137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</row>
    <row r="239" spans="1:40" s="32" customFormat="1" x14ac:dyDescent="0.25">
      <c r="A239" s="54"/>
      <c r="B239" s="136"/>
      <c r="D239" s="54"/>
      <c r="E239" s="54"/>
      <c r="F239" s="54"/>
      <c r="G239" s="54"/>
      <c r="H239" s="54"/>
      <c r="I239" s="137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</row>
    <row r="240" spans="1:40" s="32" customFormat="1" x14ac:dyDescent="0.25">
      <c r="A240" s="54"/>
      <c r="B240" s="136"/>
      <c r="D240" s="54"/>
      <c r="E240" s="54"/>
      <c r="F240" s="54"/>
      <c r="G240" s="54"/>
      <c r="H240" s="54"/>
      <c r="I240" s="137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</row>
    <row r="241" spans="1:40" s="32" customFormat="1" x14ac:dyDescent="0.25">
      <c r="A241" s="54"/>
      <c r="B241" s="136"/>
      <c r="D241" s="54"/>
      <c r="E241" s="54"/>
      <c r="F241" s="54"/>
      <c r="G241" s="54"/>
      <c r="H241" s="54"/>
      <c r="I241" s="137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</row>
    <row r="242" spans="1:40" s="32" customFormat="1" x14ac:dyDescent="0.25">
      <c r="A242" s="54"/>
      <c r="B242" s="136"/>
      <c r="D242" s="54"/>
      <c r="E242" s="54"/>
      <c r="F242" s="54"/>
      <c r="G242" s="54"/>
      <c r="H242" s="54"/>
      <c r="I242" s="137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</row>
    <row r="243" spans="1:40" s="32" customFormat="1" x14ac:dyDescent="0.25">
      <c r="A243" s="54"/>
      <c r="B243" s="136"/>
      <c r="D243" s="54"/>
      <c r="E243" s="54"/>
      <c r="F243" s="54"/>
      <c r="G243" s="54"/>
      <c r="H243" s="54"/>
      <c r="I243" s="137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</row>
    <row r="244" spans="1:40" s="32" customFormat="1" x14ac:dyDescent="0.25">
      <c r="A244" s="54"/>
      <c r="B244" s="136"/>
      <c r="D244" s="54"/>
      <c r="E244" s="54"/>
      <c r="F244" s="54"/>
      <c r="G244" s="54"/>
      <c r="H244" s="54"/>
      <c r="I244" s="137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</row>
    <row r="245" spans="1:40" s="32" customFormat="1" x14ac:dyDescent="0.25">
      <c r="A245" s="54"/>
      <c r="B245" s="136"/>
      <c r="D245" s="54"/>
      <c r="E245" s="54"/>
      <c r="F245" s="54"/>
      <c r="G245" s="54"/>
      <c r="H245" s="54"/>
      <c r="I245" s="137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</row>
    <row r="246" spans="1:40" s="32" customFormat="1" x14ac:dyDescent="0.25">
      <c r="A246" s="54"/>
      <c r="B246" s="136"/>
      <c r="D246" s="54"/>
      <c r="E246" s="54"/>
      <c r="F246" s="54"/>
      <c r="G246" s="54"/>
      <c r="H246" s="54"/>
      <c r="I246" s="137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</row>
    <row r="247" spans="1:40" s="32" customFormat="1" x14ac:dyDescent="0.25">
      <c r="A247" s="54"/>
      <c r="B247" s="136"/>
      <c r="D247" s="54"/>
      <c r="E247" s="54"/>
      <c r="F247" s="54"/>
      <c r="G247" s="54"/>
      <c r="H247" s="54"/>
      <c r="I247" s="137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</row>
    <row r="248" spans="1:40" s="32" customFormat="1" x14ac:dyDescent="0.25">
      <c r="A248" s="54"/>
      <c r="B248" s="136"/>
      <c r="D248" s="54"/>
      <c r="E248" s="54"/>
      <c r="F248" s="54"/>
      <c r="G248" s="54"/>
      <c r="H248" s="54"/>
      <c r="I248" s="137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</row>
    <row r="249" spans="1:40" s="32" customFormat="1" x14ac:dyDescent="0.25">
      <c r="A249" s="54"/>
      <c r="B249" s="136"/>
      <c r="D249" s="54"/>
      <c r="E249" s="54"/>
      <c r="F249" s="54"/>
      <c r="G249" s="54"/>
      <c r="H249" s="54"/>
      <c r="I249" s="137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</row>
    <row r="250" spans="1:40" s="32" customFormat="1" x14ac:dyDescent="0.25">
      <c r="A250" s="54"/>
      <c r="B250" s="136"/>
      <c r="D250" s="54"/>
      <c r="E250" s="54"/>
      <c r="F250" s="54"/>
      <c r="G250" s="54"/>
      <c r="H250" s="54"/>
      <c r="I250" s="137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</row>
    <row r="251" spans="1:40" s="32" customFormat="1" x14ac:dyDescent="0.25">
      <c r="A251" s="54"/>
      <c r="B251" s="136"/>
      <c r="D251" s="54"/>
      <c r="E251" s="54"/>
      <c r="F251" s="54"/>
      <c r="G251" s="54"/>
      <c r="H251" s="54"/>
      <c r="I251" s="137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</row>
    <row r="252" spans="1:40" s="32" customFormat="1" x14ac:dyDescent="0.25">
      <c r="A252" s="54"/>
      <c r="B252" s="136"/>
      <c r="D252" s="54"/>
      <c r="E252" s="54"/>
      <c r="F252" s="54"/>
      <c r="G252" s="54"/>
      <c r="H252" s="54"/>
      <c r="I252" s="137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</row>
    <row r="253" spans="1:40" s="32" customFormat="1" x14ac:dyDescent="0.25">
      <c r="A253" s="54"/>
      <c r="B253" s="136"/>
      <c r="D253" s="54"/>
      <c r="E253" s="54"/>
      <c r="F253" s="54"/>
      <c r="G253" s="54"/>
      <c r="H253" s="54"/>
      <c r="I253" s="137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</row>
  </sheetData>
  <sheetProtection selectLockedCells="1"/>
  <autoFilter ref="A9:P104"/>
  <mergeCells count="2">
    <mergeCell ref="A1:I1"/>
    <mergeCell ref="A3:I3"/>
  </mergeCells>
  <pageMargins left="0.51181102362204722" right="0.31496062992125984" top="0.35433070866141736" bottom="0.35433070866141736" header="0.31496062992125984" footer="0.31496062992125984"/>
  <pageSetup scale="6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2020 SI CAPITAL</vt:lpstr>
      <vt:lpstr>'DICIEMBRE 2020 SI CAPITAL'!Área_de_impresión</vt:lpstr>
      <vt:lpstr>'DICIEMBRE 2020 SI CAPITAL'!Títulos_a_imprimir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Elizabeth Ruiz Alvarez</cp:lastModifiedBy>
  <cp:lastPrinted>2021-01-08T13:58:17Z</cp:lastPrinted>
  <dcterms:created xsi:type="dcterms:W3CDTF">2021-01-08T12:55:45Z</dcterms:created>
  <dcterms:modified xsi:type="dcterms:W3CDTF">2022-01-14T20:26:01Z</dcterms:modified>
</cp:coreProperties>
</file>