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D:\2 0 2 2\INFORMES DE GESTIÓN\INFORME DE GESTION PRIMER TRIMESTRE\"/>
    </mc:Choice>
  </mc:AlternateContent>
  <xr:revisionPtr revIDLastSave="0" documentId="13_ncr:1_{1CC6745E-0D32-4CC8-8BBB-699424BDD313}" xr6:coauthVersionLast="36" xr6:coauthVersionMax="36" xr10:uidLastSave="{00000000-0000-0000-0000-000000000000}"/>
  <bookViews>
    <workbookView xWindow="0" yWindow="0" windowWidth="20730" windowHeight="10530" xr2:uid="{00000000-000D-0000-FFFF-FFFF00000000}"/>
  </bookViews>
  <sheets>
    <sheet name="EJECUCIÓN UD" sheetId="2" r:id="rId1"/>
    <sheet name="EJECUCIÓN PREDIS" sheetId="1" r:id="rId2"/>
  </sheets>
  <definedNames>
    <definedName name="_xlnm._FilterDatabase" localSheetId="1" hidden="1">'EJECUCIÓN PREDIS'!$A$13:$T$139</definedName>
    <definedName name="_xlnm._FilterDatabase" localSheetId="0" hidden="1">'EJECUCIÓN UD'!$A$10:$XEU$599</definedName>
    <definedName name="_xlnm.Print_Area" localSheetId="0">'EJECUCIÓN UD'!$A$1:$B$596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29" i="2" l="1"/>
  <c r="F518" i="2"/>
  <c r="F519" i="2"/>
  <c r="F520" i="2"/>
  <c r="F522" i="2"/>
  <c r="F523" i="2"/>
  <c r="F524" i="2"/>
  <c r="F526" i="2"/>
  <c r="F527" i="2"/>
  <c r="F528" i="2"/>
  <c r="F516" i="2"/>
  <c r="F531" i="2"/>
  <c r="F417" i="2"/>
  <c r="F421" i="2"/>
  <c r="F424" i="2"/>
  <c r="F425" i="2"/>
  <c r="F409" i="2"/>
  <c r="F411" i="2"/>
  <c r="F412" i="2"/>
  <c r="F413" i="2"/>
  <c r="F415" i="2"/>
  <c r="F408" i="2"/>
  <c r="F410" i="2" l="1"/>
  <c r="F530" i="2"/>
  <c r="F414" i="2"/>
  <c r="F423" i="2"/>
  <c r="F419" i="2"/>
  <c r="F427" i="2"/>
  <c r="F420" i="2"/>
  <c r="F416" i="2"/>
  <c r="F514" i="2"/>
  <c r="F422" i="2"/>
  <c r="F418" i="2"/>
  <c r="F426" i="2"/>
  <c r="F525" i="2"/>
  <c r="F521" i="2"/>
  <c r="F517" i="2"/>
  <c r="F321" i="2"/>
  <c r="G316" i="2"/>
  <c r="H316" i="2"/>
  <c r="I316" i="2"/>
  <c r="J316" i="2"/>
  <c r="K316" i="2"/>
  <c r="F319" i="2"/>
  <c r="F320" i="2" l="1"/>
  <c r="F318" i="2"/>
  <c r="D316" i="2"/>
  <c r="C316" i="2"/>
  <c r="E316" i="2"/>
  <c r="F317" i="2"/>
  <c r="F330" i="2"/>
  <c r="F332" i="2"/>
  <c r="F341" i="2" l="1"/>
  <c r="F328" i="2"/>
  <c r="F316" i="2"/>
  <c r="F331" i="2"/>
  <c r="F333" i="2"/>
  <c r="F329" i="2"/>
  <c r="F335" i="2"/>
  <c r="F334" i="2"/>
  <c r="F379" i="2"/>
  <c r="F305" i="2"/>
  <c r="F307" i="2"/>
  <c r="F293" i="2"/>
  <c r="F295" i="2"/>
  <c r="F297" i="2"/>
  <c r="F299" i="2"/>
  <c r="D78" i="1"/>
  <c r="E78" i="1"/>
  <c r="F78" i="1"/>
  <c r="G78" i="1"/>
  <c r="I78" i="1"/>
  <c r="K78" i="1"/>
  <c r="C78" i="1"/>
  <c r="F265" i="2" l="1"/>
  <c r="F294" i="2"/>
  <c r="F301" i="2"/>
  <c r="J78" i="1"/>
  <c r="H78" i="1"/>
  <c r="F269" i="2"/>
  <c r="F277" i="2"/>
  <c r="F292" i="2"/>
  <c r="F296" i="2"/>
  <c r="F304" i="2"/>
  <c r="F300" i="2"/>
  <c r="F298" i="2"/>
  <c r="F306" i="2"/>
  <c r="F281" i="2"/>
  <c r="F268" i="2"/>
  <c r="F264" i="2"/>
  <c r="F273" i="2"/>
  <c r="F278" i="2"/>
  <c r="F271" i="2"/>
  <c r="F267" i="2"/>
  <c r="F263" i="2"/>
  <c r="F276" i="2"/>
  <c r="F272" i="2"/>
  <c r="F270" i="2"/>
  <c r="F266" i="2"/>
  <c r="F279" i="2"/>
  <c r="F275" i="2"/>
  <c r="F274" i="2"/>
  <c r="F262" i="2"/>
  <c r="F391" i="2" l="1"/>
  <c r="H389" i="2"/>
  <c r="K389" i="2"/>
  <c r="G389" i="2"/>
  <c r="J389" i="2"/>
  <c r="E389" i="2"/>
  <c r="I389" i="2"/>
  <c r="D389" i="2"/>
  <c r="F390" i="2"/>
  <c r="F389" i="2" s="1"/>
  <c r="C389" i="2"/>
  <c r="F510" i="2"/>
  <c r="F511" i="2"/>
  <c r="F512" i="2"/>
  <c r="F509" i="2" l="1"/>
  <c r="F323" i="2" l="1"/>
  <c r="F324" i="2"/>
  <c r="D119" i="1"/>
  <c r="E119" i="1"/>
  <c r="G119" i="1"/>
  <c r="H119" i="1"/>
  <c r="I119" i="1"/>
  <c r="J119" i="1"/>
  <c r="K119" i="1"/>
  <c r="F545" i="2"/>
  <c r="F547" i="2"/>
  <c r="F543" i="2" l="1"/>
  <c r="F539" i="2"/>
  <c r="F561" i="2"/>
  <c r="F551" i="2"/>
  <c r="F544" i="2"/>
  <c r="F557" i="2"/>
  <c r="F560" i="2"/>
  <c r="F546" i="2"/>
  <c r="F550" i="2"/>
  <c r="F536" i="2"/>
  <c r="F554" i="2"/>
  <c r="F119" i="1" s="1"/>
  <c r="L119" i="1" s="1"/>
  <c r="C119" i="1"/>
  <c r="F548" i="2"/>
  <c r="F558" i="2"/>
  <c r="F477" i="2" l="1"/>
  <c r="F473" i="2"/>
  <c r="F481" i="2"/>
  <c r="F480" i="2"/>
  <c r="F476" i="2"/>
  <c r="F482" i="2"/>
  <c r="F478" i="2"/>
  <c r="F474" i="2"/>
  <c r="F483" i="2"/>
  <c r="F479" i="2"/>
  <c r="F475" i="2"/>
  <c r="D107" i="1"/>
  <c r="E107" i="1"/>
  <c r="G107" i="1"/>
  <c r="H107" i="1"/>
  <c r="I107" i="1"/>
  <c r="J107" i="1"/>
  <c r="K107" i="1"/>
  <c r="F467" i="2"/>
  <c r="D104" i="1"/>
  <c r="E104" i="1"/>
  <c r="G104" i="1"/>
  <c r="H104" i="1"/>
  <c r="I104" i="1"/>
  <c r="J104" i="1"/>
  <c r="K104" i="1"/>
  <c r="F459" i="2"/>
  <c r="F455" i="2"/>
  <c r="F466" i="2"/>
  <c r="F458" i="2"/>
  <c r="F448" i="2"/>
  <c r="F456" i="2" l="1"/>
  <c r="F460" i="2"/>
  <c r="F454" i="2"/>
  <c r="F461" i="2"/>
  <c r="C449" i="2"/>
  <c r="F462" i="2"/>
  <c r="F104" i="1" s="1"/>
  <c r="L104" i="1" s="1"/>
  <c r="C104" i="1"/>
  <c r="I449" i="2"/>
  <c r="F469" i="2"/>
  <c r="F107" i="1" s="1"/>
  <c r="C107" i="1"/>
  <c r="F453" i="2"/>
  <c r="F464" i="2"/>
  <c r="F465" i="2"/>
  <c r="F468" i="2"/>
  <c r="F451" i="2"/>
  <c r="K449" i="2"/>
  <c r="G449" i="2"/>
  <c r="J449" i="2"/>
  <c r="E449" i="2"/>
  <c r="D449" i="2"/>
  <c r="H449" i="2"/>
  <c r="F450" i="2"/>
  <c r="F340" i="2" l="1"/>
  <c r="F449" i="2"/>
  <c r="F594" i="2"/>
  <c r="F380" i="2"/>
  <c r="F596" i="2"/>
  <c r="F167" i="2"/>
  <c r="F168" i="2"/>
  <c r="F170" i="2"/>
  <c r="F171" i="2"/>
  <c r="F166" i="2" l="1"/>
  <c r="F169" i="2"/>
  <c r="F160" i="2"/>
  <c r="F162" i="2"/>
  <c r="F161" i="2" l="1"/>
  <c r="F158" i="2"/>
  <c r="F163" i="2"/>
  <c r="F159" i="2"/>
  <c r="F152" i="2"/>
  <c r="F153" i="2"/>
  <c r="F154" i="2"/>
  <c r="F150" i="2"/>
  <c r="F151" i="2" l="1"/>
  <c r="F155" i="2"/>
  <c r="F143" i="2"/>
  <c r="F144" i="2"/>
  <c r="F146" i="2"/>
  <c r="F136" i="2"/>
  <c r="F137" i="2"/>
  <c r="F139" i="2"/>
  <c r="F140" i="2"/>
  <c r="F135" i="2"/>
  <c r="F145" i="2" l="1"/>
  <c r="F147" i="2"/>
  <c r="F138" i="2"/>
  <c r="F142" i="2"/>
  <c r="F129" i="2"/>
  <c r="F131" i="2"/>
  <c r="F128" i="2" l="1"/>
  <c r="F132" i="2"/>
  <c r="F130" i="2"/>
  <c r="F127" i="2"/>
  <c r="F121" i="2"/>
  <c r="F123" i="2"/>
  <c r="F114" i="2"/>
  <c r="F116" i="2"/>
  <c r="F112" i="2" l="1"/>
  <c r="F124" i="2"/>
  <c r="F120" i="2"/>
  <c r="F113" i="2"/>
  <c r="F117" i="2"/>
  <c r="F119" i="2"/>
  <c r="F115" i="2"/>
  <c r="F122" i="2"/>
  <c r="F105" i="2"/>
  <c r="F107" i="2"/>
  <c r="F103" i="2"/>
  <c r="F104" i="2" l="1"/>
  <c r="F108" i="2"/>
  <c r="F106" i="2"/>
  <c r="F98" i="2"/>
  <c r="F100" i="2"/>
  <c r="F96" i="2"/>
  <c r="F101" i="2" l="1"/>
  <c r="F97" i="2"/>
  <c r="F99" i="2"/>
  <c r="F91" i="2"/>
  <c r="F93" i="2"/>
  <c r="F90" i="2" l="1"/>
  <c r="F94" i="2"/>
  <c r="F92" i="2"/>
  <c r="F89" i="2"/>
  <c r="F84" i="2" l="1"/>
  <c r="F87" i="2"/>
  <c r="F83" i="2"/>
  <c r="F86" i="2"/>
  <c r="F82" i="2"/>
  <c r="F85" i="2"/>
  <c r="F81" i="2"/>
  <c r="F285" i="2"/>
  <c r="F287" i="2"/>
  <c r="F396" i="2"/>
  <c r="F397" i="2"/>
  <c r="F398" i="2"/>
  <c r="F395" i="2" l="1"/>
  <c r="F399" i="2"/>
  <c r="F286" i="2"/>
  <c r="F394" i="2"/>
  <c r="F284" i="2"/>
  <c r="F404" i="2"/>
  <c r="F501" i="2" l="1"/>
  <c r="F505" i="2"/>
  <c r="F499" i="2"/>
  <c r="F401" i="2"/>
  <c r="F503" i="2"/>
  <c r="F534" i="2"/>
  <c r="F504" i="2"/>
  <c r="F500" i="2"/>
  <c r="F405" i="2"/>
  <c r="F403" i="2"/>
  <c r="F533" i="2"/>
  <c r="F506" i="2"/>
  <c r="F502" i="2"/>
  <c r="F498" i="2"/>
  <c r="C497" i="2"/>
  <c r="H497" i="2"/>
  <c r="K497" i="2"/>
  <c r="G497" i="2"/>
  <c r="J497" i="2"/>
  <c r="E497" i="2"/>
  <c r="I497" i="2"/>
  <c r="D497" i="2"/>
  <c r="F383" i="2" l="1"/>
  <c r="F382" i="2"/>
  <c r="F384" i="2"/>
  <c r="F497" i="2"/>
  <c r="F312" i="2" l="1"/>
  <c r="K310" i="2"/>
  <c r="F311" i="2"/>
  <c r="C310" i="2"/>
  <c r="H310" i="2"/>
  <c r="G310" i="2"/>
  <c r="F313" i="2"/>
  <c r="J310" i="2"/>
  <c r="E310" i="2"/>
  <c r="I310" i="2"/>
  <c r="D310" i="2"/>
  <c r="F488" i="2"/>
  <c r="F490" i="2"/>
  <c r="F492" i="2"/>
  <c r="F494" i="2"/>
  <c r="F495" i="2" l="1"/>
  <c r="F491" i="2"/>
  <c r="F487" i="2"/>
  <c r="F486" i="2"/>
  <c r="F493" i="2"/>
  <c r="F489" i="2"/>
  <c r="F310" i="2"/>
  <c r="F386" i="2" l="1"/>
  <c r="F388" i="2"/>
  <c r="F387" i="2"/>
  <c r="F344" i="2"/>
  <c r="F345" i="2"/>
  <c r="F346" i="2"/>
  <c r="F348" i="2"/>
  <c r="F349" i="2"/>
  <c r="F350" i="2"/>
  <c r="F352" i="2"/>
  <c r="F353" i="2"/>
  <c r="F354" i="2"/>
  <c r="F360" i="2" l="1"/>
  <c r="F356" i="2"/>
  <c r="F351" i="2"/>
  <c r="F347" i="2"/>
  <c r="F359" i="2"/>
  <c r="F355" i="2"/>
  <c r="F361" i="2"/>
  <c r="F357" i="2"/>
  <c r="F362" i="2"/>
  <c r="F358" i="2"/>
  <c r="J342" i="2"/>
  <c r="E342" i="2"/>
  <c r="I342" i="2"/>
  <c r="D342" i="2"/>
  <c r="F343" i="2"/>
  <c r="C342" i="2"/>
  <c r="H342" i="2"/>
  <c r="K342" i="2"/>
  <c r="G342" i="2"/>
  <c r="F375" i="2" l="1"/>
  <c r="F371" i="2"/>
  <c r="F367" i="2"/>
  <c r="F378" i="2"/>
  <c r="F374" i="2"/>
  <c r="F366" i="2"/>
  <c r="F370" i="2"/>
  <c r="F372" i="2"/>
  <c r="F376" i="2"/>
  <c r="F368" i="2"/>
  <c r="F342" i="2"/>
  <c r="F377" i="2"/>
  <c r="F373" i="2"/>
  <c r="F369" i="2"/>
  <c r="F365" i="2"/>
  <c r="K363" i="2"/>
  <c r="G363" i="2"/>
  <c r="J363" i="2"/>
  <c r="E363" i="2"/>
  <c r="I363" i="2"/>
  <c r="D363" i="2"/>
  <c r="F364" i="2"/>
  <c r="C363" i="2"/>
  <c r="H363" i="2"/>
  <c r="F444" i="2"/>
  <c r="F446" i="2"/>
  <c r="F442" i="2" l="1"/>
  <c r="F438" i="2"/>
  <c r="F434" i="2"/>
  <c r="F430" i="2"/>
  <c r="F439" i="2"/>
  <c r="F435" i="2"/>
  <c r="F431" i="2"/>
  <c r="F443" i="2"/>
  <c r="F363" i="2"/>
  <c r="F441" i="2"/>
  <c r="F437" i="2"/>
  <c r="F433" i="2"/>
  <c r="F429" i="2"/>
  <c r="F445" i="2"/>
  <c r="F440" i="2"/>
  <c r="F436" i="2"/>
  <c r="F432" i="2"/>
  <c r="F225" i="2"/>
  <c r="F227" i="2"/>
  <c r="F229" i="2"/>
  <c r="F231" i="2"/>
  <c r="F230" i="2" l="1"/>
  <c r="F226" i="2"/>
  <c r="F237" i="2"/>
  <c r="F221" i="2"/>
  <c r="F224" i="2"/>
  <c r="F228" i="2"/>
  <c r="F235" i="2"/>
  <c r="F233" i="2"/>
  <c r="F236" i="2"/>
  <c r="F215" i="2"/>
  <c r="F214" i="2"/>
  <c r="H196" i="2" l="1"/>
  <c r="I196" i="2"/>
  <c r="J196" i="2"/>
  <c r="K196" i="2"/>
  <c r="D196" i="2"/>
  <c r="E196" i="2"/>
  <c r="G196" i="2"/>
  <c r="C196" i="2"/>
  <c r="F194" i="2" l="1"/>
  <c r="L504" i="2" l="1"/>
  <c r="M504" i="2"/>
  <c r="L505" i="2"/>
  <c r="M505" i="2"/>
  <c r="L450" i="2"/>
  <c r="M450" i="2"/>
  <c r="L439" i="2"/>
  <c r="M439" i="2"/>
  <c r="D402" i="2"/>
  <c r="E402" i="2"/>
  <c r="F402" i="2"/>
  <c r="G402" i="2"/>
  <c r="H402" i="2"/>
  <c r="I402" i="2"/>
  <c r="J402" i="2"/>
  <c r="K402" i="2"/>
  <c r="C402" i="2"/>
  <c r="L391" i="2"/>
  <c r="M391" i="2"/>
  <c r="L375" i="2"/>
  <c r="M375" i="2"/>
  <c r="L376" i="2"/>
  <c r="M376" i="2"/>
  <c r="L377" i="2"/>
  <c r="M377" i="2"/>
  <c r="L378" i="2"/>
  <c r="M378" i="2"/>
  <c r="L362" i="2"/>
  <c r="M362" i="2"/>
  <c r="L346" i="2"/>
  <c r="M346" i="2"/>
  <c r="L318" i="2"/>
  <c r="M318" i="2"/>
  <c r="L319" i="2"/>
  <c r="M319" i="2"/>
  <c r="L320" i="2"/>
  <c r="M320" i="2"/>
  <c r="L311" i="2"/>
  <c r="M311" i="2"/>
  <c r="L312" i="2"/>
  <c r="M312" i="2"/>
  <c r="L313" i="2"/>
  <c r="M313" i="2"/>
  <c r="D213" i="2"/>
  <c r="E213" i="2"/>
  <c r="F213" i="2"/>
  <c r="G213" i="2"/>
  <c r="H213" i="2"/>
  <c r="I213" i="2"/>
  <c r="J213" i="2"/>
  <c r="K213" i="2"/>
  <c r="C213" i="2"/>
  <c r="D553" i="2" l="1"/>
  <c r="E553" i="2"/>
  <c r="F553" i="2"/>
  <c r="G553" i="2"/>
  <c r="H553" i="2"/>
  <c r="I553" i="2"/>
  <c r="J553" i="2"/>
  <c r="K553" i="2"/>
  <c r="C553" i="2"/>
  <c r="D193" i="2"/>
  <c r="E193" i="2"/>
  <c r="F193" i="2"/>
  <c r="G193" i="2"/>
  <c r="H193" i="2"/>
  <c r="I193" i="2"/>
  <c r="J193" i="2"/>
  <c r="K193" i="2"/>
  <c r="C193" i="2"/>
  <c r="D288" i="2"/>
  <c r="E288" i="2"/>
  <c r="G288" i="2"/>
  <c r="H288" i="2"/>
  <c r="I288" i="2"/>
  <c r="J288" i="2"/>
  <c r="K288" i="2"/>
  <c r="C288" i="2"/>
  <c r="D187" i="2"/>
  <c r="E187" i="2"/>
  <c r="G187" i="2"/>
  <c r="H187" i="2"/>
  <c r="I187" i="2"/>
  <c r="J187" i="2"/>
  <c r="K187" i="2"/>
  <c r="C187" i="2"/>
  <c r="F590" i="2" l="1"/>
  <c r="F591" i="2"/>
  <c r="F587" i="2"/>
  <c r="F588" i="2"/>
  <c r="F589" i="2"/>
  <c r="F584" i="2"/>
  <c r="F585" i="2"/>
  <c r="F586" i="2"/>
  <c r="F581" i="2"/>
  <c r="F582" i="2"/>
  <c r="F583" i="2"/>
  <c r="F580" i="2"/>
  <c r="F251" i="2"/>
  <c r="F252" i="2"/>
  <c r="F253" i="2"/>
  <c r="F254" i="2"/>
  <c r="F255" i="2"/>
  <c r="F256" i="2"/>
  <c r="F257" i="2"/>
  <c r="F258" i="2"/>
  <c r="F259" i="2"/>
  <c r="F260" i="2"/>
  <c r="F242" i="2"/>
  <c r="F243" i="2"/>
  <c r="F244" i="2"/>
  <c r="F245" i="2"/>
  <c r="F246" i="2"/>
  <c r="F247" i="2"/>
  <c r="F248" i="2"/>
  <c r="F249" i="2"/>
  <c r="F250" i="2"/>
  <c r="F241" i="2"/>
  <c r="C95" i="2"/>
  <c r="M306" i="2" l="1"/>
  <c r="L306" i="2"/>
  <c r="G595" i="2"/>
  <c r="G593" i="2"/>
  <c r="G579" i="2"/>
  <c r="G578" i="2" s="1"/>
  <c r="G577" i="2" s="1"/>
  <c r="G576" i="2" s="1"/>
  <c r="G572" i="2"/>
  <c r="G570" i="2"/>
  <c r="G569" i="2" s="1"/>
  <c r="G568" i="2" s="1"/>
  <c r="G562" i="2"/>
  <c r="G556" i="2"/>
  <c r="G555" i="2" s="1"/>
  <c r="G549" i="2"/>
  <c r="G532" i="2"/>
  <c r="G515" i="2"/>
  <c r="G513" i="2" s="1"/>
  <c r="G508" i="2"/>
  <c r="G507" i="2" s="1"/>
  <c r="G496" i="2"/>
  <c r="G485" i="2"/>
  <c r="G472" i="2"/>
  <c r="G471" i="2" s="1"/>
  <c r="G463" i="2"/>
  <c r="G457" i="2"/>
  <c r="G452" i="2"/>
  <c r="G428" i="2"/>
  <c r="G407" i="2"/>
  <c r="G393" i="2"/>
  <c r="G385" i="2"/>
  <c r="G381" i="2"/>
  <c r="G336" i="2"/>
  <c r="G327" i="2"/>
  <c r="G322" i="2"/>
  <c r="G309" i="2"/>
  <c r="G303" i="2"/>
  <c r="G302" i="2" s="1"/>
  <c r="G291" i="2"/>
  <c r="G290" i="2" s="1"/>
  <c r="G283" i="2"/>
  <c r="G280" i="2"/>
  <c r="G261" i="2"/>
  <c r="G240" i="2"/>
  <c r="G234" i="2"/>
  <c r="G223" i="2"/>
  <c r="G217" i="2"/>
  <c r="G212" i="2"/>
  <c r="G202" i="2"/>
  <c r="G200" i="2" s="1"/>
  <c r="G198" i="2"/>
  <c r="G195" i="2"/>
  <c r="G192" i="2"/>
  <c r="G189" i="2"/>
  <c r="G184" i="2"/>
  <c r="G180" i="2"/>
  <c r="G174" i="2"/>
  <c r="G165" i="2"/>
  <c r="G164" i="2" s="1"/>
  <c r="G157" i="2"/>
  <c r="G156" i="2" s="1"/>
  <c r="G149" i="2"/>
  <c r="G148" i="2" s="1"/>
  <c r="G141" i="2"/>
  <c r="G134" i="2"/>
  <c r="G126" i="2"/>
  <c r="G125" i="2" s="1"/>
  <c r="G118" i="2"/>
  <c r="G111" i="2"/>
  <c r="G102" i="2"/>
  <c r="G95" i="2"/>
  <c r="G88" i="2"/>
  <c r="G80" i="2"/>
  <c r="G72" i="2"/>
  <c r="G69" i="2"/>
  <c r="G68" i="2" s="1"/>
  <c r="G65" i="2"/>
  <c r="G64" i="2" s="1"/>
  <c r="G61" i="2"/>
  <c r="G60" i="2" s="1"/>
  <c r="G57" i="2"/>
  <c r="G54" i="2"/>
  <c r="G50" i="2"/>
  <c r="G49" i="2" s="1"/>
  <c r="G46" i="2"/>
  <c r="G43" i="2"/>
  <c r="G38" i="2"/>
  <c r="G36" i="2"/>
  <c r="G34" i="2"/>
  <c r="G30" i="2"/>
  <c r="G27" i="2"/>
  <c r="G24" i="2"/>
  <c r="G22" i="2"/>
  <c r="G20" i="2"/>
  <c r="G17" i="2"/>
  <c r="F18" i="2"/>
  <c r="F19" i="2"/>
  <c r="F21" i="2"/>
  <c r="F23" i="2"/>
  <c r="F25" i="2"/>
  <c r="F26" i="2"/>
  <c r="F28" i="2"/>
  <c r="F29" i="2"/>
  <c r="F31" i="2"/>
  <c r="F32" i="2"/>
  <c r="F35" i="2"/>
  <c r="F37" i="2"/>
  <c r="F39" i="2"/>
  <c r="F40" i="2"/>
  <c r="G232" i="2" l="1"/>
  <c r="G222" i="2" s="1"/>
  <c r="G220" i="2" s="1"/>
  <c r="G70" i="1"/>
  <c r="G484" i="2"/>
  <c r="G470" i="2" s="1"/>
  <c r="G110" i="1"/>
  <c r="G535" i="2"/>
  <c r="G118" i="1"/>
  <c r="G447" i="2"/>
  <c r="G133" i="2"/>
  <c r="G592" i="2"/>
  <c r="G575" i="2" s="1"/>
  <c r="G110" i="2"/>
  <c r="G173" i="2"/>
  <c r="G42" i="2"/>
  <c r="G33" i="2"/>
  <c r="G406" i="2"/>
  <c r="G400" i="2" s="1"/>
  <c r="G567" i="2"/>
  <c r="G239" i="2"/>
  <c r="G326" i="2"/>
  <c r="G325" i="2" s="1"/>
  <c r="G315" i="2"/>
  <c r="G282" i="2"/>
  <c r="G211" i="2"/>
  <c r="G210" i="2" s="1"/>
  <c r="G209" i="2" s="1"/>
  <c r="G183" i="2"/>
  <c r="G79" i="2"/>
  <c r="G53" i="2"/>
  <c r="G16" i="2"/>
  <c r="G78" i="2"/>
  <c r="C93" i="1"/>
  <c r="G172" i="2" l="1"/>
  <c r="G109" i="2"/>
  <c r="G77" i="2" s="1"/>
  <c r="G41" i="2"/>
  <c r="G15" i="2"/>
  <c r="G308" i="2"/>
  <c r="G238" i="2" s="1"/>
  <c r="G219" i="2" s="1"/>
  <c r="G208" i="2" s="1"/>
  <c r="C139" i="1"/>
  <c r="C126" i="1"/>
  <c r="C125" i="1"/>
  <c r="C124" i="1"/>
  <c r="C123" i="1"/>
  <c r="C122" i="1"/>
  <c r="C121" i="1"/>
  <c r="C120" i="1"/>
  <c r="C117" i="1"/>
  <c r="C115" i="1"/>
  <c r="C114" i="1"/>
  <c r="C113" i="1"/>
  <c r="C112" i="1"/>
  <c r="C108" i="1"/>
  <c r="C106" i="1"/>
  <c r="C102" i="1"/>
  <c r="C99" i="1"/>
  <c r="C97" i="1"/>
  <c r="C96" i="1"/>
  <c r="C95" i="1"/>
  <c r="C94" i="1"/>
  <c r="C92" i="1"/>
  <c r="C91" i="1"/>
  <c r="C90" i="1"/>
  <c r="C89" i="1"/>
  <c r="C88" i="1"/>
  <c r="C81" i="1"/>
  <c r="C77" i="1"/>
  <c r="C76" i="1"/>
  <c r="C75" i="1"/>
  <c r="C74" i="1"/>
  <c r="C73"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H6" i="1"/>
  <c r="C6" i="1"/>
  <c r="C5" i="1"/>
  <c r="K595" i="2"/>
  <c r="H595" i="2"/>
  <c r="F595" i="2"/>
  <c r="D595" i="2"/>
  <c r="J595" i="2"/>
  <c r="E595" i="2"/>
  <c r="C595" i="2"/>
  <c r="K593" i="2"/>
  <c r="J139" i="1"/>
  <c r="D593" i="2"/>
  <c r="H593" i="2"/>
  <c r="C593" i="2"/>
  <c r="K138" i="1"/>
  <c r="J138" i="1"/>
  <c r="I138" i="1"/>
  <c r="H138" i="1"/>
  <c r="G138" i="1"/>
  <c r="F138" i="1"/>
  <c r="E138" i="1"/>
  <c r="D138" i="1"/>
  <c r="C138" i="1"/>
  <c r="K137" i="1"/>
  <c r="J137" i="1"/>
  <c r="I137" i="1"/>
  <c r="H137" i="1"/>
  <c r="G137" i="1"/>
  <c r="F137" i="1"/>
  <c r="E137" i="1"/>
  <c r="D137" i="1"/>
  <c r="C137" i="1"/>
  <c r="K136" i="1"/>
  <c r="J136" i="1"/>
  <c r="I136" i="1"/>
  <c r="H136" i="1"/>
  <c r="G136" i="1"/>
  <c r="F136" i="1"/>
  <c r="E136" i="1"/>
  <c r="D136" i="1"/>
  <c r="C136" i="1"/>
  <c r="K135" i="1"/>
  <c r="J135" i="1"/>
  <c r="I135" i="1"/>
  <c r="H135" i="1"/>
  <c r="G135" i="1"/>
  <c r="F135" i="1"/>
  <c r="E135" i="1"/>
  <c r="D135" i="1"/>
  <c r="C135" i="1"/>
  <c r="K134" i="1"/>
  <c r="J134" i="1"/>
  <c r="I134" i="1"/>
  <c r="H134" i="1"/>
  <c r="G134" i="1"/>
  <c r="F134" i="1"/>
  <c r="E134" i="1"/>
  <c r="D134" i="1"/>
  <c r="C134" i="1"/>
  <c r="K133" i="1"/>
  <c r="J133" i="1"/>
  <c r="I133" i="1"/>
  <c r="H133" i="1"/>
  <c r="G133" i="1"/>
  <c r="F133" i="1"/>
  <c r="E133" i="1"/>
  <c r="D133" i="1"/>
  <c r="C133" i="1"/>
  <c r="K132" i="1"/>
  <c r="J132" i="1"/>
  <c r="I132" i="1"/>
  <c r="G132" i="1"/>
  <c r="F132" i="1"/>
  <c r="E132" i="1"/>
  <c r="D132" i="1"/>
  <c r="C132" i="1"/>
  <c r="K131" i="1"/>
  <c r="J131" i="1"/>
  <c r="I131" i="1"/>
  <c r="H131" i="1"/>
  <c r="G131" i="1"/>
  <c r="F131" i="1"/>
  <c r="E131" i="1"/>
  <c r="D131" i="1"/>
  <c r="C131" i="1"/>
  <c r="K130" i="1"/>
  <c r="J130" i="1"/>
  <c r="H130" i="1"/>
  <c r="F130" i="1"/>
  <c r="E130" i="1"/>
  <c r="D130" i="1"/>
  <c r="K129" i="1"/>
  <c r="I129" i="1"/>
  <c r="H129" i="1"/>
  <c r="G129" i="1"/>
  <c r="F129" i="1"/>
  <c r="E129" i="1"/>
  <c r="D129" i="1"/>
  <c r="C129" i="1"/>
  <c r="K128" i="1"/>
  <c r="J128" i="1"/>
  <c r="I128" i="1"/>
  <c r="H128" i="1"/>
  <c r="G128" i="1"/>
  <c r="F128" i="1"/>
  <c r="D128" i="1"/>
  <c r="C128" i="1"/>
  <c r="K127" i="1"/>
  <c r="J127" i="1"/>
  <c r="I127" i="1"/>
  <c r="H127" i="1"/>
  <c r="G127" i="1"/>
  <c r="E127" i="1"/>
  <c r="C127" i="1"/>
  <c r="M574" i="2"/>
  <c r="L574" i="2"/>
  <c r="K126" i="1"/>
  <c r="J126" i="1"/>
  <c r="I126" i="1"/>
  <c r="F573" i="2"/>
  <c r="E126" i="1"/>
  <c r="I572" i="2"/>
  <c r="E572" i="2"/>
  <c r="C572" i="2"/>
  <c r="K570" i="2"/>
  <c r="K569" i="2" s="1"/>
  <c r="K568" i="2" s="1"/>
  <c r="J570" i="2"/>
  <c r="H570" i="2"/>
  <c r="D570" i="2"/>
  <c r="D569" i="2" s="1"/>
  <c r="D568" i="2" s="1"/>
  <c r="C570" i="2"/>
  <c r="F566" i="2"/>
  <c r="F565" i="2"/>
  <c r="F564" i="2"/>
  <c r="J124" i="1"/>
  <c r="H124" i="1"/>
  <c r="G124" i="1"/>
  <c r="D124" i="1"/>
  <c r="C562" i="2"/>
  <c r="K123" i="1"/>
  <c r="J123" i="1"/>
  <c r="I123" i="1"/>
  <c r="H123" i="1"/>
  <c r="G123" i="1"/>
  <c r="D123" i="1"/>
  <c r="K122" i="1"/>
  <c r="J122" i="1"/>
  <c r="I122" i="1"/>
  <c r="H122" i="1"/>
  <c r="G122" i="1"/>
  <c r="E122" i="1"/>
  <c r="D122" i="1"/>
  <c r="M559" i="2"/>
  <c r="L559" i="2"/>
  <c r="K121" i="1"/>
  <c r="J121" i="1"/>
  <c r="I121" i="1"/>
  <c r="G121" i="1"/>
  <c r="E121" i="1"/>
  <c r="D121" i="1"/>
  <c r="K120" i="1"/>
  <c r="H120" i="1"/>
  <c r="G120" i="1"/>
  <c r="D120" i="1"/>
  <c r="C556" i="2"/>
  <c r="F552" i="2"/>
  <c r="C549" i="2"/>
  <c r="C118" i="1" s="1"/>
  <c r="M545" i="2"/>
  <c r="F542" i="2"/>
  <c r="F541" i="2"/>
  <c r="F540" i="2"/>
  <c r="F538" i="2"/>
  <c r="F537" i="2"/>
  <c r="M534" i="2"/>
  <c r="K532" i="2"/>
  <c r="C532" i="2"/>
  <c r="M531" i="2"/>
  <c r="M527" i="2"/>
  <c r="M523" i="2"/>
  <c r="M519" i="2"/>
  <c r="C515" i="2"/>
  <c r="K115" i="1"/>
  <c r="J115" i="1"/>
  <c r="I115" i="1"/>
  <c r="H115" i="1"/>
  <c r="G115" i="1"/>
  <c r="D115" i="1"/>
  <c r="K114" i="1"/>
  <c r="J114" i="1"/>
  <c r="I114" i="1"/>
  <c r="H114" i="1"/>
  <c r="K113" i="1"/>
  <c r="J113" i="1"/>
  <c r="H113" i="1"/>
  <c r="G113" i="1"/>
  <c r="D113" i="1"/>
  <c r="K112" i="1"/>
  <c r="G112" i="1"/>
  <c r="D112" i="1"/>
  <c r="C508" i="2"/>
  <c r="L506" i="2"/>
  <c r="L501" i="2"/>
  <c r="M501" i="2"/>
  <c r="L500" i="2"/>
  <c r="M490" i="2"/>
  <c r="C485" i="2"/>
  <c r="C110" i="1" s="1"/>
  <c r="C472" i="2"/>
  <c r="K108" i="1"/>
  <c r="J108" i="1"/>
  <c r="I108" i="1"/>
  <c r="H108" i="1"/>
  <c r="G108" i="1"/>
  <c r="E108" i="1"/>
  <c r="D108" i="1"/>
  <c r="K106" i="1"/>
  <c r="J106" i="1"/>
  <c r="H106" i="1"/>
  <c r="G106" i="1"/>
  <c r="D106" i="1"/>
  <c r="K463" i="2"/>
  <c r="K105" i="1" s="1"/>
  <c r="G105" i="1"/>
  <c r="J463" i="2"/>
  <c r="H463" i="2"/>
  <c r="C463" i="2"/>
  <c r="C457" i="2"/>
  <c r="K102" i="1"/>
  <c r="J102" i="1"/>
  <c r="H102" i="1"/>
  <c r="G102" i="1"/>
  <c r="D102" i="1"/>
  <c r="C452" i="2"/>
  <c r="G100" i="1"/>
  <c r="K99" i="1"/>
  <c r="I99" i="1"/>
  <c r="G99" i="1"/>
  <c r="E99" i="1"/>
  <c r="M443" i="2"/>
  <c r="M438" i="2"/>
  <c r="M434" i="2"/>
  <c r="L430" i="2"/>
  <c r="C428" i="2"/>
  <c r="C407" i="2"/>
  <c r="K97" i="1"/>
  <c r="J97" i="1"/>
  <c r="H97" i="1"/>
  <c r="G97" i="1"/>
  <c r="D97" i="1"/>
  <c r="K96" i="1"/>
  <c r="J96" i="1"/>
  <c r="I96" i="1"/>
  <c r="H96" i="1"/>
  <c r="J6" i="1" s="1"/>
  <c r="G96" i="1"/>
  <c r="I6" i="1" s="1"/>
  <c r="E96" i="1"/>
  <c r="D96" i="1"/>
  <c r="K95" i="1"/>
  <c r="J95" i="1"/>
  <c r="H95" i="1"/>
  <c r="G95" i="1"/>
  <c r="D95" i="1"/>
  <c r="K94" i="1"/>
  <c r="J94" i="1"/>
  <c r="H94" i="1"/>
  <c r="G94" i="1"/>
  <c r="D94" i="1"/>
  <c r="K93" i="1"/>
  <c r="J93" i="1"/>
  <c r="I93" i="1"/>
  <c r="H93" i="1"/>
  <c r="G93" i="1"/>
  <c r="E93" i="1"/>
  <c r="D93" i="1"/>
  <c r="K92" i="1"/>
  <c r="J92" i="1"/>
  <c r="H92" i="1"/>
  <c r="G92" i="1"/>
  <c r="D92" i="1"/>
  <c r="K91" i="1"/>
  <c r="J91" i="1"/>
  <c r="I91" i="1"/>
  <c r="H91" i="1"/>
  <c r="G91" i="1"/>
  <c r="E91" i="1"/>
  <c r="D91" i="1"/>
  <c r="K90" i="1"/>
  <c r="J90" i="1"/>
  <c r="H90" i="1"/>
  <c r="G90" i="1"/>
  <c r="D90" i="1"/>
  <c r="J89" i="1"/>
  <c r="I89" i="1"/>
  <c r="H89" i="1"/>
  <c r="F89" i="1"/>
  <c r="E89" i="1"/>
  <c r="D89" i="1"/>
  <c r="C393" i="2"/>
  <c r="K88" i="1"/>
  <c r="J88" i="1"/>
  <c r="I88" i="1"/>
  <c r="H88" i="1"/>
  <c r="G88" i="1"/>
  <c r="E88" i="1"/>
  <c r="D88" i="1"/>
  <c r="K87" i="1"/>
  <c r="J87" i="1"/>
  <c r="I87" i="1"/>
  <c r="G87" i="1"/>
  <c r="D87" i="1"/>
  <c r="C87" i="1"/>
  <c r="G86" i="1"/>
  <c r="L387" i="2"/>
  <c r="J385" i="2"/>
  <c r="C385" i="2"/>
  <c r="C381" i="2"/>
  <c r="M371" i="2"/>
  <c r="M367" i="2"/>
  <c r="L364" i="2"/>
  <c r="M359" i="2"/>
  <c r="M357" i="2"/>
  <c r="M340" i="2"/>
  <c r="F339" i="2"/>
  <c r="F338" i="2"/>
  <c r="K336" i="2"/>
  <c r="I336" i="2"/>
  <c r="H336" i="2"/>
  <c r="C336" i="2"/>
  <c r="C327" i="2"/>
  <c r="C322" i="2"/>
  <c r="M321" i="2"/>
  <c r="E82" i="1"/>
  <c r="K82" i="1"/>
  <c r="G82" i="1"/>
  <c r="C82" i="1"/>
  <c r="C309" i="2"/>
  <c r="C303" i="2"/>
  <c r="C291" i="2"/>
  <c r="C283" i="2"/>
  <c r="K77" i="1"/>
  <c r="J77" i="1"/>
  <c r="H77" i="1"/>
  <c r="G77" i="1"/>
  <c r="D77" i="1"/>
  <c r="K76" i="1"/>
  <c r="J76" i="1"/>
  <c r="I76" i="1"/>
  <c r="H76" i="1"/>
  <c r="G76" i="1"/>
  <c r="E76" i="1"/>
  <c r="D76" i="1"/>
  <c r="K75" i="1"/>
  <c r="J75" i="1"/>
  <c r="H75" i="1"/>
  <c r="G75" i="1"/>
  <c r="D75" i="1"/>
  <c r="J74" i="1"/>
  <c r="I74" i="1"/>
  <c r="H74" i="1"/>
  <c r="E74" i="1"/>
  <c r="D74" i="1"/>
  <c r="J73" i="1"/>
  <c r="H73" i="1"/>
  <c r="E73" i="1"/>
  <c r="D73" i="1"/>
  <c r="C280" i="2"/>
  <c r="M268" i="2"/>
  <c r="C261" i="2"/>
  <c r="M260" i="2"/>
  <c r="L258" i="2"/>
  <c r="M257" i="2"/>
  <c r="M253" i="2"/>
  <c r="M249" i="2"/>
  <c r="M246" i="2"/>
  <c r="C240" i="2"/>
  <c r="H234" i="2"/>
  <c r="C234" i="2"/>
  <c r="C70" i="1" s="1"/>
  <c r="C223" i="2"/>
  <c r="K68" i="1"/>
  <c r="J68" i="1"/>
  <c r="I68" i="1"/>
  <c r="G68" i="1"/>
  <c r="E68" i="1"/>
  <c r="K67" i="1"/>
  <c r="I67" i="1"/>
  <c r="H67" i="1"/>
  <c r="G67" i="1"/>
  <c r="D67" i="1"/>
  <c r="H217" i="2"/>
  <c r="D217" i="2"/>
  <c r="C217" i="2"/>
  <c r="K66" i="1"/>
  <c r="J66" i="1"/>
  <c r="I66" i="1"/>
  <c r="H66" i="1"/>
  <c r="G66" i="1"/>
  <c r="E66" i="1"/>
  <c r="D66" i="1"/>
  <c r="K65" i="1"/>
  <c r="J65" i="1"/>
  <c r="H65" i="1"/>
  <c r="G65" i="1"/>
  <c r="D65" i="1"/>
  <c r="C212" i="2"/>
  <c r="F207" i="2"/>
  <c r="F206" i="2"/>
  <c r="F205" i="2"/>
  <c r="F204" i="2"/>
  <c r="F203" i="2"/>
  <c r="C202" i="2"/>
  <c r="F201" i="2"/>
  <c r="K63" i="1"/>
  <c r="J63" i="1"/>
  <c r="I63" i="1"/>
  <c r="E63" i="1"/>
  <c r="C198" i="2"/>
  <c r="K62" i="1"/>
  <c r="J62" i="1"/>
  <c r="G62" i="1"/>
  <c r="D62" i="1"/>
  <c r="C195" i="2"/>
  <c r="K61" i="1"/>
  <c r="I61" i="1"/>
  <c r="G61" i="1"/>
  <c r="E61" i="1"/>
  <c r="C192" i="2"/>
  <c r="K60" i="1"/>
  <c r="I60" i="1"/>
  <c r="H60" i="1"/>
  <c r="G60" i="1"/>
  <c r="E60" i="1"/>
  <c r="D60" i="1"/>
  <c r="J59" i="1"/>
  <c r="H59" i="1"/>
  <c r="G59" i="1"/>
  <c r="C189" i="2"/>
  <c r="K58" i="1"/>
  <c r="I58" i="1"/>
  <c r="H58" i="1"/>
  <c r="G58" i="1"/>
  <c r="D58" i="1"/>
  <c r="K57" i="1"/>
  <c r="H57" i="1"/>
  <c r="G57" i="1"/>
  <c r="D57" i="1"/>
  <c r="J56" i="1"/>
  <c r="H56" i="1"/>
  <c r="E56" i="1"/>
  <c r="D56" i="1"/>
  <c r="C184" i="2"/>
  <c r="K55" i="1"/>
  <c r="I55" i="1"/>
  <c r="H55" i="1"/>
  <c r="G55" i="1"/>
  <c r="E55" i="1"/>
  <c r="D55" i="1"/>
  <c r="K54" i="1"/>
  <c r="J54" i="1"/>
  <c r="H54" i="1"/>
  <c r="G54" i="1"/>
  <c r="D54" i="1"/>
  <c r="C180" i="2"/>
  <c r="K53" i="1"/>
  <c r="J53" i="1"/>
  <c r="H53" i="1"/>
  <c r="G53" i="1"/>
  <c r="D53" i="1"/>
  <c r="K52" i="1"/>
  <c r="J52" i="1"/>
  <c r="I52" i="1"/>
  <c r="H52" i="1"/>
  <c r="G52" i="1"/>
  <c r="E52" i="1"/>
  <c r="D52" i="1"/>
  <c r="K51" i="1"/>
  <c r="J51" i="1"/>
  <c r="I51" i="1"/>
  <c r="H51" i="1"/>
  <c r="G51" i="1"/>
  <c r="E51" i="1"/>
  <c r="D51" i="1"/>
  <c r="K50" i="1"/>
  <c r="J50" i="1"/>
  <c r="I50" i="1"/>
  <c r="H50" i="1"/>
  <c r="G50" i="1"/>
  <c r="E50" i="1"/>
  <c r="D50" i="1"/>
  <c r="K49" i="1"/>
  <c r="I49" i="1"/>
  <c r="H49" i="1"/>
  <c r="E49" i="1"/>
  <c r="D49" i="1"/>
  <c r="C174" i="2"/>
  <c r="M167" i="2"/>
  <c r="C165" i="2"/>
  <c r="M161" i="2"/>
  <c r="C157" i="2"/>
  <c r="M155" i="2"/>
  <c r="C149" i="2"/>
  <c r="M147" i="2"/>
  <c r="C141" i="2"/>
  <c r="C134" i="2"/>
  <c r="C126" i="2"/>
  <c r="M123" i="2"/>
  <c r="E118" i="2"/>
  <c r="C118" i="2"/>
  <c r="M117" i="2"/>
  <c r="C111" i="2"/>
  <c r="C102" i="2"/>
  <c r="M94" i="2"/>
  <c r="M93" i="2"/>
  <c r="C88" i="2"/>
  <c r="M84" i="2"/>
  <c r="C80" i="2"/>
  <c r="K36" i="1"/>
  <c r="J36" i="1"/>
  <c r="H36" i="1"/>
  <c r="G36" i="1"/>
  <c r="D36" i="1"/>
  <c r="J35" i="1"/>
  <c r="I35" i="1"/>
  <c r="H35" i="1"/>
  <c r="E35" i="1"/>
  <c r="D35" i="1"/>
  <c r="K34" i="1"/>
  <c r="J34" i="1"/>
  <c r="H34" i="1"/>
  <c r="G34" i="1"/>
  <c r="F73" i="2"/>
  <c r="M73" i="2" s="1"/>
  <c r="C72" i="2"/>
  <c r="F71" i="2"/>
  <c r="E69" i="2"/>
  <c r="E68" i="2" s="1"/>
  <c r="C69" i="2"/>
  <c r="F67" i="2"/>
  <c r="J65" i="2"/>
  <c r="C65" i="2"/>
  <c r="F63" i="2"/>
  <c r="J31" i="1"/>
  <c r="F62" i="2"/>
  <c r="D31" i="1"/>
  <c r="C61" i="2"/>
  <c r="F59" i="2"/>
  <c r="F58" i="2"/>
  <c r="C57" i="2"/>
  <c r="F56" i="2"/>
  <c r="D54" i="2"/>
  <c r="C54" i="2"/>
  <c r="F52" i="2"/>
  <c r="C50" i="2"/>
  <c r="K46" i="2"/>
  <c r="F48" i="2"/>
  <c r="H27" i="1"/>
  <c r="C46" i="2"/>
  <c r="F45" i="2"/>
  <c r="I43" i="2"/>
  <c r="D26" i="1"/>
  <c r="C43" i="2"/>
  <c r="H25" i="1"/>
  <c r="C38" i="2"/>
  <c r="K24" i="1"/>
  <c r="J24" i="1"/>
  <c r="I24" i="1"/>
  <c r="H24" i="1"/>
  <c r="G24" i="1"/>
  <c r="E24" i="1"/>
  <c r="D24" i="1"/>
  <c r="C36" i="2"/>
  <c r="K23" i="1"/>
  <c r="J23" i="1"/>
  <c r="I23" i="1"/>
  <c r="H23" i="1"/>
  <c r="G23" i="1"/>
  <c r="E23" i="1"/>
  <c r="D23" i="1"/>
  <c r="H34" i="2"/>
  <c r="C34" i="2"/>
  <c r="C30" i="2"/>
  <c r="J27" i="2"/>
  <c r="E27" i="2"/>
  <c r="C27" i="2"/>
  <c r="D24" i="2"/>
  <c r="C24" i="2"/>
  <c r="J19" i="1"/>
  <c r="I19" i="1"/>
  <c r="H19" i="1"/>
  <c r="E19" i="1"/>
  <c r="C22" i="2"/>
  <c r="K18" i="1"/>
  <c r="J18" i="1"/>
  <c r="G18" i="1"/>
  <c r="C20" i="2"/>
  <c r="C17" i="2"/>
  <c r="J105" i="1" l="1"/>
  <c r="J64" i="2"/>
  <c r="J86" i="1"/>
  <c r="J569" i="2"/>
  <c r="H232" i="2"/>
  <c r="H70" i="1"/>
  <c r="C64" i="2"/>
  <c r="C200" i="2"/>
  <c r="C290" i="2"/>
  <c r="C83" i="1"/>
  <c r="C85" i="1"/>
  <c r="C101" i="1"/>
  <c r="C569" i="2"/>
  <c r="C125" i="2"/>
  <c r="C148" i="2"/>
  <c r="C164" i="2"/>
  <c r="C80" i="1"/>
  <c r="C86" i="1"/>
  <c r="C484" i="2"/>
  <c r="C72" i="1"/>
  <c r="C103" i="1"/>
  <c r="C116" i="1"/>
  <c r="C555" i="2"/>
  <c r="C42" i="2"/>
  <c r="C49" i="2"/>
  <c r="C60" i="2"/>
  <c r="C68" i="2"/>
  <c r="C156" i="2"/>
  <c r="C71" i="1"/>
  <c r="C105" i="1"/>
  <c r="C111" i="1"/>
  <c r="C507" i="2"/>
  <c r="C98" i="1"/>
  <c r="C100" i="1"/>
  <c r="C447" i="2"/>
  <c r="D100" i="1"/>
  <c r="J100" i="1"/>
  <c r="C109" i="1"/>
  <c r="C471" i="2"/>
  <c r="C69" i="1"/>
  <c r="C232" i="2"/>
  <c r="G14" i="2"/>
  <c r="G13" i="2" s="1"/>
  <c r="G12" i="2" s="1"/>
  <c r="G11" i="2" s="1"/>
  <c r="C592" i="2"/>
  <c r="C535" i="2"/>
  <c r="C110" i="2"/>
  <c r="C326" i="2"/>
  <c r="C211" i="2"/>
  <c r="C173" i="2"/>
  <c r="C78" i="2"/>
  <c r="C16" i="2"/>
  <c r="C53" i="2"/>
  <c r="C33" i="2"/>
  <c r="C133" i="2"/>
  <c r="H100" i="1"/>
  <c r="H569" i="2"/>
  <c r="C183" i="2"/>
  <c r="H87" i="1"/>
  <c r="H105" i="1"/>
  <c r="G20" i="1"/>
  <c r="K20" i="1"/>
  <c r="I22" i="1"/>
  <c r="D34" i="2"/>
  <c r="J38" i="2"/>
  <c r="K38" i="2"/>
  <c r="G28" i="1"/>
  <c r="K28" i="1"/>
  <c r="D69" i="2"/>
  <c r="D68" i="2" s="1"/>
  <c r="M81" i="2"/>
  <c r="D141" i="2"/>
  <c r="L228" i="2"/>
  <c r="J336" i="2"/>
  <c r="K385" i="2"/>
  <c r="K86" i="1" s="1"/>
  <c r="I393" i="2"/>
  <c r="F93" i="1"/>
  <c r="L474" i="2"/>
  <c r="L489" i="2"/>
  <c r="K549" i="2"/>
  <c r="K118" i="1" s="1"/>
  <c r="K125" i="1"/>
  <c r="H562" i="2"/>
  <c r="J20" i="2"/>
  <c r="H80" i="2"/>
  <c r="H385" i="2"/>
  <c r="D385" i="2"/>
  <c r="D86" i="1" s="1"/>
  <c r="M19" i="2"/>
  <c r="D36" i="2"/>
  <c r="M52" i="2"/>
  <c r="J50" i="2"/>
  <c r="M115" i="2"/>
  <c r="M128" i="2"/>
  <c r="M305" i="2"/>
  <c r="M333" i="2"/>
  <c r="M369" i="2"/>
  <c r="M373" i="2"/>
  <c r="J457" i="2"/>
  <c r="L545" i="2"/>
  <c r="C239" i="2"/>
  <c r="L73" i="2"/>
  <c r="C79" i="2"/>
  <c r="F61" i="2"/>
  <c r="F60" i="2" s="1"/>
  <c r="H592" i="2"/>
  <c r="C302" i="2"/>
  <c r="C406" i="2"/>
  <c r="C496" i="2"/>
  <c r="C513" i="2"/>
  <c r="C79" i="1"/>
  <c r="L115" i="2"/>
  <c r="L116" i="2"/>
  <c r="C84" i="1"/>
  <c r="C315" i="2"/>
  <c r="J283" i="2"/>
  <c r="M301" i="2"/>
  <c r="J393" i="2"/>
  <c r="F91" i="1"/>
  <c r="L91" i="1" s="1"/>
  <c r="L307" i="2"/>
  <c r="L262" i="2"/>
  <c r="E80" i="2"/>
  <c r="D80" i="2"/>
  <c r="M86" i="2"/>
  <c r="M476" i="2"/>
  <c r="L479" i="2"/>
  <c r="M460" i="2"/>
  <c r="M461" i="2"/>
  <c r="D463" i="2"/>
  <c r="D105" i="1" s="1"/>
  <c r="E336" i="2"/>
  <c r="M107" i="2"/>
  <c r="D95" i="2"/>
  <c r="L539" i="2"/>
  <c r="M547" i="2"/>
  <c r="H141" i="2"/>
  <c r="L168" i="2"/>
  <c r="F96" i="1"/>
  <c r="L96" i="1" s="1"/>
  <c r="E117" i="1"/>
  <c r="L394" i="2"/>
  <c r="M596" i="2"/>
  <c r="E192" i="2"/>
  <c r="J202" i="2"/>
  <c r="K202" i="2"/>
  <c r="K200" i="2" s="1"/>
  <c r="L207" i="2"/>
  <c r="K192" i="2"/>
  <c r="E184" i="2"/>
  <c r="D195" i="2"/>
  <c r="M205" i="2"/>
  <c r="J46" i="2"/>
  <c r="D28" i="1"/>
  <c r="I50" i="2"/>
  <c r="I49" i="2" s="1"/>
  <c r="D57" i="2"/>
  <c r="D53" i="2" s="1"/>
  <c r="I57" i="2"/>
  <c r="H61" i="2"/>
  <c r="K65" i="2"/>
  <c r="K64" i="2" s="1"/>
  <c r="G26" i="1"/>
  <c r="K26" i="1"/>
  <c r="M71" i="2"/>
  <c r="E87" i="1"/>
  <c r="E280" i="2"/>
  <c r="L495" i="2"/>
  <c r="M494" i="2"/>
  <c r="M345" i="2"/>
  <c r="M351" i="2"/>
  <c r="M360" i="2"/>
  <c r="L372" i="2"/>
  <c r="K428" i="2"/>
  <c r="L431" i="2"/>
  <c r="D234" i="2"/>
  <c r="I234" i="2"/>
  <c r="K223" i="2"/>
  <c r="M226" i="2"/>
  <c r="L259" i="2"/>
  <c r="I17" i="1"/>
  <c r="J17" i="2"/>
  <c r="D21" i="1"/>
  <c r="I27" i="2"/>
  <c r="J30" i="2"/>
  <c r="E34" i="2"/>
  <c r="H28" i="1"/>
  <c r="K54" i="2"/>
  <c r="H57" i="2"/>
  <c r="I61" i="2"/>
  <c r="I60" i="2" s="1"/>
  <c r="H69" i="2"/>
  <c r="H72" i="2"/>
  <c r="L85" i="2"/>
  <c r="E111" i="2"/>
  <c r="E110" i="2" s="1"/>
  <c r="J41" i="1"/>
  <c r="H111" i="2"/>
  <c r="D111" i="2"/>
  <c r="L132" i="2"/>
  <c r="L135" i="2"/>
  <c r="K212" i="2"/>
  <c r="J234" i="2"/>
  <c r="J240" i="2"/>
  <c r="D336" i="2"/>
  <c r="M468" i="2"/>
  <c r="H125" i="1"/>
  <c r="J572" i="2"/>
  <c r="D61" i="2"/>
  <c r="D60" i="2" s="1"/>
  <c r="I80" i="2"/>
  <c r="M82" i="2"/>
  <c r="I126" i="2"/>
  <c r="I125" i="2" s="1"/>
  <c r="J165" i="2"/>
  <c r="J198" i="2"/>
  <c r="K234" i="2"/>
  <c r="M242" i="2"/>
  <c r="M244" i="2"/>
  <c r="K556" i="2"/>
  <c r="K555" i="2" s="1"/>
  <c r="H36" i="2"/>
  <c r="D17" i="1"/>
  <c r="G17" i="1"/>
  <c r="K17" i="1"/>
  <c r="I25" i="1"/>
  <c r="M40" i="2"/>
  <c r="I29" i="1"/>
  <c r="F30" i="1"/>
  <c r="J30" i="1"/>
  <c r="J37" i="1"/>
  <c r="L90" i="2"/>
  <c r="G40" i="1"/>
  <c r="K40" i="1"/>
  <c r="H157" i="2"/>
  <c r="K174" i="2"/>
  <c r="M228" i="2"/>
  <c r="M272" i="2"/>
  <c r="M275" i="2"/>
  <c r="H322" i="2"/>
  <c r="K327" i="2"/>
  <c r="H327" i="2"/>
  <c r="D327" i="2"/>
  <c r="M331" i="2"/>
  <c r="M334" i="2"/>
  <c r="M341" i="2"/>
  <c r="M353" i="2"/>
  <c r="M354" i="2"/>
  <c r="M358" i="2"/>
  <c r="L369" i="2"/>
  <c r="L384" i="2"/>
  <c r="M387" i="2"/>
  <c r="M388" i="2"/>
  <c r="M430" i="2"/>
  <c r="J472" i="2"/>
  <c r="K472" i="2"/>
  <c r="K471" i="2" s="1"/>
  <c r="D472" i="2"/>
  <c r="M478" i="2"/>
  <c r="L481" i="2"/>
  <c r="M482" i="2"/>
  <c r="M499" i="2"/>
  <c r="M539" i="2"/>
  <c r="D549" i="2"/>
  <c r="D118" i="1" s="1"/>
  <c r="M552" i="2"/>
  <c r="L92" i="2"/>
  <c r="L94" i="2"/>
  <c r="I118" i="2"/>
  <c r="F234" i="2"/>
  <c r="E234" i="2"/>
  <c r="E70" i="1" s="1"/>
  <c r="M487" i="2"/>
  <c r="L487" i="2"/>
  <c r="K572" i="2"/>
  <c r="K567" i="2" s="1"/>
  <c r="E24" i="2"/>
  <c r="H24" i="2"/>
  <c r="K30" i="2"/>
  <c r="E25" i="1"/>
  <c r="J43" i="2"/>
  <c r="D27" i="1"/>
  <c r="I27" i="1"/>
  <c r="M48" i="2"/>
  <c r="H54" i="2"/>
  <c r="G30" i="1"/>
  <c r="K30" i="1"/>
  <c r="F70" i="2"/>
  <c r="F69" i="2" s="1"/>
  <c r="F68" i="2" s="1"/>
  <c r="J33" i="1"/>
  <c r="J72" i="2"/>
  <c r="I102" i="2"/>
  <c r="M120" i="2"/>
  <c r="J118" i="2"/>
  <c r="K126" i="2"/>
  <c r="K125" i="2" s="1"/>
  <c r="K198" i="2"/>
  <c r="I73" i="1"/>
  <c r="I280" i="2"/>
  <c r="M453" i="2"/>
  <c r="D452" i="2"/>
  <c r="D101" i="1" s="1"/>
  <c r="M459" i="2"/>
  <c r="L483" i="2"/>
  <c r="M495" i="2"/>
  <c r="D535" i="2"/>
  <c r="L121" i="2"/>
  <c r="K59" i="1"/>
  <c r="K189" i="2"/>
  <c r="G114" i="1"/>
  <c r="E17" i="2"/>
  <c r="H17" i="2"/>
  <c r="M26" i="2"/>
  <c r="I34" i="2"/>
  <c r="E43" i="2"/>
  <c r="M56" i="2"/>
  <c r="E57" i="2"/>
  <c r="K88" i="2"/>
  <c r="H95" i="2"/>
  <c r="L100" i="2"/>
  <c r="M101" i="2"/>
  <c r="L103" i="2"/>
  <c r="K118" i="2"/>
  <c r="H126" i="2"/>
  <c r="K134" i="2"/>
  <c r="M139" i="2"/>
  <c r="D165" i="2"/>
  <c r="D164" i="2" s="1"/>
  <c r="L167" i="2"/>
  <c r="E58" i="1"/>
  <c r="F188" i="2"/>
  <c r="M350" i="2"/>
  <c r="M465" i="2"/>
  <c r="L465" i="2"/>
  <c r="G126" i="1"/>
  <c r="M29" i="2"/>
  <c r="M59" i="2"/>
  <c r="L71" i="2"/>
  <c r="J39" i="1"/>
  <c r="M105" i="2"/>
  <c r="I111" i="2"/>
  <c r="H149" i="2"/>
  <c r="D149" i="2"/>
  <c r="D148" i="2" s="1"/>
  <c r="M153" i="2"/>
  <c r="E67" i="1"/>
  <c r="F218" i="2"/>
  <c r="F217" i="2" s="1"/>
  <c r="E217" i="2"/>
  <c r="G69" i="1"/>
  <c r="L230" i="2"/>
  <c r="L374" i="2"/>
  <c r="L445" i="2"/>
  <c r="G103" i="1"/>
  <c r="K457" i="2"/>
  <c r="K103" i="1" s="1"/>
  <c r="K124" i="1"/>
  <c r="K562" i="2"/>
  <c r="M245" i="2"/>
  <c r="M250" i="2"/>
  <c r="M251" i="2"/>
  <c r="D309" i="2"/>
  <c r="L341" i="2"/>
  <c r="M352" i="2"/>
  <c r="M365" i="2"/>
  <c r="L367" i="2"/>
  <c r="L388" i="2"/>
  <c r="M431" i="2"/>
  <c r="L436" i="2"/>
  <c r="H457" i="2"/>
  <c r="L460" i="2"/>
  <c r="G109" i="1"/>
  <c r="M477" i="2"/>
  <c r="M481" i="2"/>
  <c r="J111" i="1"/>
  <c r="M503" i="2"/>
  <c r="H532" i="2"/>
  <c r="L538" i="2"/>
  <c r="L543" i="2"/>
  <c r="D125" i="1"/>
  <c r="M565" i="2"/>
  <c r="D592" i="2"/>
  <c r="I134" i="2"/>
  <c r="L137" i="2"/>
  <c r="L139" i="2"/>
  <c r="D157" i="2"/>
  <c r="D156" i="2" s="1"/>
  <c r="I192" i="2"/>
  <c r="F192" i="2"/>
  <c r="K195" i="2"/>
  <c r="D212" i="2"/>
  <c r="D211" i="2" s="1"/>
  <c r="D210" i="2" s="1"/>
  <c r="D209" i="2" s="1"/>
  <c r="L224" i="2"/>
  <c r="L226" i="2"/>
  <c r="L241" i="2"/>
  <c r="L242" i="2"/>
  <c r="M254" i="2"/>
  <c r="M258" i="2"/>
  <c r="M259" i="2"/>
  <c r="H291" i="2"/>
  <c r="G80" i="1"/>
  <c r="L332" i="2"/>
  <c r="L356" i="2"/>
  <c r="L371" i="2"/>
  <c r="G85" i="1"/>
  <c r="K381" i="2"/>
  <c r="K85" i="1" s="1"/>
  <c r="D381" i="2"/>
  <c r="D85" i="1" s="1"/>
  <c r="J381" i="2"/>
  <c r="L516" i="2"/>
  <c r="L520" i="2"/>
  <c r="L536" i="2"/>
  <c r="M537" i="2"/>
  <c r="M553" i="2"/>
  <c r="K592" i="2"/>
  <c r="M130" i="2"/>
  <c r="J134" i="2"/>
  <c r="L145" i="2"/>
  <c r="M146" i="2"/>
  <c r="E174" i="2"/>
  <c r="F175" i="2"/>
  <c r="M175" i="2" s="1"/>
  <c r="F176" i="2"/>
  <c r="F50" i="1" s="1"/>
  <c r="L50" i="1" s="1"/>
  <c r="F177" i="2"/>
  <c r="L177" i="2" s="1"/>
  <c r="F178" i="2"/>
  <c r="F52" i="1" s="1"/>
  <c r="L52" i="1" s="1"/>
  <c r="F199" i="2"/>
  <c r="F63" i="1" s="1"/>
  <c r="M221" i="2"/>
  <c r="J223" i="2"/>
  <c r="L245" i="2"/>
  <c r="L246" i="2"/>
  <c r="L250" i="2"/>
  <c r="L251" i="2"/>
  <c r="M262" i="2"/>
  <c r="J280" i="2"/>
  <c r="I291" i="2"/>
  <c r="I79" i="1" s="1"/>
  <c r="D322" i="2"/>
  <c r="D83" i="1" s="1"/>
  <c r="L338" i="2"/>
  <c r="L348" i="2"/>
  <c r="M349" i="2"/>
  <c r="M361" i="2"/>
  <c r="L365" i="2"/>
  <c r="L373" i="2"/>
  <c r="M384" i="2"/>
  <c r="M441" i="2"/>
  <c r="H452" i="2"/>
  <c r="M454" i="2"/>
  <c r="E457" i="2"/>
  <c r="E103" i="1" s="1"/>
  <c r="M475" i="2"/>
  <c r="M479" i="2"/>
  <c r="L482" i="2"/>
  <c r="H472" i="2"/>
  <c r="L492" i="2"/>
  <c r="L498" i="2"/>
  <c r="L499" i="2"/>
  <c r="K508" i="2"/>
  <c r="K507" i="2" s="1"/>
  <c r="F532" i="2"/>
  <c r="M532" i="2" s="1"/>
  <c r="L540" i="2"/>
  <c r="M541" i="2"/>
  <c r="L547" i="2"/>
  <c r="H549" i="2"/>
  <c r="J593" i="2"/>
  <c r="L59" i="2"/>
  <c r="L25" i="2"/>
  <c r="M203" i="2"/>
  <c r="F202" i="2"/>
  <c r="F200" i="2" s="1"/>
  <c r="D127" i="1"/>
  <c r="D579" i="2"/>
  <c r="D578" i="2" s="1"/>
  <c r="D577" i="2" s="1"/>
  <c r="D576" i="2" s="1"/>
  <c r="I130" i="1"/>
  <c r="I579" i="2"/>
  <c r="I578" i="2" s="1"/>
  <c r="I577" i="2" s="1"/>
  <c r="I576" i="2" s="1"/>
  <c r="K17" i="2"/>
  <c r="H17" i="1"/>
  <c r="I22" i="2"/>
  <c r="H21" i="1"/>
  <c r="E22" i="1"/>
  <c r="K36" i="2"/>
  <c r="D25" i="1"/>
  <c r="H26" i="1"/>
  <c r="E27" i="1"/>
  <c r="E50" i="2"/>
  <c r="E49" i="2" s="1"/>
  <c r="E29" i="1"/>
  <c r="J29" i="1"/>
  <c r="J61" i="2"/>
  <c r="H32" i="1"/>
  <c r="H65" i="2"/>
  <c r="I69" i="2"/>
  <c r="I68" i="2" s="1"/>
  <c r="F75" i="2"/>
  <c r="F35" i="1" s="1"/>
  <c r="L35" i="1" s="1"/>
  <c r="L107" i="2"/>
  <c r="E126" i="2"/>
  <c r="E125" i="2" s="1"/>
  <c r="L128" i="2"/>
  <c r="J45" i="1"/>
  <c r="J141" i="2"/>
  <c r="H48" i="1"/>
  <c r="H165" i="2"/>
  <c r="M169" i="2"/>
  <c r="E165" i="2"/>
  <c r="E164" i="2" s="1"/>
  <c r="G49" i="1"/>
  <c r="D59" i="1"/>
  <c r="D189" i="2"/>
  <c r="J60" i="1"/>
  <c r="J189" i="2"/>
  <c r="H62" i="1"/>
  <c r="H195" i="2"/>
  <c r="L205" i="2"/>
  <c r="M236" i="2"/>
  <c r="L236" i="2"/>
  <c r="L343" i="2"/>
  <c r="M344" i="2"/>
  <c r="I120" i="1"/>
  <c r="I556" i="2"/>
  <c r="I555" i="2" s="1"/>
  <c r="E123" i="1"/>
  <c r="L561" i="2"/>
  <c r="E22" i="2"/>
  <c r="D34" i="1"/>
  <c r="D72" i="2"/>
  <c r="E134" i="2"/>
  <c r="L140" i="2"/>
  <c r="J57" i="1"/>
  <c r="J184" i="2"/>
  <c r="J22" i="2"/>
  <c r="I24" i="2"/>
  <c r="M45" i="2"/>
  <c r="D88" i="2"/>
  <c r="H88" i="2"/>
  <c r="M97" i="2"/>
  <c r="L123" i="2"/>
  <c r="J157" i="2"/>
  <c r="I53" i="1"/>
  <c r="I174" i="2"/>
  <c r="D180" i="2"/>
  <c r="E549" i="2"/>
  <c r="F549" i="2"/>
  <c r="F118" i="1" s="1"/>
  <c r="I56" i="1"/>
  <c r="I184" i="2"/>
  <c r="J58" i="1"/>
  <c r="D17" i="2"/>
  <c r="I17" i="2"/>
  <c r="E17" i="1"/>
  <c r="J17" i="1"/>
  <c r="K20" i="2"/>
  <c r="F23" i="1"/>
  <c r="L23" i="1" s="1"/>
  <c r="L62" i="2"/>
  <c r="M63" i="2"/>
  <c r="L105" i="2"/>
  <c r="E102" i="2"/>
  <c r="M106" i="2"/>
  <c r="L130" i="2"/>
  <c r="J149" i="2"/>
  <c r="E53" i="1"/>
  <c r="F179" i="2"/>
  <c r="F53" i="1" s="1"/>
  <c r="J55" i="1"/>
  <c r="J180" i="2"/>
  <c r="D184" i="2"/>
  <c r="D61" i="1"/>
  <c r="D192" i="2"/>
  <c r="H61" i="1"/>
  <c r="H192" i="2"/>
  <c r="G63" i="1"/>
  <c r="L203" i="2"/>
  <c r="F291" i="2"/>
  <c r="E291" i="2"/>
  <c r="E79" i="1" s="1"/>
  <c r="H112" i="1"/>
  <c r="H508" i="2"/>
  <c r="E114" i="1"/>
  <c r="M511" i="2"/>
  <c r="G31" i="1"/>
  <c r="D32" i="1"/>
  <c r="L67" i="2"/>
  <c r="L82" i="2"/>
  <c r="L84" i="2"/>
  <c r="L86" i="2"/>
  <c r="E38" i="1"/>
  <c r="I38" i="1"/>
  <c r="L99" i="2"/>
  <c r="J102" i="2"/>
  <c r="E42" i="1"/>
  <c r="I42" i="1"/>
  <c r="G43" i="1"/>
  <c r="K43" i="1"/>
  <c r="E44" i="1"/>
  <c r="I44" i="1"/>
  <c r="L144" i="2"/>
  <c r="H46" i="1"/>
  <c r="I149" i="2"/>
  <c r="I148" i="2" s="1"/>
  <c r="M152" i="2"/>
  <c r="H47" i="1"/>
  <c r="L159" i="2"/>
  <c r="M160" i="2"/>
  <c r="L163" i="2"/>
  <c r="D48" i="1"/>
  <c r="L171" i="2"/>
  <c r="H184" i="2"/>
  <c r="H189" i="2"/>
  <c r="H212" i="2"/>
  <c r="I217" i="2"/>
  <c r="M255" i="2"/>
  <c r="G72" i="1"/>
  <c r="K261" i="2"/>
  <c r="K72" i="1" s="1"/>
  <c r="K283" i="2"/>
  <c r="L441" i="2"/>
  <c r="E452" i="2"/>
  <c r="E101" i="1" s="1"/>
  <c r="L476" i="2"/>
  <c r="E120" i="1"/>
  <c r="E556" i="2"/>
  <c r="E555" i="2" s="1"/>
  <c r="L557" i="2"/>
  <c r="L564" i="2"/>
  <c r="J562" i="2"/>
  <c r="L596" i="2"/>
  <c r="I595" i="2"/>
  <c r="L595" i="2" s="1"/>
  <c r="M67" i="2"/>
  <c r="L81" i="2"/>
  <c r="L83" i="2"/>
  <c r="L87" i="2"/>
  <c r="F38" i="1"/>
  <c r="M90" i="2"/>
  <c r="L91" i="2"/>
  <c r="M99" i="2"/>
  <c r="E40" i="1"/>
  <c r="M114" i="2"/>
  <c r="D126" i="2"/>
  <c r="D125" i="2" s="1"/>
  <c r="M132" i="2"/>
  <c r="M135" i="2"/>
  <c r="H45" i="1"/>
  <c r="M144" i="2"/>
  <c r="K141" i="2"/>
  <c r="D46" i="1"/>
  <c r="M151" i="2"/>
  <c r="L154" i="2"/>
  <c r="D47" i="1"/>
  <c r="L162" i="2"/>
  <c r="J48" i="1"/>
  <c r="M171" i="2"/>
  <c r="H174" i="2"/>
  <c r="H180" i="2"/>
  <c r="M207" i="2"/>
  <c r="E223" i="2"/>
  <c r="I223" i="2"/>
  <c r="M230" i="2"/>
  <c r="L233" i="2"/>
  <c r="L237" i="2"/>
  <c r="L264" i="2"/>
  <c r="M299" i="2"/>
  <c r="L299" i="2"/>
  <c r="K303" i="2"/>
  <c r="H303" i="2"/>
  <c r="L360" i="2"/>
  <c r="I452" i="2"/>
  <c r="I101" i="1" s="1"/>
  <c r="M502" i="2"/>
  <c r="F111" i="1"/>
  <c r="D532" i="2"/>
  <c r="M83" i="2"/>
  <c r="M87" i="2"/>
  <c r="M91" i="2"/>
  <c r="M92" i="2"/>
  <c r="L96" i="2"/>
  <c r="M98" i="2"/>
  <c r="M103" i="2"/>
  <c r="M113" i="2"/>
  <c r="G42" i="1"/>
  <c r="K42" i="1"/>
  <c r="M121" i="2"/>
  <c r="E43" i="1"/>
  <c r="I43" i="1"/>
  <c r="G44" i="1"/>
  <c r="K44" i="1"/>
  <c r="M137" i="2"/>
  <c r="D45" i="1"/>
  <c r="M143" i="2"/>
  <c r="J46" i="1"/>
  <c r="L153" i="2"/>
  <c r="J47" i="1"/>
  <c r="K157" i="2"/>
  <c r="K156" i="2" s="1"/>
  <c r="M162" i="2"/>
  <c r="M170" i="2"/>
  <c r="L201" i="2"/>
  <c r="E64" i="1"/>
  <c r="I64" i="1"/>
  <c r="M224" i="2"/>
  <c r="M237" i="2"/>
  <c r="F240" i="2"/>
  <c r="F71" i="1" s="1"/>
  <c r="M264" i="2"/>
  <c r="M307" i="2"/>
  <c r="L310" i="2"/>
  <c r="I309" i="2"/>
  <c r="L352" i="2"/>
  <c r="M370" i="2"/>
  <c r="M451" i="2"/>
  <c r="L451" i="2"/>
  <c r="L449" i="2"/>
  <c r="L478" i="2"/>
  <c r="H485" i="2"/>
  <c r="K485" i="2"/>
  <c r="K110" i="1" s="1"/>
  <c r="M551" i="2"/>
  <c r="L551" i="2"/>
  <c r="D562" i="2"/>
  <c r="F126" i="1"/>
  <c r="L573" i="2"/>
  <c r="F572" i="2"/>
  <c r="L572" i="2" s="1"/>
  <c r="L243" i="2"/>
  <c r="E240" i="2"/>
  <c r="E71" i="1" s="1"/>
  <c r="L244" i="2"/>
  <c r="M247" i="2"/>
  <c r="L252" i="2"/>
  <c r="L253" i="2"/>
  <c r="M256" i="2"/>
  <c r="L260" i="2"/>
  <c r="E261" i="2"/>
  <c r="E72" i="1" s="1"/>
  <c r="I261" i="2"/>
  <c r="I72" i="1" s="1"/>
  <c r="M270" i="2"/>
  <c r="M276" i="2"/>
  <c r="L305" i="2"/>
  <c r="K322" i="2"/>
  <c r="K83" i="1" s="1"/>
  <c r="L329" i="2"/>
  <c r="M330" i="2"/>
  <c r="L340" i="2"/>
  <c r="L350" i="2"/>
  <c r="L358" i="2"/>
  <c r="L438" i="2"/>
  <c r="D457" i="2"/>
  <c r="D103" i="1" s="1"/>
  <c r="I457" i="2"/>
  <c r="I103" i="1" s="1"/>
  <c r="E485" i="2"/>
  <c r="L494" i="2"/>
  <c r="D485" i="2"/>
  <c r="D110" i="1" s="1"/>
  <c r="I117" i="1"/>
  <c r="J549" i="2"/>
  <c r="J125" i="1"/>
  <c r="L254" i="2"/>
  <c r="L255" i="2"/>
  <c r="G79" i="1"/>
  <c r="K291" i="2"/>
  <c r="H309" i="2"/>
  <c r="J322" i="2"/>
  <c r="G83" i="1"/>
  <c r="J428" i="2"/>
  <c r="H428" i="2"/>
  <c r="J452" i="2"/>
  <c r="J508" i="2"/>
  <c r="D240" i="2"/>
  <c r="D71" i="1" s="1"/>
  <c r="H240" i="2"/>
  <c r="M243" i="2"/>
  <c r="L247" i="2"/>
  <c r="L249" i="2"/>
  <c r="M252" i="2"/>
  <c r="L256" i="2"/>
  <c r="L257" i="2"/>
  <c r="J261" i="2"/>
  <c r="M266" i="2"/>
  <c r="M274" i="2"/>
  <c r="M279" i="2"/>
  <c r="M294" i="2"/>
  <c r="D291" i="2"/>
  <c r="D290" i="2" s="1"/>
  <c r="J303" i="2"/>
  <c r="L321" i="2"/>
  <c r="M332" i="2"/>
  <c r="M338" i="2"/>
  <c r="L345" i="2"/>
  <c r="M347" i="2"/>
  <c r="M348" i="2"/>
  <c r="L354" i="2"/>
  <c r="M355" i="2"/>
  <c r="M356" i="2"/>
  <c r="M374" i="2"/>
  <c r="M379" i="2"/>
  <c r="M380" i="2"/>
  <c r="L390" i="2"/>
  <c r="D428" i="2"/>
  <c r="L434" i="2"/>
  <c r="M436" i="2"/>
  <c r="L443" i="2"/>
  <c r="M445" i="2"/>
  <c r="L455" i="2"/>
  <c r="L475" i="2"/>
  <c r="M488" i="2"/>
  <c r="M489" i="2"/>
  <c r="L490" i="2"/>
  <c r="M492" i="2"/>
  <c r="K111" i="1"/>
  <c r="M500" i="2"/>
  <c r="L502" i="2"/>
  <c r="L503" i="2"/>
  <c r="L541" i="2"/>
  <c r="M543" i="2"/>
  <c r="L565" i="2"/>
  <c r="L566" i="2"/>
  <c r="M595" i="2"/>
  <c r="L410" i="2"/>
  <c r="L414" i="2"/>
  <c r="L418" i="2"/>
  <c r="L422" i="2"/>
  <c r="I515" i="2"/>
  <c r="I116" i="1" s="1"/>
  <c r="L524" i="2"/>
  <c r="L528" i="2"/>
  <c r="I407" i="2"/>
  <c r="M517" i="2"/>
  <c r="E18" i="1"/>
  <c r="E20" i="2"/>
  <c r="G19" i="1"/>
  <c r="K19" i="1"/>
  <c r="K22" i="2"/>
  <c r="D22" i="1"/>
  <c r="D30" i="2"/>
  <c r="L18" i="2"/>
  <c r="F20" i="1"/>
  <c r="M25" i="2"/>
  <c r="F24" i="2"/>
  <c r="J20" i="1"/>
  <c r="J24" i="2"/>
  <c r="L52" i="2"/>
  <c r="L56" i="2"/>
  <c r="L19" i="2"/>
  <c r="H18" i="1"/>
  <c r="H20" i="2"/>
  <c r="D19" i="1"/>
  <c r="D22" i="2"/>
  <c r="L26" i="2"/>
  <c r="G21" i="1"/>
  <c r="K21" i="1"/>
  <c r="K27" i="2"/>
  <c r="M32" i="2"/>
  <c r="L32" i="2"/>
  <c r="D18" i="1"/>
  <c r="D20" i="2"/>
  <c r="I18" i="1"/>
  <c r="I20" i="2"/>
  <c r="L29" i="2"/>
  <c r="H22" i="1"/>
  <c r="H30" i="2"/>
  <c r="L45" i="2"/>
  <c r="I32" i="1"/>
  <c r="I65" i="2"/>
  <c r="G39" i="1"/>
  <c r="K39" i="1"/>
  <c r="K95" i="2"/>
  <c r="D40" i="1"/>
  <c r="D102" i="2"/>
  <c r="H40" i="1"/>
  <c r="H102" i="2"/>
  <c r="D42" i="1"/>
  <c r="D118" i="2"/>
  <c r="H42" i="1"/>
  <c r="H118" i="2"/>
  <c r="M122" i="2"/>
  <c r="L122" i="2"/>
  <c r="M131" i="2"/>
  <c r="L131" i="2"/>
  <c r="E45" i="1"/>
  <c r="E141" i="2"/>
  <c r="L142" i="2"/>
  <c r="I47" i="1"/>
  <c r="I157" i="2"/>
  <c r="I54" i="1"/>
  <c r="I180" i="2"/>
  <c r="G56" i="1"/>
  <c r="K56" i="1"/>
  <c r="K184" i="2"/>
  <c r="E59" i="1"/>
  <c r="E189" i="2"/>
  <c r="F190" i="2"/>
  <c r="L190" i="2" s="1"/>
  <c r="D64" i="1"/>
  <c r="D202" i="2"/>
  <c r="D200" i="2" s="1"/>
  <c r="H64" i="1"/>
  <c r="H202" i="2"/>
  <c r="M206" i="2"/>
  <c r="L206" i="2"/>
  <c r="I65" i="1"/>
  <c r="I212" i="2"/>
  <c r="M229" i="2"/>
  <c r="L229" i="2"/>
  <c r="L266" i="2"/>
  <c r="L268" i="2"/>
  <c r="L270" i="2"/>
  <c r="L272" i="2"/>
  <c r="L274" i="2"/>
  <c r="L275" i="2"/>
  <c r="L276" i="2"/>
  <c r="L279" i="2"/>
  <c r="G73" i="1"/>
  <c r="K73" i="1"/>
  <c r="K280" i="2"/>
  <c r="I75" i="1"/>
  <c r="E77" i="1"/>
  <c r="L287" i="2"/>
  <c r="D283" i="2"/>
  <c r="M297" i="2"/>
  <c r="L297" i="2"/>
  <c r="F314" i="2"/>
  <c r="F81" i="1" s="1"/>
  <c r="E309" i="2"/>
  <c r="I95" i="1"/>
  <c r="M433" i="2"/>
  <c r="L433" i="2"/>
  <c r="M442" i="2"/>
  <c r="L442" i="2"/>
  <c r="E463" i="2"/>
  <c r="L464" i="2"/>
  <c r="L37" i="2"/>
  <c r="F55" i="2"/>
  <c r="L55" i="2" s="1"/>
  <c r="F31" i="1"/>
  <c r="M62" i="2"/>
  <c r="E32" i="1"/>
  <c r="E65" i="2"/>
  <c r="E64" i="2" s="1"/>
  <c r="F66" i="2"/>
  <c r="G33" i="1"/>
  <c r="K33" i="1"/>
  <c r="K69" i="2"/>
  <c r="K68" i="2" s="1"/>
  <c r="G35" i="1"/>
  <c r="K35" i="1"/>
  <c r="K72" i="2"/>
  <c r="G37" i="1"/>
  <c r="K37" i="1"/>
  <c r="K80" i="2"/>
  <c r="E95" i="2"/>
  <c r="L97" i="2"/>
  <c r="L98" i="2"/>
  <c r="M100" i="2"/>
  <c r="M108" i="2"/>
  <c r="L108" i="2"/>
  <c r="L117" i="2"/>
  <c r="M124" i="2"/>
  <c r="L124" i="2"/>
  <c r="M136" i="2"/>
  <c r="L136" i="2"/>
  <c r="L146" i="2"/>
  <c r="L147" i="2"/>
  <c r="L155" i="2"/>
  <c r="E47" i="1"/>
  <c r="E157" i="2"/>
  <c r="E156" i="2" s="1"/>
  <c r="M159" i="2"/>
  <c r="M168" i="2"/>
  <c r="D174" i="2"/>
  <c r="E54" i="1"/>
  <c r="E180" i="2"/>
  <c r="F181" i="2"/>
  <c r="I57" i="1"/>
  <c r="M201" i="2"/>
  <c r="E65" i="1"/>
  <c r="E212" i="2"/>
  <c r="L213" i="2"/>
  <c r="D68" i="1"/>
  <c r="H68" i="1"/>
  <c r="M231" i="2"/>
  <c r="L231" i="2"/>
  <c r="I240" i="2"/>
  <c r="E75" i="1"/>
  <c r="D303" i="2"/>
  <c r="D82" i="1"/>
  <c r="I82" i="1"/>
  <c r="E94" i="1"/>
  <c r="L399" i="2"/>
  <c r="M440" i="2"/>
  <c r="L440" i="2"/>
  <c r="D20" i="1"/>
  <c r="H20" i="1"/>
  <c r="E21" i="1"/>
  <c r="I21" i="1"/>
  <c r="J22" i="1"/>
  <c r="J34" i="2"/>
  <c r="E36" i="2"/>
  <c r="I36" i="2"/>
  <c r="D38" i="2"/>
  <c r="H38" i="2"/>
  <c r="J25" i="1"/>
  <c r="L40" i="2"/>
  <c r="K43" i="2"/>
  <c r="K42" i="2" s="1"/>
  <c r="E26" i="1"/>
  <c r="I26" i="1"/>
  <c r="D46" i="2"/>
  <c r="H46" i="2"/>
  <c r="F47" i="2"/>
  <c r="J27" i="1"/>
  <c r="L48" i="2"/>
  <c r="K50" i="2"/>
  <c r="K49" i="2" s="1"/>
  <c r="E28" i="1"/>
  <c r="I28" i="1"/>
  <c r="E54" i="2"/>
  <c r="I54" i="2"/>
  <c r="G29" i="1"/>
  <c r="K29" i="1"/>
  <c r="F57" i="2"/>
  <c r="J57" i="2"/>
  <c r="D30" i="1"/>
  <c r="H30" i="1"/>
  <c r="L58" i="2"/>
  <c r="K31" i="1"/>
  <c r="K61" i="2"/>
  <c r="K60" i="2" s="1"/>
  <c r="I34" i="1"/>
  <c r="I72" i="2"/>
  <c r="I36" i="1"/>
  <c r="J38" i="1"/>
  <c r="J88" i="2"/>
  <c r="G41" i="1"/>
  <c r="K41" i="1"/>
  <c r="K111" i="2"/>
  <c r="F43" i="1"/>
  <c r="M127" i="2"/>
  <c r="L127" i="2"/>
  <c r="F126" i="2"/>
  <c r="J43" i="1"/>
  <c r="J126" i="2"/>
  <c r="D44" i="1"/>
  <c r="D134" i="2"/>
  <c r="H44" i="1"/>
  <c r="H134" i="2"/>
  <c r="M138" i="2"/>
  <c r="L138" i="2"/>
  <c r="G46" i="1"/>
  <c r="K46" i="1"/>
  <c r="K149" i="2"/>
  <c r="K148" i="2" s="1"/>
  <c r="I165" i="2"/>
  <c r="J49" i="1"/>
  <c r="J174" i="2"/>
  <c r="E57" i="1"/>
  <c r="F186" i="2"/>
  <c r="I62" i="1"/>
  <c r="I195" i="2"/>
  <c r="M225" i="2"/>
  <c r="L225" i="2"/>
  <c r="M263" i="2"/>
  <c r="L263" i="2"/>
  <c r="M295" i="2"/>
  <c r="L295" i="2"/>
  <c r="M339" i="2"/>
  <c r="L339" i="2"/>
  <c r="E428" i="2"/>
  <c r="L429" i="2"/>
  <c r="M437" i="2"/>
  <c r="L437" i="2"/>
  <c r="M446" i="2"/>
  <c r="L446" i="2"/>
  <c r="H22" i="2"/>
  <c r="K24" i="2"/>
  <c r="E20" i="1"/>
  <c r="I20" i="1"/>
  <c r="D27" i="2"/>
  <c r="H27" i="2"/>
  <c r="J21" i="1"/>
  <c r="E30" i="2"/>
  <c r="I30" i="2"/>
  <c r="G22" i="1"/>
  <c r="K22" i="1"/>
  <c r="K34" i="2"/>
  <c r="J36" i="2"/>
  <c r="E38" i="2"/>
  <c r="I38" i="2"/>
  <c r="G25" i="1"/>
  <c r="K25" i="1"/>
  <c r="D43" i="2"/>
  <c r="H43" i="2"/>
  <c r="F44" i="2"/>
  <c r="J26" i="1"/>
  <c r="E46" i="2"/>
  <c r="I46" i="2"/>
  <c r="G27" i="1"/>
  <c r="K27" i="1"/>
  <c r="D50" i="2"/>
  <c r="D49" i="2" s="1"/>
  <c r="H50" i="2"/>
  <c r="F51" i="2"/>
  <c r="J28" i="1"/>
  <c r="J54" i="2"/>
  <c r="D29" i="1"/>
  <c r="H29" i="1"/>
  <c r="K57" i="2"/>
  <c r="E30" i="1"/>
  <c r="I30" i="1"/>
  <c r="M58" i="2"/>
  <c r="E61" i="2"/>
  <c r="E60" i="2" s="1"/>
  <c r="L63" i="2"/>
  <c r="E34" i="1"/>
  <c r="E72" i="2"/>
  <c r="F74" i="2"/>
  <c r="E36" i="1"/>
  <c r="F76" i="2"/>
  <c r="L93" i="2"/>
  <c r="I95" i="2"/>
  <c r="M96" i="2"/>
  <c r="L101" i="2"/>
  <c r="M104" i="2"/>
  <c r="L104" i="2"/>
  <c r="L113" i="2"/>
  <c r="L114" i="2"/>
  <c r="M116" i="2"/>
  <c r="M129" i="2"/>
  <c r="L129" i="2"/>
  <c r="I45" i="1"/>
  <c r="I141" i="2"/>
  <c r="L143" i="2"/>
  <c r="M145" i="2"/>
  <c r="E149" i="2"/>
  <c r="E148" i="2" s="1"/>
  <c r="L151" i="2"/>
  <c r="L152" i="2"/>
  <c r="M154" i="2"/>
  <c r="L160" i="2"/>
  <c r="L161" i="2"/>
  <c r="M163" i="2"/>
  <c r="G48" i="1"/>
  <c r="K48" i="1"/>
  <c r="K165" i="2"/>
  <c r="K164" i="2" s="1"/>
  <c r="L170" i="2"/>
  <c r="K180" i="2"/>
  <c r="I59" i="1"/>
  <c r="I189" i="2"/>
  <c r="J61" i="1"/>
  <c r="J192" i="2"/>
  <c r="E62" i="1"/>
  <c r="E195" i="2"/>
  <c r="F197" i="2"/>
  <c r="D63" i="1"/>
  <c r="D198" i="2"/>
  <c r="H63" i="1"/>
  <c r="H198" i="2"/>
  <c r="M204" i="2"/>
  <c r="L204" i="2"/>
  <c r="J67" i="1"/>
  <c r="J217" i="2"/>
  <c r="F223" i="2"/>
  <c r="D223" i="2"/>
  <c r="H223" i="2"/>
  <c r="M227" i="2"/>
  <c r="L227" i="2"/>
  <c r="M233" i="2"/>
  <c r="M241" i="2"/>
  <c r="K240" i="2"/>
  <c r="F261" i="2"/>
  <c r="D261" i="2"/>
  <c r="D72" i="1" s="1"/>
  <c r="H261" i="2"/>
  <c r="M265" i="2"/>
  <c r="L265" i="2"/>
  <c r="M267" i="2"/>
  <c r="L267" i="2"/>
  <c r="M269" i="2"/>
  <c r="L269" i="2"/>
  <c r="M271" i="2"/>
  <c r="L271" i="2"/>
  <c r="M273" i="2"/>
  <c r="L273" i="2"/>
  <c r="M277" i="2"/>
  <c r="L277" i="2"/>
  <c r="M278" i="2"/>
  <c r="L278" i="2"/>
  <c r="G74" i="1"/>
  <c r="K74" i="1"/>
  <c r="I77" i="1"/>
  <c r="M292" i="2"/>
  <c r="L292" i="2"/>
  <c r="J291" i="2"/>
  <c r="L294" i="2"/>
  <c r="L301" i="2"/>
  <c r="E385" i="2"/>
  <c r="E86" i="1" s="1"/>
  <c r="L386" i="2"/>
  <c r="E393" i="2"/>
  <c r="M435" i="2"/>
  <c r="L435" i="2"/>
  <c r="M444" i="2"/>
  <c r="L444" i="2"/>
  <c r="I106" i="1"/>
  <c r="E111" i="1"/>
  <c r="E496" i="2"/>
  <c r="D126" i="1"/>
  <c r="D572" i="2"/>
  <c r="D567" i="2" s="1"/>
  <c r="H126" i="1"/>
  <c r="H572" i="2"/>
  <c r="H31" i="1"/>
  <c r="D65" i="2"/>
  <c r="D64" i="2" s="1"/>
  <c r="J32" i="1"/>
  <c r="J69" i="2"/>
  <c r="D33" i="1"/>
  <c r="H33" i="1"/>
  <c r="J80" i="2"/>
  <c r="D37" i="1"/>
  <c r="H37" i="1"/>
  <c r="E88" i="2"/>
  <c r="I88" i="2"/>
  <c r="G38" i="1"/>
  <c r="K38" i="1"/>
  <c r="F95" i="2"/>
  <c r="J95" i="2"/>
  <c r="D39" i="1"/>
  <c r="H39" i="1"/>
  <c r="K102" i="2"/>
  <c r="I40" i="1"/>
  <c r="J111" i="2"/>
  <c r="D41" i="1"/>
  <c r="H41" i="1"/>
  <c r="E303" i="2"/>
  <c r="I303" i="2"/>
  <c r="M310" i="2"/>
  <c r="J81" i="1"/>
  <c r="J309" i="2"/>
  <c r="I322" i="2"/>
  <c r="I315" i="2" s="1"/>
  <c r="M390" i="2"/>
  <c r="I90" i="1"/>
  <c r="E95" i="1"/>
  <c r="I97" i="1"/>
  <c r="L408" i="2"/>
  <c r="E407" i="2"/>
  <c r="H99" i="1"/>
  <c r="I100" i="1"/>
  <c r="I102" i="1"/>
  <c r="E106" i="1"/>
  <c r="I472" i="2"/>
  <c r="I471" i="2" s="1"/>
  <c r="M493" i="2"/>
  <c r="L493" i="2"/>
  <c r="L537" i="2"/>
  <c r="G125" i="1"/>
  <c r="E31" i="1"/>
  <c r="I31" i="1"/>
  <c r="G32" i="1"/>
  <c r="K32" i="1"/>
  <c r="E33" i="1"/>
  <c r="I33" i="1"/>
  <c r="E37" i="1"/>
  <c r="I37" i="1"/>
  <c r="D38" i="1"/>
  <c r="H38" i="1"/>
  <c r="E39" i="1"/>
  <c r="I39" i="1"/>
  <c r="J40" i="1"/>
  <c r="E41" i="1"/>
  <c r="I41" i="1"/>
  <c r="J42" i="1"/>
  <c r="D43" i="1"/>
  <c r="H43" i="1"/>
  <c r="J44" i="1"/>
  <c r="G45" i="1"/>
  <c r="K45" i="1"/>
  <c r="E46" i="1"/>
  <c r="I46" i="1"/>
  <c r="G47" i="1"/>
  <c r="K47" i="1"/>
  <c r="E48" i="1"/>
  <c r="I48" i="1"/>
  <c r="F64" i="1"/>
  <c r="J64" i="1"/>
  <c r="F288" i="2"/>
  <c r="L304" i="2"/>
  <c r="G81" i="1"/>
  <c r="K81" i="1"/>
  <c r="K309" i="2"/>
  <c r="J82" i="1"/>
  <c r="E322" i="2"/>
  <c r="L323" i="2"/>
  <c r="M324" i="2"/>
  <c r="L324" i="2"/>
  <c r="M343" i="2"/>
  <c r="M368" i="2"/>
  <c r="L368" i="2"/>
  <c r="E90" i="1"/>
  <c r="L395" i="2"/>
  <c r="I92" i="1"/>
  <c r="E97" i="1"/>
  <c r="D99" i="1"/>
  <c r="G101" i="1"/>
  <c r="K452" i="2"/>
  <c r="K101" i="1" s="1"/>
  <c r="E102" i="1"/>
  <c r="L456" i="2"/>
  <c r="E472" i="2"/>
  <c r="E471" i="2" s="1"/>
  <c r="M491" i="2"/>
  <c r="L491" i="2"/>
  <c r="E112" i="1"/>
  <c r="E508" i="2"/>
  <c r="E507" i="2" s="1"/>
  <c r="M509" i="2"/>
  <c r="E139" i="1"/>
  <c r="E593" i="2"/>
  <c r="E592" i="2" s="1"/>
  <c r="L594" i="2"/>
  <c r="F33" i="1"/>
  <c r="F39" i="1"/>
  <c r="L112" i="2"/>
  <c r="L150" i="2"/>
  <c r="F182" i="2"/>
  <c r="F185" i="2"/>
  <c r="L185" i="2" s="1"/>
  <c r="F191" i="2"/>
  <c r="J195" i="2"/>
  <c r="E198" i="2"/>
  <c r="I198" i="2"/>
  <c r="E202" i="2"/>
  <c r="E200" i="2" s="1"/>
  <c r="I202" i="2"/>
  <c r="I200" i="2" s="1"/>
  <c r="G64" i="1"/>
  <c r="K64" i="1"/>
  <c r="J212" i="2"/>
  <c r="F216" i="2"/>
  <c r="L216" i="2" s="1"/>
  <c r="K217" i="2"/>
  <c r="D280" i="2"/>
  <c r="H280" i="2"/>
  <c r="E283" i="2"/>
  <c r="I283" i="2"/>
  <c r="H82" i="1"/>
  <c r="E327" i="2"/>
  <c r="J327" i="2"/>
  <c r="L347" i="2"/>
  <c r="L349" i="2"/>
  <c r="L351" i="2"/>
  <c r="L353" i="2"/>
  <c r="L355" i="2"/>
  <c r="L357" i="2"/>
  <c r="L359" i="2"/>
  <c r="L361" i="2"/>
  <c r="M364" i="2"/>
  <c r="M366" i="2"/>
  <c r="L366" i="2"/>
  <c r="M372" i="2"/>
  <c r="L380" i="2"/>
  <c r="I381" i="2"/>
  <c r="I85" i="1" s="1"/>
  <c r="H381" i="2"/>
  <c r="I385" i="2"/>
  <c r="G89" i="1"/>
  <c r="K89" i="1"/>
  <c r="K393" i="2"/>
  <c r="E92" i="1"/>
  <c r="I94" i="1"/>
  <c r="I428" i="2"/>
  <c r="K100" i="1"/>
  <c r="L459" i="2"/>
  <c r="L461" i="2"/>
  <c r="I463" i="2"/>
  <c r="M474" i="2"/>
  <c r="L477" i="2"/>
  <c r="M483" i="2"/>
  <c r="M498" i="2"/>
  <c r="H121" i="1"/>
  <c r="H556" i="2"/>
  <c r="L412" i="2"/>
  <c r="L416" i="2"/>
  <c r="L420" i="2"/>
  <c r="L424" i="2"/>
  <c r="D111" i="1"/>
  <c r="D496" i="2"/>
  <c r="H111" i="1"/>
  <c r="H496" i="2"/>
  <c r="D114" i="1"/>
  <c r="D508" i="2"/>
  <c r="D507" i="2" s="1"/>
  <c r="I124" i="1"/>
  <c r="I562" i="2"/>
  <c r="I570" i="2"/>
  <c r="F127" i="1"/>
  <c r="F579" i="2"/>
  <c r="F578" i="2" s="1"/>
  <c r="F577" i="2" s="1"/>
  <c r="E128" i="1"/>
  <c r="E579" i="2"/>
  <c r="E578" i="2" s="1"/>
  <c r="E577" i="2" s="1"/>
  <c r="E576" i="2" s="1"/>
  <c r="C130" i="1"/>
  <c r="C579" i="2"/>
  <c r="G130" i="1"/>
  <c r="D81" i="1"/>
  <c r="H81" i="1"/>
  <c r="L335" i="2"/>
  <c r="F337" i="2"/>
  <c r="E381" i="2"/>
  <c r="E85" i="1" s="1"/>
  <c r="L382" i="2"/>
  <c r="M383" i="2"/>
  <c r="F392" i="2"/>
  <c r="L89" i="1"/>
  <c r="M394" i="2"/>
  <c r="K6" i="1"/>
  <c r="J99" i="1"/>
  <c r="L486" i="2"/>
  <c r="M506" i="2"/>
  <c r="I113" i="1"/>
  <c r="J117" i="1"/>
  <c r="J532" i="2"/>
  <c r="M536" i="2"/>
  <c r="M538" i="2"/>
  <c r="M540" i="2"/>
  <c r="M542" i="2"/>
  <c r="M544" i="2"/>
  <c r="M546" i="2"/>
  <c r="M548" i="2"/>
  <c r="D556" i="2"/>
  <c r="D555" i="2" s="1"/>
  <c r="E124" i="1"/>
  <c r="E562" i="2"/>
  <c r="F563" i="2"/>
  <c r="L563" i="2" s="1"/>
  <c r="M566" i="2"/>
  <c r="E570" i="2"/>
  <c r="E569" i="2" s="1"/>
  <c r="E568" i="2" s="1"/>
  <c r="E567" i="2" s="1"/>
  <c r="F571" i="2"/>
  <c r="E81" i="1"/>
  <c r="I81" i="1"/>
  <c r="M329" i="2"/>
  <c r="L333" i="2"/>
  <c r="L334" i="2"/>
  <c r="M335" i="2"/>
  <c r="L379" i="2"/>
  <c r="D393" i="2"/>
  <c r="H393" i="2"/>
  <c r="M486" i="2"/>
  <c r="F485" i="2"/>
  <c r="J485" i="2"/>
  <c r="L488" i="2"/>
  <c r="I112" i="1"/>
  <c r="I508" i="2"/>
  <c r="I507" i="2" s="1"/>
  <c r="E113" i="1"/>
  <c r="F113" i="1"/>
  <c r="L534" i="2"/>
  <c r="L552" i="2"/>
  <c r="L553" i="2"/>
  <c r="J120" i="1"/>
  <c r="J556" i="2"/>
  <c r="M564" i="2"/>
  <c r="I139" i="1"/>
  <c r="I593" i="2"/>
  <c r="I485" i="2"/>
  <c r="I110" i="1" s="1"/>
  <c r="E532" i="2"/>
  <c r="I532" i="2"/>
  <c r="G117" i="1"/>
  <c r="K117" i="1"/>
  <c r="L542" i="2"/>
  <c r="L544" i="2"/>
  <c r="L546" i="2"/>
  <c r="L548" i="2"/>
  <c r="I549" i="2"/>
  <c r="I118" i="1" s="1"/>
  <c r="M573" i="2"/>
  <c r="L526" i="2"/>
  <c r="D117" i="1"/>
  <c r="H117" i="1"/>
  <c r="E125" i="1"/>
  <c r="I125" i="1"/>
  <c r="G139" i="1"/>
  <c r="K139" i="1"/>
  <c r="M525" i="2"/>
  <c r="F125" i="1"/>
  <c r="D139" i="1"/>
  <c r="H139" i="1"/>
  <c r="K407" i="2"/>
  <c r="M521" i="2"/>
  <c r="L521" i="2"/>
  <c r="L523" i="2"/>
  <c r="L530" i="2"/>
  <c r="L522" i="2"/>
  <c r="L426" i="2"/>
  <c r="E515" i="2"/>
  <c r="E513" i="2" s="1"/>
  <c r="L519" i="2"/>
  <c r="L527" i="2"/>
  <c r="M529" i="2"/>
  <c r="L529" i="2"/>
  <c r="L531" i="2"/>
  <c r="K515" i="2"/>
  <c r="K513" i="2" s="1"/>
  <c r="L518" i="2"/>
  <c r="L517" i="2"/>
  <c r="L525" i="2"/>
  <c r="M413" i="2"/>
  <c r="L413" i="2"/>
  <c r="M421" i="2"/>
  <c r="L421" i="2"/>
  <c r="M411" i="2"/>
  <c r="L411" i="2"/>
  <c r="M419" i="2"/>
  <c r="L419" i="2"/>
  <c r="M427" i="2"/>
  <c r="L427" i="2"/>
  <c r="M409" i="2"/>
  <c r="L409" i="2"/>
  <c r="M417" i="2"/>
  <c r="L417" i="2"/>
  <c r="M425" i="2"/>
  <c r="L425" i="2"/>
  <c r="M415" i="2"/>
  <c r="L415" i="2"/>
  <c r="M423" i="2"/>
  <c r="L423" i="2"/>
  <c r="M410" i="2"/>
  <c r="M412" i="2"/>
  <c r="M414" i="2"/>
  <c r="M416" i="2"/>
  <c r="M418" i="2"/>
  <c r="M420" i="2"/>
  <c r="M422" i="2"/>
  <c r="M424" i="2"/>
  <c r="M426" i="2"/>
  <c r="M516" i="2"/>
  <c r="M520" i="2"/>
  <c r="M522" i="2"/>
  <c r="M524" i="2"/>
  <c r="M526" i="2"/>
  <c r="M528" i="2"/>
  <c r="M530" i="2"/>
  <c r="J579" i="2"/>
  <c r="K579" i="2"/>
  <c r="K578" i="2" s="1"/>
  <c r="K577" i="2" s="1"/>
  <c r="K576" i="2" s="1"/>
  <c r="J129" i="1"/>
  <c r="M382" i="2"/>
  <c r="F381" i="2"/>
  <c r="L383" i="2"/>
  <c r="F115" i="1"/>
  <c r="L115" i="1" s="1"/>
  <c r="M512" i="2"/>
  <c r="L512" i="2"/>
  <c r="E115" i="1"/>
  <c r="J112" i="1"/>
  <c r="L330" i="2"/>
  <c r="L328" i="2"/>
  <c r="L331" i="2"/>
  <c r="I327" i="2"/>
  <c r="G10" i="1" l="1"/>
  <c r="G6" i="2"/>
  <c r="K535" i="2"/>
  <c r="J507" i="2"/>
  <c r="J578" i="2"/>
  <c r="J68" i="2"/>
  <c r="H222" i="2"/>
  <c r="J101" i="1"/>
  <c r="J83" i="1"/>
  <c r="J148" i="2"/>
  <c r="H471" i="2"/>
  <c r="H315" i="2"/>
  <c r="J164" i="2"/>
  <c r="J103" i="1"/>
  <c r="H118" i="1"/>
  <c r="J49" i="2"/>
  <c r="J568" i="2"/>
  <c r="H49" i="2"/>
  <c r="J156" i="2"/>
  <c r="J60" i="2"/>
  <c r="J85" i="1"/>
  <c r="J71" i="1"/>
  <c r="J555" i="2"/>
  <c r="J118" i="1"/>
  <c r="J110" i="1"/>
  <c r="J125" i="2"/>
  <c r="H200" i="2"/>
  <c r="J592" i="2"/>
  <c r="H447" i="2"/>
  <c r="J200" i="2"/>
  <c r="E484" i="2"/>
  <c r="E470" i="2" s="1"/>
  <c r="E110" i="1"/>
  <c r="F232" i="2"/>
  <c r="F222" i="2" s="1"/>
  <c r="F70" i="1"/>
  <c r="D232" i="2"/>
  <c r="D222" i="2" s="1"/>
  <c r="D220" i="2" s="1"/>
  <c r="D70" i="1"/>
  <c r="H484" i="2"/>
  <c r="H110" i="1"/>
  <c r="E535" i="2"/>
  <c r="E118" i="1"/>
  <c r="F484" i="2"/>
  <c r="F110" i="1"/>
  <c r="K232" i="2"/>
  <c r="K222" i="2" s="1"/>
  <c r="K220" i="2" s="1"/>
  <c r="K70" i="1"/>
  <c r="J232" i="2"/>
  <c r="J70" i="1"/>
  <c r="I232" i="2"/>
  <c r="I222" i="2" s="1"/>
  <c r="I70" i="1"/>
  <c r="C16" i="1"/>
  <c r="C15" i="1" s="1"/>
  <c r="C14" i="1" s="1"/>
  <c r="C400" i="2"/>
  <c r="C222" i="2"/>
  <c r="C282" i="2"/>
  <c r="C325" i="2"/>
  <c r="C568" i="2"/>
  <c r="C578" i="2"/>
  <c r="C210" i="2"/>
  <c r="L197" i="2"/>
  <c r="F196" i="2"/>
  <c r="E447" i="2"/>
  <c r="I447" i="2"/>
  <c r="D447" i="2"/>
  <c r="J447" i="2"/>
  <c r="K447" i="2"/>
  <c r="D109" i="1"/>
  <c r="D471" i="2"/>
  <c r="J109" i="1"/>
  <c r="J471" i="2"/>
  <c r="I69" i="1"/>
  <c r="J69" i="1"/>
  <c r="E69" i="1"/>
  <c r="K69" i="1"/>
  <c r="K109" i="1"/>
  <c r="F309" i="2"/>
  <c r="M309" i="2" s="1"/>
  <c r="E232" i="2"/>
  <c r="E222" i="2" s="1"/>
  <c r="E220" i="2" s="1"/>
  <c r="L57" i="2"/>
  <c r="F187" i="2"/>
  <c r="M187" i="2" s="1"/>
  <c r="L70" i="2"/>
  <c r="M455" i="2"/>
  <c r="F88" i="2"/>
  <c r="M88" i="2" s="1"/>
  <c r="L106" i="2"/>
  <c r="I110" i="2"/>
  <c r="L60" i="2"/>
  <c r="F40" i="1"/>
  <c r="L40" i="1" s="1"/>
  <c r="L176" i="2"/>
  <c r="C41" i="2"/>
  <c r="C15" i="2"/>
  <c r="J496" i="2"/>
  <c r="M561" i="2"/>
  <c r="D575" i="2"/>
  <c r="E100" i="1"/>
  <c r="E575" i="2"/>
  <c r="F123" i="1"/>
  <c r="L123" i="1" s="1"/>
  <c r="D79" i="1"/>
  <c r="K575" i="2"/>
  <c r="C172" i="2"/>
  <c r="L169" i="2"/>
  <c r="M398" i="2"/>
  <c r="C109" i="2"/>
  <c r="M75" i="2"/>
  <c r="K133" i="2"/>
  <c r="K211" i="2"/>
  <c r="K210" i="2" s="1"/>
  <c r="K209" i="2" s="1"/>
  <c r="E53" i="2"/>
  <c r="J535" i="2"/>
  <c r="K496" i="2"/>
  <c r="I406" i="2"/>
  <c r="I400" i="2" s="1"/>
  <c r="K406" i="2"/>
  <c r="K400" i="2" s="1"/>
  <c r="L398" i="2"/>
  <c r="L261" i="2"/>
  <c r="J239" i="2"/>
  <c r="K173" i="2"/>
  <c r="M89" i="2"/>
  <c r="L89" i="2"/>
  <c r="L30" i="1"/>
  <c r="M408" i="2"/>
  <c r="K315" i="2"/>
  <c r="M177" i="2"/>
  <c r="M549" i="2"/>
  <c r="L193" i="2"/>
  <c r="E211" i="2"/>
  <c r="E210" i="2" s="1"/>
  <c r="E209" i="2" s="1"/>
  <c r="M557" i="2"/>
  <c r="J315" i="2"/>
  <c r="L64" i="1"/>
  <c r="M176" i="2"/>
  <c r="F80" i="2"/>
  <c r="L80" i="2" s="1"/>
  <c r="K110" i="2"/>
  <c r="E133" i="2"/>
  <c r="E109" i="2" s="1"/>
  <c r="D110" i="2"/>
  <c r="G84" i="1"/>
  <c r="M85" i="2"/>
  <c r="M80" i="2" s="1"/>
  <c r="H53" i="2"/>
  <c r="L61" i="2"/>
  <c r="L468" i="2"/>
  <c r="F407" i="2"/>
  <c r="M407" i="2" s="1"/>
  <c r="L81" i="1"/>
  <c r="M533" i="2"/>
  <c r="F37" i="1"/>
  <c r="J16" i="2"/>
  <c r="K326" i="2"/>
  <c r="K325" i="2" s="1"/>
  <c r="H71" i="1"/>
  <c r="H148" i="2"/>
  <c r="H86" i="1"/>
  <c r="M402" i="2"/>
  <c r="H85" i="1"/>
  <c r="J211" i="2"/>
  <c r="I290" i="2"/>
  <c r="M178" i="2"/>
  <c r="H283" i="2"/>
  <c r="L20" i="1"/>
  <c r="L453" i="2"/>
  <c r="H64" i="2"/>
  <c r="H535" i="2"/>
  <c r="H109" i="1"/>
  <c r="H79" i="1"/>
  <c r="H125" i="2"/>
  <c r="F108" i="1"/>
  <c r="L108" i="1" s="1"/>
  <c r="H83" i="1"/>
  <c r="H68" i="2"/>
  <c r="H110" i="2"/>
  <c r="H211" i="2"/>
  <c r="H555" i="2"/>
  <c r="F42" i="1"/>
  <c r="L42" i="1" s="1"/>
  <c r="L120" i="2"/>
  <c r="D133" i="2"/>
  <c r="M70" i="2"/>
  <c r="M69" i="2" s="1"/>
  <c r="M68" i="2" s="1"/>
  <c r="H507" i="2"/>
  <c r="H133" i="2"/>
  <c r="H80" i="1"/>
  <c r="H568" i="2"/>
  <c r="F112" i="1"/>
  <c r="L112" i="1" s="1"/>
  <c r="K53" i="2"/>
  <c r="M24" i="2"/>
  <c r="F118" i="2"/>
  <c r="M118" i="2" s="1"/>
  <c r="H164" i="2"/>
  <c r="H101" i="1"/>
  <c r="H103" i="1"/>
  <c r="H156" i="2"/>
  <c r="H60" i="2"/>
  <c r="C470" i="2"/>
  <c r="M518" i="2"/>
  <c r="F117" i="1"/>
  <c r="L117" i="1" s="1"/>
  <c r="M193" i="2"/>
  <c r="L188" i="2"/>
  <c r="F51" i="1"/>
  <c r="L51" i="1" s="1"/>
  <c r="D33" i="2"/>
  <c r="L235" i="2"/>
  <c r="F114" i="1"/>
  <c r="L114" i="1" s="1"/>
  <c r="M550" i="2"/>
  <c r="F61" i="1"/>
  <c r="I513" i="2"/>
  <c r="L533" i="2"/>
  <c r="M57" i="2"/>
  <c r="H79" i="2"/>
  <c r="H290" i="2"/>
  <c r="H302" i="2"/>
  <c r="E290" i="2"/>
  <c r="M396" i="2"/>
  <c r="L396" i="2"/>
  <c r="L454" i="2"/>
  <c r="F452" i="2"/>
  <c r="M452" i="2" s="1"/>
  <c r="D79" i="2"/>
  <c r="F120" i="1"/>
  <c r="L120" i="1" s="1"/>
  <c r="F556" i="2"/>
  <c r="F555" i="2" s="1"/>
  <c r="M140" i="2"/>
  <c r="F44" i="1"/>
  <c r="L44" i="1" s="1"/>
  <c r="L402" i="2"/>
  <c r="L179" i="2"/>
  <c r="L178" i="2"/>
  <c r="L126" i="1"/>
  <c r="E173" i="2"/>
  <c r="M200" i="2"/>
  <c r="M179" i="2"/>
  <c r="H173" i="2"/>
  <c r="M202" i="2"/>
  <c r="L35" i="2"/>
  <c r="F34" i="2"/>
  <c r="L34" i="2" s="1"/>
  <c r="J42" i="2"/>
  <c r="E42" i="2"/>
  <c r="K33" i="2"/>
  <c r="L24" i="2"/>
  <c r="G98" i="1"/>
  <c r="H84" i="1"/>
  <c r="L511" i="2"/>
  <c r="M510" i="2"/>
  <c r="L381" i="2"/>
  <c r="D484" i="2"/>
  <c r="K84" i="1"/>
  <c r="E326" i="2"/>
  <c r="E325" i="2" s="1"/>
  <c r="F496" i="2"/>
  <c r="M496" i="2" s="1"/>
  <c r="M342" i="2"/>
  <c r="D84" i="1"/>
  <c r="L218" i="2"/>
  <c r="F49" i="1"/>
  <c r="L49" i="1" s="1"/>
  <c r="H33" i="2"/>
  <c r="D315" i="2"/>
  <c r="E84" i="1"/>
  <c r="L550" i="2"/>
  <c r="J110" i="2"/>
  <c r="L75" i="2"/>
  <c r="E239" i="2"/>
  <c r="L38" i="1"/>
  <c r="L53" i="1"/>
  <c r="H78" i="2"/>
  <c r="J133" i="2"/>
  <c r="K484" i="2"/>
  <c r="L532" i="2"/>
  <c r="L344" i="2"/>
  <c r="M199" i="2"/>
  <c r="M61" i="2"/>
  <c r="M60" i="2" s="1"/>
  <c r="F198" i="2"/>
  <c r="M198" i="2" s="1"/>
  <c r="F515" i="2"/>
  <c r="F513" i="2" s="1"/>
  <c r="M218" i="2"/>
  <c r="M188" i="2"/>
  <c r="H42" i="2"/>
  <c r="M35" i="2"/>
  <c r="M34" i="2" s="1"/>
  <c r="F174" i="2"/>
  <c r="L174" i="2" s="1"/>
  <c r="M235" i="2"/>
  <c r="K183" i="2"/>
  <c r="J72" i="1"/>
  <c r="M572" i="2"/>
  <c r="L43" i="1"/>
  <c r="L63" i="1"/>
  <c r="F67" i="1"/>
  <c r="L67" i="1" s="1"/>
  <c r="D183" i="2"/>
  <c r="F58" i="1"/>
  <c r="J53" i="2"/>
  <c r="D42" i="2"/>
  <c r="D41" i="2" s="1"/>
  <c r="L175" i="2"/>
  <c r="F134" i="2"/>
  <c r="K116" i="1"/>
  <c r="E78" i="2"/>
  <c r="J183" i="2"/>
  <c r="L199" i="2"/>
  <c r="F68" i="1"/>
  <c r="L221" i="2"/>
  <c r="E183" i="2"/>
  <c r="F535" i="2"/>
  <c r="M535" i="2" s="1"/>
  <c r="H183" i="2"/>
  <c r="J173" i="2"/>
  <c r="E33" i="2"/>
  <c r="D173" i="2"/>
  <c r="F102" i="2"/>
  <c r="L102" i="2" s="1"/>
  <c r="K16" i="2"/>
  <c r="F100" i="1"/>
  <c r="L100" i="1" s="1"/>
  <c r="M449" i="2"/>
  <c r="L370" i="2"/>
  <c r="K79" i="1"/>
  <c r="K290" i="2"/>
  <c r="L509" i="2"/>
  <c r="L549" i="2"/>
  <c r="M363" i="2"/>
  <c r="D78" i="2"/>
  <c r="E16" i="2"/>
  <c r="J80" i="1"/>
  <c r="J302" i="2"/>
  <c r="M119" i="2"/>
  <c r="L119" i="2"/>
  <c r="F508" i="2"/>
  <c r="L508" i="2" s="1"/>
  <c r="L118" i="1"/>
  <c r="H326" i="2"/>
  <c r="M95" i="2"/>
  <c r="K80" i="1"/>
  <c r="K302" i="2"/>
  <c r="E116" i="1"/>
  <c r="G116" i="1"/>
  <c r="L125" i="1"/>
  <c r="F124" i="1"/>
  <c r="F562" i="2"/>
  <c r="M562" i="2" s="1"/>
  <c r="M563" i="2"/>
  <c r="F99" i="1"/>
  <c r="M448" i="2"/>
  <c r="L448" i="2"/>
  <c r="F92" i="1"/>
  <c r="L92" i="1" s="1"/>
  <c r="M397" i="2"/>
  <c r="F74" i="1"/>
  <c r="M284" i="2"/>
  <c r="L284" i="2"/>
  <c r="F73" i="1"/>
  <c r="M281" i="2"/>
  <c r="L281" i="2"/>
  <c r="F280" i="2"/>
  <c r="F239" i="2" s="1"/>
  <c r="F48" i="1"/>
  <c r="M166" i="2"/>
  <c r="F165" i="2"/>
  <c r="L165" i="2" s="1"/>
  <c r="L397" i="2"/>
  <c r="E83" i="1"/>
  <c r="E315" i="2"/>
  <c r="K71" i="1"/>
  <c r="K239" i="2"/>
  <c r="F69" i="1"/>
  <c r="M223" i="2"/>
  <c r="M217" i="2"/>
  <c r="L217" i="2"/>
  <c r="I133" i="2"/>
  <c r="F36" i="1"/>
  <c r="L36" i="1" s="1"/>
  <c r="M76" i="2"/>
  <c r="F19" i="1"/>
  <c r="L19" i="1" s="1"/>
  <c r="M23" i="2"/>
  <c r="L23" i="2"/>
  <c r="F22" i="2"/>
  <c r="I98" i="1"/>
  <c r="F57" i="1"/>
  <c r="L57" i="1" s="1"/>
  <c r="M186" i="2"/>
  <c r="L76" i="2"/>
  <c r="F27" i="1"/>
  <c r="L27" i="1" s="1"/>
  <c r="M47" i="2"/>
  <c r="M46" i="2" s="1"/>
  <c r="L47" i="2"/>
  <c r="F46" i="2"/>
  <c r="L46" i="2" s="1"/>
  <c r="F22" i="1"/>
  <c r="L22" i="1" s="1"/>
  <c r="M31" i="2"/>
  <c r="M30" i="2" s="1"/>
  <c r="L31" i="2"/>
  <c r="F30" i="2"/>
  <c r="L30" i="2" s="1"/>
  <c r="M234" i="2"/>
  <c r="L234" i="2"/>
  <c r="L186" i="2"/>
  <c r="F32" i="1"/>
  <c r="F65" i="2"/>
  <c r="F64" i="2" s="1"/>
  <c r="M66" i="2"/>
  <c r="M65" i="2" s="1"/>
  <c r="M64" i="2" s="1"/>
  <c r="M314" i="2"/>
  <c r="L314" i="2"/>
  <c r="L223" i="2"/>
  <c r="I79" i="2"/>
  <c r="L69" i="2"/>
  <c r="I33" i="2"/>
  <c r="F122" i="1"/>
  <c r="M560" i="2"/>
  <c r="L560" i="2"/>
  <c r="I592" i="2"/>
  <c r="I575" i="2" s="1"/>
  <c r="F570" i="2"/>
  <c r="L570" i="2" s="1"/>
  <c r="M571" i="2"/>
  <c r="I111" i="1"/>
  <c r="L111" i="1" s="1"/>
  <c r="L497" i="2"/>
  <c r="I496" i="2"/>
  <c r="M458" i="2"/>
  <c r="F457" i="2"/>
  <c r="L458" i="2"/>
  <c r="F88" i="1"/>
  <c r="L88" i="1" s="1"/>
  <c r="M392" i="2"/>
  <c r="L392" i="2"/>
  <c r="M317" i="2"/>
  <c r="L317" i="2"/>
  <c r="F66" i="1"/>
  <c r="L66" i="1" s="1"/>
  <c r="M216" i="2"/>
  <c r="F60" i="1"/>
  <c r="L60" i="1" s="1"/>
  <c r="M191" i="2"/>
  <c r="F56" i="1"/>
  <c r="M185" i="2"/>
  <c r="F184" i="2"/>
  <c r="F46" i="1"/>
  <c r="M150" i="2"/>
  <c r="F149" i="2"/>
  <c r="F139" i="1"/>
  <c r="F593" i="2"/>
  <c r="M594" i="2"/>
  <c r="I535" i="2"/>
  <c r="I109" i="1"/>
  <c r="E98" i="1"/>
  <c r="E406" i="2"/>
  <c r="E400" i="2" s="1"/>
  <c r="F95" i="1"/>
  <c r="L95" i="1" s="1"/>
  <c r="M401" i="2"/>
  <c r="E80" i="1"/>
  <c r="E302" i="2"/>
  <c r="J79" i="1"/>
  <c r="J290" i="2"/>
  <c r="H72" i="1"/>
  <c r="H239" i="2"/>
  <c r="G71" i="1"/>
  <c r="M240" i="2"/>
  <c r="L95" i="2"/>
  <c r="F28" i="1"/>
  <c r="M51" i="2"/>
  <c r="M50" i="2" s="1"/>
  <c r="F50" i="2"/>
  <c r="F26" i="1"/>
  <c r="L26" i="1" s="1"/>
  <c r="M44" i="2"/>
  <c r="M43" i="2" s="1"/>
  <c r="L44" i="2"/>
  <c r="F43" i="2"/>
  <c r="F21" i="1"/>
  <c r="L21" i="1" s="1"/>
  <c r="M28" i="2"/>
  <c r="M27" i="2" s="1"/>
  <c r="L28" i="2"/>
  <c r="F27" i="2"/>
  <c r="L27" i="2" s="1"/>
  <c r="I164" i="2"/>
  <c r="F25" i="1"/>
  <c r="L25" i="1" s="1"/>
  <c r="M39" i="2"/>
  <c r="M38" i="2" s="1"/>
  <c r="L39" i="2"/>
  <c r="F38" i="2"/>
  <c r="L38" i="2" s="1"/>
  <c r="J33" i="2"/>
  <c r="F75" i="1"/>
  <c r="L75" i="1" s="1"/>
  <c r="M285" i="2"/>
  <c r="F65" i="1"/>
  <c r="L65" i="1" s="1"/>
  <c r="F212" i="2"/>
  <c r="L212" i="2" s="1"/>
  <c r="M213" i="2"/>
  <c r="F47" i="1"/>
  <c r="F157" i="2"/>
  <c r="L157" i="2" s="1"/>
  <c r="M158" i="2"/>
  <c r="F24" i="1"/>
  <c r="F36" i="2"/>
  <c r="L36" i="2" s="1"/>
  <c r="M37" i="2"/>
  <c r="M36" i="2" s="1"/>
  <c r="F463" i="2"/>
  <c r="L463" i="2" s="1"/>
  <c r="M464" i="2"/>
  <c r="D326" i="2"/>
  <c r="D325" i="2" s="1"/>
  <c r="L285" i="2"/>
  <c r="I156" i="2"/>
  <c r="F45" i="1"/>
  <c r="F141" i="2"/>
  <c r="L141" i="2" s="1"/>
  <c r="M142" i="2"/>
  <c r="I78" i="2"/>
  <c r="I64" i="2"/>
  <c r="F17" i="1"/>
  <c r="F17" i="2"/>
  <c r="M18" i="2"/>
  <c r="F121" i="1"/>
  <c r="L121" i="1" s="1"/>
  <c r="M558" i="2"/>
  <c r="L558" i="2"/>
  <c r="J484" i="2"/>
  <c r="L510" i="2"/>
  <c r="I569" i="2"/>
  <c r="G111" i="1"/>
  <c r="M497" i="2"/>
  <c r="I105" i="1"/>
  <c r="I86" i="1"/>
  <c r="J84" i="1"/>
  <c r="J326" i="2"/>
  <c r="F76" i="1"/>
  <c r="L76" i="1" s="1"/>
  <c r="M286" i="2"/>
  <c r="L286" i="2"/>
  <c r="F55" i="1"/>
  <c r="L55" i="1" s="1"/>
  <c r="M182" i="2"/>
  <c r="F472" i="2"/>
  <c r="M473" i="2"/>
  <c r="F102" i="1"/>
  <c r="L102" i="1" s="1"/>
  <c r="M456" i="2"/>
  <c r="F97" i="1"/>
  <c r="L97" i="1" s="1"/>
  <c r="M405" i="2"/>
  <c r="F90" i="1"/>
  <c r="F393" i="2"/>
  <c r="M395" i="2"/>
  <c r="L33" i="1"/>
  <c r="L31" i="1"/>
  <c r="L473" i="2"/>
  <c r="J78" i="2"/>
  <c r="J79" i="2"/>
  <c r="F385" i="2"/>
  <c r="L385" i="2" s="1"/>
  <c r="M386" i="2"/>
  <c r="F79" i="1"/>
  <c r="F290" i="2"/>
  <c r="M290" i="2" s="1"/>
  <c r="M291" i="2"/>
  <c r="L291" i="2"/>
  <c r="H69" i="1"/>
  <c r="F62" i="1"/>
  <c r="F195" i="2"/>
  <c r="M195" i="2" s="1"/>
  <c r="M197" i="2"/>
  <c r="F34" i="1"/>
  <c r="M74" i="2"/>
  <c r="F72" i="2"/>
  <c r="L72" i="2" s="1"/>
  <c r="F428" i="2"/>
  <c r="M428" i="2" s="1"/>
  <c r="M429" i="2"/>
  <c r="F125" i="2"/>
  <c r="M126" i="2"/>
  <c r="L126" i="2"/>
  <c r="E79" i="2"/>
  <c r="I53" i="2"/>
  <c r="F94" i="1"/>
  <c r="L94" i="1" s="1"/>
  <c r="M399" i="2"/>
  <c r="F54" i="1"/>
  <c r="F180" i="2"/>
  <c r="M180" i="2" s="1"/>
  <c r="M181" i="2"/>
  <c r="E105" i="1"/>
  <c r="I173" i="2"/>
  <c r="L158" i="2"/>
  <c r="L66" i="2"/>
  <c r="D16" i="2"/>
  <c r="H16" i="2"/>
  <c r="F18" i="1"/>
  <c r="L18" i="1" s="1"/>
  <c r="M21" i="2"/>
  <c r="M20" i="2" s="1"/>
  <c r="F20" i="2"/>
  <c r="L20" i="2" s="1"/>
  <c r="L21" i="2"/>
  <c r="I484" i="2"/>
  <c r="L485" i="2"/>
  <c r="M485" i="2"/>
  <c r="L113" i="1"/>
  <c r="M337" i="2"/>
  <c r="F336" i="2"/>
  <c r="L337" i="2"/>
  <c r="L571" i="2"/>
  <c r="L202" i="2"/>
  <c r="L200" i="2"/>
  <c r="F41" i="1"/>
  <c r="M112" i="2"/>
  <c r="F111" i="2"/>
  <c r="E109" i="1"/>
  <c r="F322" i="2"/>
  <c r="L322" i="2" s="1"/>
  <c r="M323" i="2"/>
  <c r="F303" i="2"/>
  <c r="L303" i="2" s="1"/>
  <c r="M304" i="2"/>
  <c r="L78" i="1"/>
  <c r="M289" i="2"/>
  <c r="L289" i="2"/>
  <c r="M288" i="2"/>
  <c r="L39" i="1"/>
  <c r="F106" i="1"/>
  <c r="L106" i="1" s="1"/>
  <c r="M467" i="2"/>
  <c r="L405" i="2"/>
  <c r="F87" i="1"/>
  <c r="L87" i="1" s="1"/>
  <c r="M389" i="2"/>
  <c r="L389" i="2"/>
  <c r="I83" i="1"/>
  <c r="I80" i="1"/>
  <c r="I302" i="2"/>
  <c r="L191" i="2"/>
  <c r="L182" i="2"/>
  <c r="L467" i="2"/>
  <c r="F72" i="1"/>
  <c r="L72" i="1" s="1"/>
  <c r="M261" i="2"/>
  <c r="D239" i="2"/>
  <c r="D69" i="1"/>
  <c r="M192" i="2"/>
  <c r="L192" i="2"/>
  <c r="I183" i="2"/>
  <c r="L74" i="2"/>
  <c r="D80" i="1"/>
  <c r="D302" i="2"/>
  <c r="D282" i="2" s="1"/>
  <c r="I71" i="1"/>
  <c r="L71" i="1" s="1"/>
  <c r="L240" i="2"/>
  <c r="I239" i="2"/>
  <c r="L166" i="2"/>
  <c r="K79" i="2"/>
  <c r="K78" i="2"/>
  <c r="F29" i="1"/>
  <c r="F54" i="2"/>
  <c r="F53" i="2" s="1"/>
  <c r="M55" i="2"/>
  <c r="M54" i="2" s="1"/>
  <c r="I42" i="2"/>
  <c r="L401" i="2"/>
  <c r="F77" i="1"/>
  <c r="L77" i="1" s="1"/>
  <c r="M287" i="2"/>
  <c r="I211" i="2"/>
  <c r="F59" i="1"/>
  <c r="F189" i="2"/>
  <c r="M189" i="2" s="1"/>
  <c r="M190" i="2"/>
  <c r="L181" i="2"/>
  <c r="L68" i="2"/>
  <c r="L51" i="2"/>
  <c r="I16" i="2"/>
  <c r="K98" i="1"/>
  <c r="M514" i="2"/>
  <c r="L514" i="2"/>
  <c r="F85" i="1"/>
  <c r="L85" i="1" s="1"/>
  <c r="M381" i="2"/>
  <c r="I326" i="2"/>
  <c r="I84" i="1"/>
  <c r="F327" i="2"/>
  <c r="L327" i="2" s="1"/>
  <c r="M328" i="2"/>
  <c r="H282" i="2" l="1"/>
  <c r="M232" i="2"/>
  <c r="H470" i="2"/>
  <c r="H567" i="2"/>
  <c r="J325" i="2"/>
  <c r="G16" i="1"/>
  <c r="G15" i="1" s="1"/>
  <c r="G14" i="1" s="1"/>
  <c r="G9" i="1" s="1"/>
  <c r="J210" i="2"/>
  <c r="H325" i="2"/>
  <c r="J222" i="2"/>
  <c r="J567" i="2"/>
  <c r="J577" i="2"/>
  <c r="L309" i="2"/>
  <c r="K16" i="1"/>
  <c r="K15" i="1" s="1"/>
  <c r="K14" i="1" s="1"/>
  <c r="I16" i="1"/>
  <c r="I15" i="1" s="1"/>
  <c r="I14" i="1" s="1"/>
  <c r="E16" i="1"/>
  <c r="E15" i="1" s="1"/>
  <c r="E14" i="1" s="1"/>
  <c r="C308" i="2"/>
  <c r="C220" i="2"/>
  <c r="C77" i="2"/>
  <c r="M53" i="2"/>
  <c r="J470" i="2"/>
  <c r="C209" i="2"/>
  <c r="C567" i="2"/>
  <c r="C577" i="2"/>
  <c r="L407" i="2"/>
  <c r="L69" i="1"/>
  <c r="K470" i="2"/>
  <c r="K308" i="2" s="1"/>
  <c r="F447" i="2"/>
  <c r="M447" i="2" s="1"/>
  <c r="L32" i="1"/>
  <c r="L472" i="2"/>
  <c r="F471" i="2"/>
  <c r="E41" i="2"/>
  <c r="K172" i="2"/>
  <c r="L70" i="1"/>
  <c r="L187" i="2"/>
  <c r="L88" i="2"/>
  <c r="F78" i="2"/>
  <c r="L78" i="2" s="1"/>
  <c r="M102" i="2"/>
  <c r="M78" i="2" s="1"/>
  <c r="C14" i="2"/>
  <c r="L50" i="2"/>
  <c r="F49" i="2"/>
  <c r="L49" i="2" s="1"/>
  <c r="L124" i="1"/>
  <c r="F507" i="2"/>
  <c r="L507" i="2" s="1"/>
  <c r="L37" i="1"/>
  <c r="J15" i="2"/>
  <c r="F101" i="1"/>
  <c r="L101" i="1" s="1"/>
  <c r="L515" i="2"/>
  <c r="K109" i="2"/>
  <c r="K77" i="2" s="1"/>
  <c r="M174" i="2"/>
  <c r="E15" i="2"/>
  <c r="L496" i="2"/>
  <c r="L363" i="2"/>
  <c r="L232" i="2"/>
  <c r="J172" i="2"/>
  <c r="J109" i="2"/>
  <c r="D109" i="2"/>
  <c r="D77" i="2" s="1"/>
  <c r="M72" i="2"/>
  <c r="K41" i="2"/>
  <c r="F116" i="1"/>
  <c r="L116" i="1" s="1"/>
  <c r="M515" i="2"/>
  <c r="D470" i="2"/>
  <c r="L452" i="2"/>
  <c r="D15" i="2"/>
  <c r="D14" i="2" s="1"/>
  <c r="K15" i="2"/>
  <c r="L118" i="2"/>
  <c r="E282" i="2"/>
  <c r="H172" i="2"/>
  <c r="L41" i="1"/>
  <c r="H210" i="2"/>
  <c r="H15" i="2"/>
  <c r="H41" i="2"/>
  <c r="H220" i="2"/>
  <c r="H109" i="2"/>
  <c r="F98" i="1"/>
  <c r="L98" i="1" s="1"/>
  <c r="L342" i="2"/>
  <c r="L556" i="2"/>
  <c r="M556" i="2"/>
  <c r="D172" i="2"/>
  <c r="L61" i="1"/>
  <c r="L47" i="1"/>
  <c r="M42" i="2"/>
  <c r="E172" i="2"/>
  <c r="M239" i="2"/>
  <c r="F79" i="2"/>
  <c r="L79" i="2" s="1"/>
  <c r="L139" i="1"/>
  <c r="L535" i="2"/>
  <c r="L198" i="2"/>
  <c r="F33" i="2"/>
  <c r="L33" i="2" s="1"/>
  <c r="J41" i="2"/>
  <c r="M49" i="2"/>
  <c r="M508" i="2"/>
  <c r="M33" i="2"/>
  <c r="I109" i="2"/>
  <c r="I77" i="2" s="1"/>
  <c r="K282" i="2"/>
  <c r="L110" i="1"/>
  <c r="F406" i="2"/>
  <c r="L406" i="2" s="1"/>
  <c r="M484" i="2"/>
  <c r="L45" i="1"/>
  <c r="J282" i="2"/>
  <c r="L68" i="1"/>
  <c r="L58" i="1"/>
  <c r="L239" i="2"/>
  <c r="L62" i="1"/>
  <c r="M134" i="2"/>
  <c r="L134" i="2"/>
  <c r="E77" i="2"/>
  <c r="L46" i="1"/>
  <c r="L65" i="2"/>
  <c r="L484" i="2"/>
  <c r="L64" i="2"/>
  <c r="L48" i="1"/>
  <c r="E308" i="2"/>
  <c r="L562" i="2"/>
  <c r="I15" i="2"/>
  <c r="L180" i="2"/>
  <c r="L54" i="2"/>
  <c r="M212" i="2"/>
  <c r="F211" i="2"/>
  <c r="L211" i="2" s="1"/>
  <c r="M593" i="2"/>
  <c r="F592" i="2"/>
  <c r="M592" i="2" s="1"/>
  <c r="F82" i="1"/>
  <c r="M316" i="2"/>
  <c r="F315" i="2"/>
  <c r="L316" i="2"/>
  <c r="L54" i="1"/>
  <c r="M280" i="2"/>
  <c r="L280" i="2"/>
  <c r="F283" i="2"/>
  <c r="L283" i="2" s="1"/>
  <c r="L288" i="2"/>
  <c r="L428" i="2"/>
  <c r="L29" i="1"/>
  <c r="I220" i="2"/>
  <c r="F80" i="1"/>
  <c r="M303" i="2"/>
  <c r="F302" i="2"/>
  <c r="M302" i="2" s="1"/>
  <c r="F110" i="2"/>
  <c r="M111" i="2"/>
  <c r="L111" i="2"/>
  <c r="I172" i="2"/>
  <c r="L53" i="2"/>
  <c r="F86" i="1"/>
  <c r="L86" i="1" s="1"/>
  <c r="M385" i="2"/>
  <c r="M17" i="2"/>
  <c r="F16" i="2"/>
  <c r="F15" i="2" s="1"/>
  <c r="L17" i="2"/>
  <c r="L59" i="1"/>
  <c r="I470" i="2"/>
  <c r="L56" i="1"/>
  <c r="M570" i="2"/>
  <c r="F569" i="2"/>
  <c r="L569" i="2" s="1"/>
  <c r="L34" i="1"/>
  <c r="L195" i="2"/>
  <c r="L290" i="2"/>
  <c r="F164" i="2"/>
  <c r="M164" i="2" s="1"/>
  <c r="M165" i="2"/>
  <c r="M555" i="2"/>
  <c r="L555" i="2"/>
  <c r="I210" i="2"/>
  <c r="I41" i="2"/>
  <c r="M336" i="2"/>
  <c r="L336" i="2"/>
  <c r="F109" i="1"/>
  <c r="M472" i="2"/>
  <c r="L17" i="1"/>
  <c r="M141" i="2"/>
  <c r="F133" i="2"/>
  <c r="M133" i="2" s="1"/>
  <c r="L24" i="1"/>
  <c r="F148" i="2"/>
  <c r="M149" i="2"/>
  <c r="L149" i="2"/>
  <c r="L593" i="2"/>
  <c r="L122" i="1"/>
  <c r="L28" i="1"/>
  <c r="F173" i="2"/>
  <c r="L222" i="2"/>
  <c r="L189" i="2"/>
  <c r="F83" i="1"/>
  <c r="L83" i="1" s="1"/>
  <c r="M322" i="2"/>
  <c r="M125" i="2"/>
  <c r="L125" i="2"/>
  <c r="L79" i="1"/>
  <c r="M393" i="2"/>
  <c r="L393" i="2"/>
  <c r="I568" i="2"/>
  <c r="F105" i="1"/>
  <c r="L105" i="1" s="1"/>
  <c r="M463" i="2"/>
  <c r="M157" i="2"/>
  <c r="F156" i="2"/>
  <c r="M156" i="2" s="1"/>
  <c r="F42" i="2"/>
  <c r="L43" i="2"/>
  <c r="I282" i="2"/>
  <c r="L90" i="1"/>
  <c r="F183" i="2"/>
  <c r="M183" i="2" s="1"/>
  <c r="M184" i="2"/>
  <c r="L184" i="2"/>
  <c r="F103" i="1"/>
  <c r="L103" i="1" s="1"/>
  <c r="M457" i="2"/>
  <c r="L457" i="2"/>
  <c r="M22" i="2"/>
  <c r="L22" i="2"/>
  <c r="L73" i="1"/>
  <c r="L74" i="1"/>
  <c r="L99" i="1"/>
  <c r="M513" i="2"/>
  <c r="L513" i="2"/>
  <c r="F84" i="1"/>
  <c r="M327" i="2"/>
  <c r="F326" i="2"/>
  <c r="I325" i="2"/>
  <c r="J77" i="2" l="1"/>
  <c r="J220" i="2"/>
  <c r="M79" i="2"/>
  <c r="J209" i="2"/>
  <c r="J576" i="2"/>
  <c r="F16" i="1"/>
  <c r="F15" i="1" s="1"/>
  <c r="F14" i="1" s="1"/>
  <c r="C13" i="2"/>
  <c r="C576" i="2"/>
  <c r="C238" i="2"/>
  <c r="M507" i="2"/>
  <c r="F41" i="2"/>
  <c r="L41" i="2" s="1"/>
  <c r="E14" i="2"/>
  <c r="E13" i="2" s="1"/>
  <c r="M406" i="2"/>
  <c r="J14" i="2"/>
  <c r="H14" i="2"/>
  <c r="L447" i="2"/>
  <c r="K238" i="2"/>
  <c r="K219" i="2" s="1"/>
  <c r="K208" i="2" s="1"/>
  <c r="E238" i="2"/>
  <c r="E219" i="2" s="1"/>
  <c r="E208" i="2" s="1"/>
  <c r="K14" i="2"/>
  <c r="K13" i="2" s="1"/>
  <c r="M41" i="2"/>
  <c r="H209" i="2"/>
  <c r="H77" i="2"/>
  <c r="D13" i="2"/>
  <c r="L592" i="2"/>
  <c r="F400" i="2"/>
  <c r="M400" i="2" s="1"/>
  <c r="L80" i="1"/>
  <c r="L84" i="1"/>
  <c r="M173" i="2"/>
  <c r="F172" i="2"/>
  <c r="M172" i="2" s="1"/>
  <c r="M471" i="2"/>
  <c r="F470" i="2"/>
  <c r="M470" i="2" s="1"/>
  <c r="I209" i="2"/>
  <c r="L173" i="2"/>
  <c r="F109" i="2"/>
  <c r="M110" i="2"/>
  <c r="L110" i="2"/>
  <c r="L82" i="1"/>
  <c r="M211" i="2"/>
  <c r="F210" i="2"/>
  <c r="M16" i="2"/>
  <c r="L15" i="2"/>
  <c r="F282" i="2"/>
  <c r="M282" i="2" s="1"/>
  <c r="M283" i="2"/>
  <c r="L133" i="2"/>
  <c r="L302" i="2"/>
  <c r="I567" i="2"/>
  <c r="F220" i="2"/>
  <c r="M220" i="2" s="1"/>
  <c r="M222" i="2"/>
  <c r="M148" i="2"/>
  <c r="L148" i="2"/>
  <c r="L42" i="2"/>
  <c r="M315" i="2"/>
  <c r="L315" i="2"/>
  <c r="I14" i="2"/>
  <c r="L109" i="1"/>
  <c r="L183" i="2"/>
  <c r="M569" i="2"/>
  <c r="F568" i="2"/>
  <c r="L471" i="2"/>
  <c r="L156" i="2"/>
  <c r="L164" i="2"/>
  <c r="L16" i="2"/>
  <c r="I308" i="2"/>
  <c r="M326" i="2"/>
  <c r="F325" i="2"/>
  <c r="L326" i="2"/>
  <c r="J13" i="2" l="1"/>
  <c r="J575" i="2"/>
  <c r="F576" i="2"/>
  <c r="C575" i="2"/>
  <c r="C219" i="2"/>
  <c r="L400" i="2"/>
  <c r="K12" i="2"/>
  <c r="K11" i="2" s="1"/>
  <c r="E12" i="2"/>
  <c r="E11" i="2" s="1"/>
  <c r="E10" i="1" s="1"/>
  <c r="E9" i="1" s="1"/>
  <c r="H13" i="2"/>
  <c r="L470" i="2"/>
  <c r="L172" i="2"/>
  <c r="F14" i="2"/>
  <c r="L14" i="2" s="1"/>
  <c r="M15" i="2"/>
  <c r="L220" i="2"/>
  <c r="F567" i="2"/>
  <c r="M567" i="2" s="1"/>
  <c r="M568" i="2"/>
  <c r="I13" i="2"/>
  <c r="L568" i="2"/>
  <c r="F209" i="2"/>
  <c r="M209" i="2" s="1"/>
  <c r="M210" i="2"/>
  <c r="M109" i="2"/>
  <c r="M77" i="2" s="1"/>
  <c r="L109" i="2"/>
  <c r="F77" i="2"/>
  <c r="L77" i="2" s="1"/>
  <c r="L210" i="2"/>
  <c r="L282" i="2"/>
  <c r="I238" i="2"/>
  <c r="M325" i="2"/>
  <c r="F308" i="2"/>
  <c r="L308" i="2" s="1"/>
  <c r="L325" i="2"/>
  <c r="K6" i="2" l="1"/>
  <c r="K10" i="1"/>
  <c r="K9" i="1" s="1"/>
  <c r="F575" i="2"/>
  <c r="C208" i="2"/>
  <c r="E6" i="2"/>
  <c r="L16" i="1"/>
  <c r="L567" i="2"/>
  <c r="L209" i="2"/>
  <c r="F13" i="2"/>
  <c r="M13" i="2" s="1"/>
  <c r="M14" i="2"/>
  <c r="M308" i="2"/>
  <c r="F238" i="2"/>
  <c r="L238" i="2" s="1"/>
  <c r="I219" i="2"/>
  <c r="C12" i="2" l="1"/>
  <c r="L13" i="2"/>
  <c r="M576" i="2"/>
  <c r="L576" i="2"/>
  <c r="M575" i="2"/>
  <c r="L575" i="2"/>
  <c r="I208" i="2"/>
  <c r="F219" i="2"/>
  <c r="M238" i="2"/>
  <c r="C11" i="2" l="1"/>
  <c r="F208" i="2"/>
  <c r="L208" i="2" s="1"/>
  <c r="M219" i="2"/>
  <c r="I12" i="2"/>
  <c r="L219" i="2"/>
  <c r="C5" i="2" l="1"/>
  <c r="I11" i="2"/>
  <c r="I10" i="1" s="1"/>
  <c r="I9" i="1" s="1"/>
  <c r="L14" i="1"/>
  <c r="L15" i="1"/>
  <c r="F12" i="2"/>
  <c r="L12" i="2" s="1"/>
  <c r="M208" i="2"/>
  <c r="M12" i="2" l="1"/>
  <c r="F11" i="2"/>
  <c r="F10" i="1" s="1"/>
  <c r="F9" i="1" s="1"/>
  <c r="I6" i="2"/>
  <c r="M11" i="2" l="1"/>
  <c r="F6" i="2"/>
  <c r="L11" i="2"/>
  <c r="L10" i="1" s="1"/>
  <c r="L9" i="1" s="1"/>
  <c r="D515" i="2" l="1"/>
  <c r="D513" i="2" s="1"/>
  <c r="D407" i="2"/>
  <c r="J515" i="2"/>
  <c r="H515" i="2"/>
  <c r="J513" i="2" l="1"/>
  <c r="D116" i="1"/>
  <c r="H407" i="2"/>
  <c r="H116" i="1"/>
  <c r="H513" i="2"/>
  <c r="D406" i="2"/>
  <c r="D400" i="2" s="1"/>
  <c r="D308" i="2" s="1"/>
  <c r="D238" i="2" s="1"/>
  <c r="D219" i="2" s="1"/>
  <c r="D208" i="2" s="1"/>
  <c r="D12" i="2" s="1"/>
  <c r="D11" i="2" s="1"/>
  <c r="D98" i="1"/>
  <c r="D16" i="1" s="1"/>
  <c r="D15" i="1" s="1"/>
  <c r="D14" i="1" s="1"/>
  <c r="J116" i="1"/>
  <c r="J407" i="2"/>
  <c r="D6" i="2" l="1"/>
  <c r="D10" i="1"/>
  <c r="D9" i="1" s="1"/>
  <c r="H406" i="2"/>
  <c r="H400" i="2" s="1"/>
  <c r="J406" i="2"/>
  <c r="J400" i="2" s="1"/>
  <c r="H98" i="1"/>
  <c r="H16" i="1" s="1"/>
  <c r="J98" i="1"/>
  <c r="J16" i="1" s="1"/>
  <c r="J15" i="1" s="1"/>
  <c r="J14" i="1" s="1"/>
  <c r="J308" i="2" l="1"/>
  <c r="H308" i="2"/>
  <c r="H238" i="2" s="1"/>
  <c r="H219" i="2" s="1"/>
  <c r="J238" i="2" l="1"/>
  <c r="J219" i="2" l="1"/>
  <c r="J208" i="2" l="1"/>
  <c r="H208" i="2"/>
  <c r="J12" i="2" l="1"/>
  <c r="H12" i="2"/>
  <c r="J11" i="2" l="1"/>
  <c r="J10" i="1" s="1"/>
  <c r="J9" i="1" s="1"/>
  <c r="J6" i="2" l="1"/>
  <c r="H132" i="1" l="1"/>
  <c r="H15" i="1" s="1"/>
  <c r="H14" i="1" s="1"/>
  <c r="H579" i="2"/>
  <c r="H578" i="2" s="1"/>
  <c r="H577" i="2" s="1"/>
  <c r="H576" i="2" s="1"/>
  <c r="H575" i="2" s="1"/>
  <c r="H11" i="2" s="1"/>
  <c r="H10" i="1" s="1"/>
  <c r="H9" i="1" s="1"/>
  <c r="H6" i="2" l="1"/>
</calcChain>
</file>

<file path=xl/sharedStrings.xml><?xml version="1.0" encoding="utf-8"?>
<sst xmlns="http://schemas.openxmlformats.org/spreadsheetml/2006/main" count="1252" uniqueCount="996">
  <si>
    <t>ENTIDAD:</t>
  </si>
  <si>
    <t>MES:</t>
  </si>
  <si>
    <t>RUBRO  PRESUPUESTAL</t>
  </si>
  <si>
    <t>APROPIACION</t>
  </si>
  <si>
    <t>TOTAL COMPROMISOS</t>
  </si>
  <si>
    <t>AUTORIZACION DE  GIRO</t>
  </si>
  <si>
    <t>MODIFICACIONES</t>
  </si>
  <si>
    <t>VIGENTE</t>
  </si>
  <si>
    <t>DISPONIBLE</t>
  </si>
  <si>
    <t>MES</t>
  </si>
  <si>
    <t>ACUMULADO</t>
  </si>
  <si>
    <t>CODIGO</t>
  </si>
  <si>
    <t>NOMBRE</t>
  </si>
  <si>
    <t>INICIAL</t>
  </si>
  <si>
    <t>GASTOS</t>
  </si>
  <si>
    <t>GASTOS DE FUNCIONAMIENTO</t>
  </si>
  <si>
    <t>Sueldo básico</t>
  </si>
  <si>
    <t>Gastos de representación</t>
  </si>
  <si>
    <t>Bonificación por servicios prestados</t>
  </si>
  <si>
    <t>Prima de navidad</t>
  </si>
  <si>
    <t>Prima de vacaciones</t>
  </si>
  <si>
    <t>Prima de antigüedad</t>
  </si>
  <si>
    <t>Prima Técnica</t>
  </si>
  <si>
    <t>Prima Semestral</t>
  </si>
  <si>
    <t>Compensar</t>
  </si>
  <si>
    <t>Aportes al ICBF</t>
  </si>
  <si>
    <t>Aportes al ICBF de funcionarios</t>
  </si>
  <si>
    <t>Bonificación por recreación</t>
  </si>
  <si>
    <t>Prima Secretarial</t>
  </si>
  <si>
    <t>Prima de servicios</t>
  </si>
  <si>
    <t>Sueldo Trabajadores Oficiales</t>
  </si>
  <si>
    <t>Auxilio de transporte</t>
  </si>
  <si>
    <t>Subsidio de alimentación</t>
  </si>
  <si>
    <t>Beneficios convencionales</t>
  </si>
  <si>
    <t>Dotación (prendas de vestir y calzado)</t>
  </si>
  <si>
    <t>Servicios de transporte de pasajeros</t>
  </si>
  <si>
    <t>Servicios postales y de mensajería</t>
  </si>
  <si>
    <t>Servicios de mensajería</t>
  </si>
  <si>
    <t>Servicios de investigación y desarrollo</t>
  </si>
  <si>
    <t>Otros servicios jurídicos n.c.p.</t>
  </si>
  <si>
    <t>Servicios de telefonía fija</t>
  </si>
  <si>
    <t>Servicios de agencias de noticias</t>
  </si>
  <si>
    <t>Servicios de limpieza general</t>
  </si>
  <si>
    <t>Servicios de copia y reproducción</t>
  </si>
  <si>
    <t>3-1-2-02-02-03-0005-006</t>
  </si>
  <si>
    <t>Servicios de impresión</t>
  </si>
  <si>
    <t>Energía</t>
  </si>
  <si>
    <t>Acueducto y alcantarillado</t>
  </si>
  <si>
    <t>Aseo</t>
  </si>
  <si>
    <t>Gas</t>
  </si>
  <si>
    <t>Viáticos y gastos de viaje</t>
  </si>
  <si>
    <t>Capacitación</t>
  </si>
  <si>
    <t>Bienestar e incentivos</t>
  </si>
  <si>
    <t>Impuestos</t>
  </si>
  <si>
    <t>Impuesto predial</t>
  </si>
  <si>
    <t>Impuesto de vehículos</t>
  </si>
  <si>
    <t>Multas y sanciones</t>
  </si>
  <si>
    <t>Pago de Cesantías</t>
  </si>
  <si>
    <t>Pago pensiones</t>
  </si>
  <si>
    <t>Sentencias y conciliaciones</t>
  </si>
  <si>
    <t>Sentencias</t>
  </si>
  <si>
    <t>INVERSIÓN</t>
  </si>
  <si>
    <t>DIRECTA</t>
  </si>
  <si>
    <t>Horas Extras, Dominicales, Festivos, Recargo Nocturno y Trabajo Suplementario</t>
  </si>
  <si>
    <t>Aportes a la seguridad social en pensiones públicas</t>
  </si>
  <si>
    <t>Aportes a la seguridad social en pensiones privadas</t>
  </si>
  <si>
    <t>Aportes a la seguridad social en salud privada</t>
  </si>
  <si>
    <t>Aportes de cesantías a fondos públicos</t>
  </si>
  <si>
    <t>Aportes de cesantías a fondos privados</t>
  </si>
  <si>
    <t>Aportes generales al sistema de riesgos laborales públicos</t>
  </si>
  <si>
    <t>Reconocimiento por permanencia en el servicio público - Bogotá D.C.</t>
  </si>
  <si>
    <t>Equipos de información, computación y telecomunicaciones TIC</t>
  </si>
  <si>
    <t>Equipo y aparatos de radio, televisión y comunicaciones</t>
  </si>
  <si>
    <t>Equipo de transporte (partes, piezas y accesorios)</t>
  </si>
  <si>
    <t>Pasta o pulpa, papel y productos de papel; impresos y artículos relacionados</t>
  </si>
  <si>
    <t>Otros productos químicos; fibras artificiales (o fibras industriales hechas por el hombre)</t>
  </si>
  <si>
    <t>Alojamiento; servicios de suministros de comidas y bebidas</t>
  </si>
  <si>
    <t>Servicios financieros y servicios conexos, servicios inmobiliarios y servicios de leasing</t>
  </si>
  <si>
    <t>Servicios de seguros de vehículos automotores</t>
  </si>
  <si>
    <t>Servicios de seguros contra incendio, terremoto o sustracción</t>
  </si>
  <si>
    <t>Servicios de seguros generales de responsabilidad civil</t>
  </si>
  <si>
    <t>Servicios de seguro obligatorio de accidentes de tránsito (SOAT)</t>
  </si>
  <si>
    <t>Otros servicios de seguros distintos de los seguros de vida n.c.p.</t>
  </si>
  <si>
    <t>Servicios de alquiler o arrendamiento con o sin opción de compra relativos a bienes inmuebles no residenciales propios o arrendados</t>
  </si>
  <si>
    <t>Servicios de arrendamiento o alquiler sin operario</t>
  </si>
  <si>
    <t>Derechos de uso de productos de propiedad intelectual y otros productos similares</t>
  </si>
  <si>
    <t>Servicios de documentación y certificación jurídica</t>
  </si>
  <si>
    <t>Servicios de consultoría en administración y servicios de gestión; servicios de tecnología de la información</t>
  </si>
  <si>
    <t>Servicios de tecnología de la información (TI) de consultoría y de apoyo</t>
  </si>
  <si>
    <t>Servicios de diseño y desarrollo de la tecnología de la información (TI)</t>
  </si>
  <si>
    <t>Servicios de publicidad y el suministro de espacio o tiempo publicitarios</t>
  </si>
  <si>
    <t>Servicios fotográficos y servicios de revelado fotográfico</t>
  </si>
  <si>
    <t>Servicios de telecomunicaciones móviles</t>
  </si>
  <si>
    <t>Servicios de telecomunicaciones a través de internet</t>
  </si>
  <si>
    <t>Servicios de transmisión de programas de radio y televisión</t>
  </si>
  <si>
    <t>Servicios de protección (guardas de seguridad)</t>
  </si>
  <si>
    <t>Servicios de organización y asistencia de convenciones y ferias</t>
  </si>
  <si>
    <t>Servicios de mantenimiento y reparación de productos metálicos elaborados, excepto maquinaria y equipo</t>
  </si>
  <si>
    <t>Servicios de mantenimiento y reparación de maquinaria de oficina y contabilidad</t>
  </si>
  <si>
    <t>Servicios de mantenimiento y reparación de computadores y equipo periférico</t>
  </si>
  <si>
    <t>Servicios de mantenimiento y reparación de maquinaria y equipo de transporte</t>
  </si>
  <si>
    <t>Servicios de mantenimiento y reparación de otra maquinaria y otro equipo</t>
  </si>
  <si>
    <t>Servicios de mantenimiento y reparación de equipos y aparatos de telecomunicaciones</t>
  </si>
  <si>
    <t>Servicios de mantenimiento y reparación de ascensores y escaleras mecánicas</t>
  </si>
  <si>
    <t>Servicios de reparación de otros bienes</t>
  </si>
  <si>
    <t>Otros servicios de fabricación; servicios de edición, impresión y reproducción; servicios de recuperación de materiales</t>
  </si>
  <si>
    <t>Servicios editoriales, a comisión o por contrato</t>
  </si>
  <si>
    <t>Servicios relacionados con la impresión</t>
  </si>
  <si>
    <t>Fondo prestamos de empleados (Universidad Distrital)</t>
  </si>
  <si>
    <t>Vivienda Administrativos</t>
  </si>
  <si>
    <t>PRÉSTAMOS DE VIVIENDA</t>
  </si>
  <si>
    <t>Préstamos Ordinarios Administrativos</t>
  </si>
  <si>
    <t>TRANSFERENCIA INVERSIÓN</t>
  </si>
  <si>
    <t>Cuotas Partes Pensionales</t>
  </si>
  <si>
    <t>Fondo de Prestaciones Económicas, Cesantías y Pensiones- FONCEP</t>
  </si>
  <si>
    <t>ESTABLECIMIENTOS PUBLICOS</t>
  </si>
  <si>
    <t>DISTRITAL</t>
  </si>
  <si>
    <t>TRANSFERENCIAS CORRIENTES DE FUNCIONAMIENTO</t>
  </si>
  <si>
    <t>Bonos pensionales</t>
  </si>
  <si>
    <t>Pago de cesantías</t>
  </si>
  <si>
    <t>DISMINUCIÓN DE PASIVOS</t>
  </si>
  <si>
    <t>Licencias de Construcción</t>
  </si>
  <si>
    <t>Tasas y Derechos Administrativos</t>
  </si>
  <si>
    <t>Impuesto de Vehículos</t>
  </si>
  <si>
    <t>GASTOS DIVERSOS</t>
  </si>
  <si>
    <t>Salud Ocupacional</t>
  </si>
  <si>
    <t>Plan Complementario de Salud Administrativos y Trabajadores Oficiales</t>
  </si>
  <si>
    <t>Facultad Ciencias y Educación - Maestría la Guajira</t>
  </si>
  <si>
    <t>Bienestar Institucional</t>
  </si>
  <si>
    <t>Bienestar Universitario</t>
  </si>
  <si>
    <t>Prácticas Académicas Facultad Tecnológica</t>
  </si>
  <si>
    <t>Prácticas Académicas Decanatura Facultad Medio Ambiente y Recursos Naturales</t>
  </si>
  <si>
    <t>Prácticas Académicas Facultad Ingeniería</t>
  </si>
  <si>
    <t>Prácticas Académicas Facultad Ciencias y Educación</t>
  </si>
  <si>
    <t>Prácticas Académicas Facultad Artes - ASAB</t>
  </si>
  <si>
    <t>Encuentro de estudiantes</t>
  </si>
  <si>
    <t>Subsidio familiar pensionados</t>
  </si>
  <si>
    <t>Subsidio libros pensionados</t>
  </si>
  <si>
    <t>Plan de Salud de Pensionados</t>
  </si>
  <si>
    <t>Apoyo alimentario</t>
  </si>
  <si>
    <t>Defunción y Matrimonio Personal administrativo</t>
  </si>
  <si>
    <t>Estímulos académicos</t>
  </si>
  <si>
    <t>BIENESTAR E INCENTIVOS</t>
  </si>
  <si>
    <t xml:space="preserve">Capacitación Docentes </t>
  </si>
  <si>
    <t>Capacitación Administrativos</t>
  </si>
  <si>
    <t>Viáticos y gastos de viaje - Organizaciones Sindicales</t>
  </si>
  <si>
    <t>Decanatura Facultad Tecnológica</t>
  </si>
  <si>
    <t>Decanatura Facultad Medio Ambiente y Recursos Naturales</t>
  </si>
  <si>
    <t>Decanatura Facultad Ingeniería</t>
  </si>
  <si>
    <t>Decanatura Facultad Ciencias y Educación - Maestría la Guajira</t>
  </si>
  <si>
    <t>Decanatura Facultad Ciencias y Educación</t>
  </si>
  <si>
    <t>Decanatura Facultad Artes - ASAB</t>
  </si>
  <si>
    <t>Sección de Publicaciones</t>
  </si>
  <si>
    <t>IPAZUD</t>
  </si>
  <si>
    <t>IEIE</t>
  </si>
  <si>
    <t>Emisora LAUD Estéreo</t>
  </si>
  <si>
    <t xml:space="preserve">Centro de Relaciones Interinstitucionales </t>
  </si>
  <si>
    <t>Cátedra UNESCO</t>
  </si>
  <si>
    <t>Autoevaluación y Acreditación de Calidad</t>
  </si>
  <si>
    <t>Administrativos</t>
  </si>
  <si>
    <t>Viáticos y gastos de viaje - UAA</t>
  </si>
  <si>
    <t>Viáticos y gastos de viaje CSU</t>
  </si>
  <si>
    <t>OTROS SERVICIOS PUBLICOS GENERALES DEL GOBIERNO N.C.P.</t>
  </si>
  <si>
    <t>SERVICIOS ADMINISTRATIVOS DEL GOBIERNO</t>
  </si>
  <si>
    <t>Servicios relacionados con la impresión Rectoría</t>
  </si>
  <si>
    <t>Sección Actas, Archivo y Microfilmación</t>
  </si>
  <si>
    <t>Secretaría General</t>
  </si>
  <si>
    <t>Sección Publicaciones</t>
  </si>
  <si>
    <t xml:space="preserve">Servicios relacionados con la impresión </t>
  </si>
  <si>
    <t>Vicerrectoría Académica</t>
  </si>
  <si>
    <t>Nuevas Unidades Académicas</t>
  </si>
  <si>
    <t>Instituto I3+</t>
  </si>
  <si>
    <t>Maestría en Comunicaciones  - Educación</t>
  </si>
  <si>
    <t>División de Recursos Financieros</t>
  </si>
  <si>
    <t xml:space="preserve">Servicios editoriales, a comisión o por contrato </t>
  </si>
  <si>
    <t>Servicio de Reparación de Otros Bienes</t>
  </si>
  <si>
    <t>Red de Datos UDNET</t>
  </si>
  <si>
    <t>División de Recursos Físicos</t>
  </si>
  <si>
    <t>Sección Biblioteca</t>
  </si>
  <si>
    <t>SERVICIOS DE MANTENIMIENTO, REPARACIÓN E INSTALACIÓN (EXCEPTO SERVICIOS DE CONSTRUCCIÓN)</t>
  </si>
  <si>
    <t>Egresados</t>
  </si>
  <si>
    <t>Rita</t>
  </si>
  <si>
    <t>Rectoría</t>
  </si>
  <si>
    <t>Centro de Investigaciones y Desarrollo Científico</t>
  </si>
  <si>
    <t>Membresías</t>
  </si>
  <si>
    <t>Otros administrativos</t>
  </si>
  <si>
    <t>Sección de Biblioteca</t>
  </si>
  <si>
    <t>SERVICIOS DE SOPORTE</t>
  </si>
  <si>
    <t xml:space="preserve">Servicios de transmisión de programas de radio y televisión </t>
  </si>
  <si>
    <t>Servicios de bibliotecas y archivos</t>
  </si>
  <si>
    <t>SERVICIOS DE TELECOMUNICACIONES, TRANSMISIÓN Y SUMINISTRO DE INFORMACIÓN</t>
  </si>
  <si>
    <t>Decanatura Facultad de Ingeniería</t>
  </si>
  <si>
    <t>Centro de Relaciones Interinstitucionales</t>
  </si>
  <si>
    <t>Oficina Asesora de Sistemas</t>
  </si>
  <si>
    <t>Servicios de diseño y desarrollo de la Tecnología de la Información (TI)</t>
  </si>
  <si>
    <t>Planestic</t>
  </si>
  <si>
    <t>RITA</t>
  </si>
  <si>
    <t>Servicios de consultoría en administración y servicios de gestión; servicios de tecnología de la información - Contratistas Centro de Investigaciones y Desarrollo Científico</t>
  </si>
  <si>
    <t>Servicios de consultoría en administración y servicios de gestión; servicios de tecnología de la información - Contratistas Rectoría</t>
  </si>
  <si>
    <t>PlanEsTIC</t>
  </si>
  <si>
    <t>Actas, Archivo y microfilmación</t>
  </si>
  <si>
    <t>Vicerrectoría Administrativa y Financiera</t>
  </si>
  <si>
    <t>Oficina de Quejas, Reclamos y Atención al Ciudadano</t>
  </si>
  <si>
    <t>Oficina Asesora de Planeación y Control</t>
  </si>
  <si>
    <t>Oficina Asesora de Control Interno</t>
  </si>
  <si>
    <t>División de Recursos Humanos</t>
  </si>
  <si>
    <t>Servicios de consultoría en administración y servicios de gestión; servicios de tecnología de la información - Contratistas Unidades Administrativas</t>
  </si>
  <si>
    <t>Doctorado en Artística</t>
  </si>
  <si>
    <t>Doctorado en Ingeniería</t>
  </si>
  <si>
    <t xml:space="preserve">Doctorado en Estudios sociales </t>
  </si>
  <si>
    <t>Doctorado en Educación</t>
  </si>
  <si>
    <t>Docencia</t>
  </si>
  <si>
    <t>CADEP</t>
  </si>
  <si>
    <t>Servicios de consultoría en administración y servicios de gestión; servicios de tecnología de la información - Contratistas Unidades Académicas</t>
  </si>
  <si>
    <t>Servicios de consultoría en administración y servicios de gestión; servicios de tecnología de la información - Contratistas Facultad Tecnológica</t>
  </si>
  <si>
    <t>Servicios de consultoría en administración y servicios de gestión; servicios de tecnología de la información - Contratistas Facultad de Medio Ambiente y Recursos Naturales</t>
  </si>
  <si>
    <t>Servicios de consultoría en administración y servicios de gestión; servicios de tecnología de la información - Contratistas Facultad de Ingeniería</t>
  </si>
  <si>
    <t>Servicios de consultoría en administración y servicios de gestión; servicios de tecnología de la información - Contratistas Facultad Ciencias y Educación</t>
  </si>
  <si>
    <t>Servicios de consultoría en administración y servicios de gestión; servicios de tecnología de la información - Contratistas Facultad de Artes Asab</t>
  </si>
  <si>
    <t>Servicios de consultoría en administración y servicios de gestión; servicios de tecnología de la información - Consejo Superior</t>
  </si>
  <si>
    <t>Facultad Tecnológica</t>
  </si>
  <si>
    <t>Facultad Medio Ambiente y Recursos Naturales</t>
  </si>
  <si>
    <t>Facultad Ingeniería</t>
  </si>
  <si>
    <t>Facultad de Ciencias y Educación</t>
  </si>
  <si>
    <t>Facultad Artes ASAB</t>
  </si>
  <si>
    <t>Servicios de consultoría en administración y servicios de gestión; servicios de tecnología de la información - Asistentes Académicos</t>
  </si>
  <si>
    <t>Otros Servicios Profesionales, Científicos y Técnicos</t>
  </si>
  <si>
    <t>Oficina Asesora Jurídica</t>
  </si>
  <si>
    <t>Oficina Asesora de Asuntos Disciplinarios</t>
  </si>
  <si>
    <t>Servicios de arbitraje y conciliación</t>
  </si>
  <si>
    <t>SERVICIOS JURÍDICOS Y CONTABLES</t>
  </si>
  <si>
    <t>SERVICIOS DE INVESTIGACIÓN Y DESARROLLO- Incentivos Coordinadores</t>
  </si>
  <si>
    <t>SERVICIOS DE INVESTIGACIÓN Y DESARROLLO-Pares Acádemicos</t>
  </si>
  <si>
    <t>SERVICIOS DE INVESTIGACIÓN Y DESARROLLO</t>
  </si>
  <si>
    <t>SERVICIOS PRESTADOS A LAS EMPRESAS Y SERVICIOS DE PRODUCCIÓN</t>
  </si>
  <si>
    <t>Derechos de uso de productos de propiedad intelectual y Otros Productos Similares</t>
  </si>
  <si>
    <t>SUPERCADE</t>
  </si>
  <si>
    <t>Antena Emisora</t>
  </si>
  <si>
    <t>Espacios de Artes</t>
  </si>
  <si>
    <t>Sede de Posgrados - Facultad Ciencias y Educación</t>
  </si>
  <si>
    <t xml:space="preserve">SERVICIOS DE ALQUILER O ARRENDAMIENTO CON O SIN OPCIÓN DE COMPRA RELATIVOS A BIENES INMUEBLES NO RESIDENCIALES PROPIOS O ARRENDADOS </t>
  </si>
  <si>
    <t>SERVICIOS INMOBILIARIOS</t>
  </si>
  <si>
    <t>Otros servicios de seguros de vida n.c.p.</t>
  </si>
  <si>
    <t xml:space="preserve">Servicios de seguros generales de responsabilidad civil </t>
  </si>
  <si>
    <t>SERVICIOS FINANCIEROS Y SERVICIOS CONEXOS</t>
  </si>
  <si>
    <t>ILUD</t>
  </si>
  <si>
    <t>Decanatura Facultad Ciencias y Educación - Mestría la Guajira</t>
  </si>
  <si>
    <t>Otros Administrativos</t>
  </si>
  <si>
    <t>SERVICIOS DE TRANSPORTE DE PASAJEROS</t>
  </si>
  <si>
    <t>Decanatura Facultad tecnológica</t>
  </si>
  <si>
    <t>ADQUISICIÓN DE SERVICIOS</t>
  </si>
  <si>
    <t>PRODUCTOS METÁLICOS</t>
  </si>
  <si>
    <t>OTROS PRODUCTOS QUÍMICOS; FIBRAS ARTIFICIALES (O FIBRAS INDUSTRIALES HECHAS POR EL HOMBRE) (Materiales para mantenimiento y reparaciones)</t>
  </si>
  <si>
    <t>OTROS PRODUCTOS QUÍMICOS; FIBRAS ARTIFICIALES (O FIBRAS INDUSTRIALES HECHAS POR EL HOMBRE) - (farmacéuticos bienestar universitario)</t>
  </si>
  <si>
    <t>OTROS PRODUCTOS QUÍMICOS; FIBRAS ARTIFICIALES (O FIBRAS INDUSTRIALES HECHAS POR EL HOMBRE)</t>
  </si>
  <si>
    <t>Facultad de Ciencias y Educación - Maestría Guajira</t>
  </si>
  <si>
    <t>Vicerrectoría Académica (Carnetización)</t>
  </si>
  <si>
    <t>Sección Compras</t>
  </si>
  <si>
    <t>DOTACIÓN (PRENDAS DE VESTIR Y CALZADO)</t>
  </si>
  <si>
    <t>MATERIALES Y SUMINISTROS</t>
  </si>
  <si>
    <t>ADQUISICIONES DIFERENTES DE ACTIVOS NO FINANCIEROS</t>
  </si>
  <si>
    <t>COMPRA DE EQUIPO</t>
  </si>
  <si>
    <t>MAQUINARIA Y EQUIPO</t>
  </si>
  <si>
    <t>ACTIVOS FIJOS</t>
  </si>
  <si>
    <t>ADQUISICIÓN DE ACTIVOS NO FINANCIEROS</t>
  </si>
  <si>
    <t>ADQUISICIÓN DE BIENES Y SERVICIOS</t>
  </si>
  <si>
    <t>Plan de Salud Trabajadores Oficiales</t>
  </si>
  <si>
    <t>Subsidio Familiar</t>
  </si>
  <si>
    <t>Quinquenios</t>
  </si>
  <si>
    <t>Beneficios Convencionales</t>
  </si>
  <si>
    <t>Indemnización por vacaciones</t>
  </si>
  <si>
    <t>REMUNERACIONES NO CONSTITUTIVAS DE FACTOR SALARIAL</t>
  </si>
  <si>
    <t>ICBF Trabajadores Oficiales</t>
  </si>
  <si>
    <t>APORTES AL ICBF</t>
  </si>
  <si>
    <t>ARL Trabajadores Oficiales</t>
  </si>
  <si>
    <t>APORTES GENERALES AL SISTEMA DE RIESGOS LABORALES</t>
  </si>
  <si>
    <t>Caja de Compensación Trabajadores Oficiales</t>
  </si>
  <si>
    <t>APORTES A CAJAS DE COMPENSACIÓN FAMILIAR</t>
  </si>
  <si>
    <t>Cesantías Fondos Privados Trabajadores Oficiales</t>
  </si>
  <si>
    <t>Cesantías Fondos Públicos Trabajadores Oficiales</t>
  </si>
  <si>
    <t>APORTES DE CESANTÍAS</t>
  </si>
  <si>
    <t>Salud Privada Trabajadores Oficiales</t>
  </si>
  <si>
    <t>APORTES A LA SEGURIDAD SOCIAL EN SALUD</t>
  </si>
  <si>
    <t>Pensiones Privadas Trabajadores Oficiales</t>
  </si>
  <si>
    <t>Pensiones Públicas Trabajadores Oficiales</t>
  </si>
  <si>
    <t>APORTES A LA SEGURIDAD SOCIAL EN PENSIONES</t>
  </si>
  <si>
    <t>CONTRIBUCIONES INHERENTES A LA NÓMINA</t>
  </si>
  <si>
    <t>Prima Semestral Trabajadores Oficiales</t>
  </si>
  <si>
    <t>Prima de antigüedad Trabajadores Oficiales</t>
  </si>
  <si>
    <t>FACTORES SALARIALES ESPECIALES</t>
  </si>
  <si>
    <t>Prima de Vacaciones Trabajadores Oficiales</t>
  </si>
  <si>
    <t>Prima de Navidad Trabajadores Oficiales</t>
  </si>
  <si>
    <t>Subsidio de Alimentación</t>
  </si>
  <si>
    <t>Auxilio de Transporte</t>
  </si>
  <si>
    <t>FACTORES SALARIALES COMUNES</t>
  </si>
  <si>
    <t>FACTORES CONSTITUTIVOS DE SALARIO</t>
  </si>
  <si>
    <t>TRABAJADORES OFICIALES</t>
  </si>
  <si>
    <t>ICBF Ilud</t>
  </si>
  <si>
    <t>ICBF Facultad Artes ASAB</t>
  </si>
  <si>
    <t>ICBF Facultad Tecnológica</t>
  </si>
  <si>
    <t>ICBF Facultad Medio Ambiente y Recursos Naturales</t>
  </si>
  <si>
    <t>ICBF Facultad Ciencias y Educación</t>
  </si>
  <si>
    <t>ICBF Facultad Ingeniería</t>
  </si>
  <si>
    <t xml:space="preserve">Aportes al ICBF </t>
  </si>
  <si>
    <t>ARL Ilud</t>
  </si>
  <si>
    <t>ARL Facultad Artes ASAB</t>
  </si>
  <si>
    <t>ARL Facultad Tecnológica</t>
  </si>
  <si>
    <t>ARL Facultad de Medio Ambiente y Recursos Naturales</t>
  </si>
  <si>
    <t>ARL Facultad de Ciencias y Educación</t>
  </si>
  <si>
    <t>ARL Facultad de Ingeniería</t>
  </si>
  <si>
    <t>Aportes Generales al Sistema de Riesgo Públicos</t>
  </si>
  <si>
    <t>Aportes Generales al Sistema de Riesgo Laborales</t>
  </si>
  <si>
    <t>Caja de Compensanción Ilud</t>
  </si>
  <si>
    <t>Caja de Compensanción Facultad Artes ASAB</t>
  </si>
  <si>
    <t>Caja de Compensanción Facultad Tecnológica</t>
  </si>
  <si>
    <t>Caja de Compensanción Facultad de Medio ambiente y recursos naturales</t>
  </si>
  <si>
    <t>Caja de Compensanción Facultad de Ciencias y Educación</t>
  </si>
  <si>
    <t>Caja de Compensanción Facultad de Ingeniería</t>
  </si>
  <si>
    <t>Aportes a Caja de Compensanción Familiar</t>
  </si>
  <si>
    <t>Cesantías Fondos Privados Ilud</t>
  </si>
  <si>
    <t>Cesantías Fondos Privados Facultad Artes ASAB</t>
  </si>
  <si>
    <t>Cesantías Fondos Privados Facultad Tecnológica</t>
  </si>
  <si>
    <t>Cesantías Fondos Privados Facultad de Medio ambiente y recursos naturales</t>
  </si>
  <si>
    <t>Cesantías Fondos Privados Facultad de Ciencias y Educación</t>
  </si>
  <si>
    <t>Cesantías Fondos Privados Facultad de Ingeniería</t>
  </si>
  <si>
    <t>Aportes de Cesantías a Fondos Privados</t>
  </si>
  <si>
    <t>Cesantías Fondos Públicos Ilud</t>
  </si>
  <si>
    <t>Cesantías Fondos Públicos Facultad Artes ASAB</t>
  </si>
  <si>
    <t>Cesantías Fondos Públicos Facultad Tecnológica</t>
  </si>
  <si>
    <t>Cesantías Fondos Públicos Facultad de Medio ambiente y recursos naturales</t>
  </si>
  <si>
    <t>Cesantías Fondos Públicos Facultad de Ciencias y Educación</t>
  </si>
  <si>
    <t>Cesantías Fondos Públicos Facultad de Ingeniería</t>
  </si>
  <si>
    <t>Aportes de Cesantías a Fondos Públicos</t>
  </si>
  <si>
    <t xml:space="preserve">Aportes de Cesantías </t>
  </si>
  <si>
    <t>Salud Privada Ilud</t>
  </si>
  <si>
    <t>Salud Privada Facultad Artes ASAB</t>
  </si>
  <si>
    <t>Salud Privada Facultad Tecnológica</t>
  </si>
  <si>
    <t>Salud Privada Facultad de Medio ambiente y recursos naturales</t>
  </si>
  <si>
    <t>Salud Privada Facultad de Ciencias y Educación</t>
  </si>
  <si>
    <t>Salud Privada Facultad de Ingeniería</t>
  </si>
  <si>
    <t xml:space="preserve">Aportes a la seguridad social en salud </t>
  </si>
  <si>
    <t>Pensiones Privadas  Ilud</t>
  </si>
  <si>
    <t>Pensiones Privadas Facultad Artes ASAB</t>
  </si>
  <si>
    <t>Pensiones Privadas Facultad Tecnológica</t>
  </si>
  <si>
    <t>Pensiones Privadas  Facultad de Medio ambiente y recursos naturales</t>
  </si>
  <si>
    <t>Pensiones Privadas Facultad de Ciencias y Educación</t>
  </si>
  <si>
    <t>Pensiones Privadas Facultad de Ingeniería</t>
  </si>
  <si>
    <t>Pensiones Públicas Ilud</t>
  </si>
  <si>
    <t>Pensiones Públicas Facultad Artes ASAB</t>
  </si>
  <si>
    <t>Pensiones Públicas Facultad Tecnológica</t>
  </si>
  <si>
    <t>Pensiones Públicas Facultad de Medio ambiente y recursos naturales</t>
  </si>
  <si>
    <t>Pensiones Públicas Facultad de Ciencias y Educación</t>
  </si>
  <si>
    <t>Pensiones Públicas Facultad de Ingeniería</t>
  </si>
  <si>
    <t xml:space="preserve">Aportes a la seguridad social en pensiones </t>
  </si>
  <si>
    <t>Prima de Vacaciones Ilud</t>
  </si>
  <si>
    <t>Prima de Vacaciones Facultad Artes ASAB</t>
  </si>
  <si>
    <t>Prima de Vacaciones Facultad Tecnológica</t>
  </si>
  <si>
    <t>Prima de Vacaciones Facultad de Medio ambiente y recursos naturales</t>
  </si>
  <si>
    <t>Prima de Vacaciones Facultad de Ciencias y Educación</t>
  </si>
  <si>
    <t>Prima de Vacaciones Facultad de Ingeniería</t>
  </si>
  <si>
    <t>PRIMA DE VACACIONES  PROF. HORA CATEDRA</t>
  </si>
  <si>
    <t>Prima de Navidad Ilud</t>
  </si>
  <si>
    <t>Prima de Navidad Facultad Artes ASAB</t>
  </si>
  <si>
    <t>Prima de Navidad Facultad Tecnológica</t>
  </si>
  <si>
    <t>Prima de Navidad Facultad de Medio ambiente y recursos naturales</t>
  </si>
  <si>
    <t>Prima de Navidad Facultad de Ciencias y Educación</t>
  </si>
  <si>
    <t>Prima de Navidad Facultad de Ingeniería</t>
  </si>
  <si>
    <t>PRIMA DE NAVIDAD  PROF. HORA CATEDRA</t>
  </si>
  <si>
    <t>Prima de Servicios Ilud</t>
  </si>
  <si>
    <t>Prima de Servicios Facultad Artes ASAB</t>
  </si>
  <si>
    <t>Prima de Servicios Facultad Tecnológica</t>
  </si>
  <si>
    <t>Prima de Servicios Facultad de Medio ambiente y recursos naturales</t>
  </si>
  <si>
    <t>Prima de Servicios Facultad de Ciencias y Educación</t>
  </si>
  <si>
    <t>Prima de Servicios Facultad de Ingeniería</t>
  </si>
  <si>
    <t>PRIMA DE SERVICIOS  PROF. HORA CATEDRA</t>
  </si>
  <si>
    <t>Sueldo Básico Facultad de Ciencias y Educación - Maestría en Educación Guajira</t>
  </si>
  <si>
    <t>Sueldo Básico Ilud</t>
  </si>
  <si>
    <t>Sueldo Básico Facultad Artes ASAB</t>
  </si>
  <si>
    <t>Sueldo Básico Facultad Tecnológica</t>
  </si>
  <si>
    <t>Sueldo Básico Facultad de Medio ambiente y recursos naturales</t>
  </si>
  <si>
    <t>Sueldo Básico Facultad de Ciencias y Educación</t>
  </si>
  <si>
    <t>Sueldo Básico Facultad de Ingeniería</t>
  </si>
  <si>
    <t>PERSONAL SUPERNUMERARIO Y TEMPORAL DOCENTES DE VINCULACIÓN ESPECIAL</t>
  </si>
  <si>
    <t>PRIMA SECRETARIAL</t>
  </si>
  <si>
    <t>Reconocimiento por permanencia en el servicio público - Bogotá D. C</t>
  </si>
  <si>
    <t>Bonificación por Recreación</t>
  </si>
  <si>
    <t>ICBF Docentes</t>
  </si>
  <si>
    <t>ICBF Administrativos</t>
  </si>
  <si>
    <t>APORTES AL ICBF DE FUNCIONARIOS</t>
  </si>
  <si>
    <t>Riesgos Laborales Docentes</t>
  </si>
  <si>
    <t>Riesgos Laborales Administrativos</t>
  </si>
  <si>
    <t>APORTES GENERALES AL SISTEMA DE RIESGOS LABORALES PÚBLICOS</t>
  </si>
  <si>
    <t>Caja de Compensación Docentes</t>
  </si>
  <si>
    <t>Caja de Compensación Administrativos</t>
  </si>
  <si>
    <t>COMPENSAR</t>
  </si>
  <si>
    <t>Cesantías Fondos Privados Docentes</t>
  </si>
  <si>
    <t>Cesantías Fondos Privados Administrativos</t>
  </si>
  <si>
    <t>APORTES DE CESANTÍAS A FONDOS PRIVADOS</t>
  </si>
  <si>
    <t>Cesantías Fondos Públicos Docentes</t>
  </si>
  <si>
    <t>Cesantías Fondos Públicos Administrativos</t>
  </si>
  <si>
    <t>APORTES DE CESANTÍAS A FONDOS PÚBLICOS</t>
  </si>
  <si>
    <t>Salud Privada Docentes</t>
  </si>
  <si>
    <t>Salud Privada Administrativos</t>
  </si>
  <si>
    <t>APORTES A LA SEGURIDAD SOCIAL EN SALUD PRIVADA</t>
  </si>
  <si>
    <t>Pensiones Privadas Docentes</t>
  </si>
  <si>
    <t>Pensiones Privadas Administrativos</t>
  </si>
  <si>
    <t>APORTES A LA SEGURIDAD SOCIAL EN PENSIONES PRIVADAS</t>
  </si>
  <si>
    <t>Pensiones Públicas Docentes</t>
  </si>
  <si>
    <t>Pensiones Públicas Administrativos</t>
  </si>
  <si>
    <t>APORTES A LA SEGURIDAD SOCIAL EN PENSIONES PÚBLICAS</t>
  </si>
  <si>
    <t xml:space="preserve">APORTES A LA SEGURIDAD SOCIAL EN PENSIONES </t>
  </si>
  <si>
    <t>Prima Semetral Docentes</t>
  </si>
  <si>
    <t>Prima Semestral Administrativos</t>
  </si>
  <si>
    <t>PRIMA SEMESTRAL</t>
  </si>
  <si>
    <t>Prima Técnica Administrativos</t>
  </si>
  <si>
    <t>PRIMA TÉCNICA</t>
  </si>
  <si>
    <t>Prima de Antigüedad Administrativos</t>
  </si>
  <si>
    <t>PRIMA DE ANTIGÜEDAD</t>
  </si>
  <si>
    <t>Prima de Vacaciones Docentes</t>
  </si>
  <si>
    <t>Prima de Vacaciones Administrativos</t>
  </si>
  <si>
    <t>PRIMA DE VACACIONES</t>
  </si>
  <si>
    <t>Prima de Navidad Docentes</t>
  </si>
  <si>
    <t>Prima de Navidad Administrativos</t>
  </si>
  <si>
    <t>PRIMA DE NAVIDAD</t>
  </si>
  <si>
    <t>Bonificación por Servicios Prestados Docentes</t>
  </si>
  <si>
    <t>Bonificación por Servicios Prestados Administrativos</t>
  </si>
  <si>
    <t>BONIFICACIÓN POR SERVICIOS PRESTADOS</t>
  </si>
  <si>
    <t>Gastos de Representación Administrativos</t>
  </si>
  <si>
    <t>GASTOS DE REPRESENTACIÓN</t>
  </si>
  <si>
    <t>Sueldo Básico Docentes</t>
  </si>
  <si>
    <t>Sueldo Básico Administrativos</t>
  </si>
  <si>
    <t>SUELDO BÁSICO</t>
  </si>
  <si>
    <t>PLANTA DE PERSONAL PERMANENTE</t>
  </si>
  <si>
    <t>GASTOS DE PERSONAL</t>
  </si>
  <si>
    <t>PRESUPUESTO INICIAL</t>
  </si>
  <si>
    <t>PRESUPUESTO DEFINITIVO</t>
  </si>
  <si>
    <t>DISPONIBILIAD ACUMULADA</t>
  </si>
  <si>
    <t>INFORME DE EJECUCIÓN MENSUAL DE GASTOS E INVERSIÓN</t>
  </si>
  <si>
    <t>230 - UNIVERSIDAD DISTRITAL FRANCISCO JOSÉ DE CALDAS</t>
  </si>
  <si>
    <t>SECCIÓN:</t>
  </si>
  <si>
    <t>PRESUPUESTO</t>
  </si>
  <si>
    <t>VIGENCIA:</t>
  </si>
  <si>
    <t>SALDO DE APROPIACION</t>
  </si>
  <si>
    <t>3-01-001-01-01-01-0001-01</t>
  </si>
  <si>
    <t>3-01-001-01-01-01-0001-02</t>
  </si>
  <si>
    <t>3-01-001-01-01-01-0001</t>
  </si>
  <si>
    <t>3-01-001-01-01-01</t>
  </si>
  <si>
    <t>3-01-001-01-01</t>
  </si>
  <si>
    <t>3-01-001-01</t>
  </si>
  <si>
    <t>3-01-001</t>
  </si>
  <si>
    <t>3-01</t>
  </si>
  <si>
    <t>3-01-001-01-01-01-0004-01</t>
  </si>
  <si>
    <t>3-01-001-01-01-01-0004</t>
  </si>
  <si>
    <t>3-01-001-01-01-01-0005</t>
  </si>
  <si>
    <t>3-01-001-01-01-01-0005-01</t>
  </si>
  <si>
    <t>3-01-001-01-01-01-0008</t>
  </si>
  <si>
    <t>3-01-001-01-01-01-0008-01</t>
  </si>
  <si>
    <t>3-01-001-01-01-01-0008-02</t>
  </si>
  <si>
    <t>3-01-001-01-01-01-0010-01</t>
  </si>
  <si>
    <t>3-01-001-01-01-01-0010-02</t>
  </si>
  <si>
    <t>3-01-001-01-01-01-0010</t>
  </si>
  <si>
    <t>3-01-001-01-01-01-0011-01</t>
  </si>
  <si>
    <t>3-01-001-01-01-01-0011-02</t>
  </si>
  <si>
    <t>3-01-001-01-01-01-0011</t>
  </si>
  <si>
    <t>3-01-001-01-01-02-0001-01</t>
  </si>
  <si>
    <t>3-01-001-01-01-02-0001</t>
  </si>
  <si>
    <t>3-01-001-01-01-02</t>
  </si>
  <si>
    <t>3-01-001-01-01-02-0002</t>
  </si>
  <si>
    <t>3-01-001-01-01-02-0002-01</t>
  </si>
  <si>
    <t>3-01-001-01-01-02-0003-01</t>
  </si>
  <si>
    <t>3-01-001-01-01-02-0003-02</t>
  </si>
  <si>
    <t>3-01-001-01-01-02-0003</t>
  </si>
  <si>
    <t>3-01-001-01-02</t>
  </si>
  <si>
    <t>3-01-001-01-02-01</t>
  </si>
  <si>
    <t>3-01-001-01-02-01-0001</t>
  </si>
  <si>
    <t>3-01-001-01-02-01-0001-01</t>
  </si>
  <si>
    <t>3-01-001-01-02-01-0001-02</t>
  </si>
  <si>
    <t>3-01-001-01-02-01-0002</t>
  </si>
  <si>
    <t>3-01-001-01-02-01-0002-01</t>
  </si>
  <si>
    <t>3-01-001-01-02-01-0002-02</t>
  </si>
  <si>
    <t>3-01-001-01-02-02</t>
  </si>
  <si>
    <t>3-01-001-01-02-02-0002</t>
  </si>
  <si>
    <t>3-01-001-01-02-02-0002-01</t>
  </si>
  <si>
    <t>3-01-001-01-02-02-0002-02</t>
  </si>
  <si>
    <t>3-01-001-01-02-03</t>
  </si>
  <si>
    <t>3-01-001-01-02-03-0001</t>
  </si>
  <si>
    <t>3-01-001-01-02-03-0001-01</t>
  </si>
  <si>
    <t>3-01-001-01-02-03-0001-02</t>
  </si>
  <si>
    <t>3-01-001-01-02-03-0002</t>
  </si>
  <si>
    <t>3-01-001-01-02-03-0002-01</t>
  </si>
  <si>
    <t>3-01-001-01-02-03-0002-02</t>
  </si>
  <si>
    <t>3-01-001-01-02-04</t>
  </si>
  <si>
    <t>3-01-001-01-02-04-0001</t>
  </si>
  <si>
    <t>3-01-001-01-02-04-0001-01</t>
  </si>
  <si>
    <t>3-01-001-01-02-04-0001-02</t>
  </si>
  <si>
    <t>3-01-001-01-02-05</t>
  </si>
  <si>
    <t>3-01-001-01-02-05-0001</t>
  </si>
  <si>
    <t>3-01-001-01-02-05-0001-01</t>
  </si>
  <si>
    <t>3-01-001-01-02-05-0001-02</t>
  </si>
  <si>
    <t>3-01-001-01-02-06</t>
  </si>
  <si>
    <t>3-01-001-01-02-06-0001</t>
  </si>
  <si>
    <t>3-01-001-01-02-06-0001-01</t>
  </si>
  <si>
    <t>3-01-001-01-02-06-0001-02</t>
  </si>
  <si>
    <t>3-01-001-01-03</t>
  </si>
  <si>
    <t>3-01-001-01-03-02-0000-00</t>
  </si>
  <si>
    <t>3-01-001-01-03-05-0000-00</t>
  </si>
  <si>
    <t>3-01-001-01-03-06-0000-00</t>
  </si>
  <si>
    <t>3-01-001-02</t>
  </si>
  <si>
    <t>3-01-001-02-01</t>
  </si>
  <si>
    <t>3-01-001-02-01-01</t>
  </si>
  <si>
    <t>3-01-001-02-01-01-0001</t>
  </si>
  <si>
    <t>3-01-001-02-01-01-0001-01</t>
  </si>
  <si>
    <t>3-01-001-02-01-01-0001-02</t>
  </si>
  <si>
    <t>3-01-001-02-01-01-0001-03</t>
  </si>
  <si>
    <t>3-01-001-02-01-01-0001-04</t>
  </si>
  <si>
    <t>3-01-001-02-01-01-0001-05</t>
  </si>
  <si>
    <t>3-01-001-02-01-01-0001-06</t>
  </si>
  <si>
    <t>3-01-001-02-01-01-0001-07</t>
  </si>
  <si>
    <t>3-01-001-02-01-01-0009</t>
  </si>
  <si>
    <t>3-01-001-02-01-01-0009-01</t>
  </si>
  <si>
    <t>3-01-001-02-01-01-0009-02</t>
  </si>
  <si>
    <t>3-01-001-02-01-01-0009-03</t>
  </si>
  <si>
    <t>3-01-001-02-01-01-0009-04</t>
  </si>
  <si>
    <t>3-01-001-02-01-01-0009-05</t>
  </si>
  <si>
    <t>3-01-001-02-01-01-0009-06</t>
  </si>
  <si>
    <t>3-01-001-02-01-01-0010</t>
  </si>
  <si>
    <t>3-01-001-02-01-01-0010-01</t>
  </si>
  <si>
    <t>3-01-001-02-01-01-0010-02</t>
  </si>
  <si>
    <t>3-01-001-02-01-01-0010-03</t>
  </si>
  <si>
    <t>3-01-001-02-01-01-0010-04</t>
  </si>
  <si>
    <t>3-01-001-02-01-01-0010-05</t>
  </si>
  <si>
    <t>3-01-001-02-01-01-0010-06</t>
  </si>
  <si>
    <t>3-01-001-02-01-01-0011</t>
  </si>
  <si>
    <t>3-01-001-02-01-01-0011-01</t>
  </si>
  <si>
    <t>3-01-001-02-01-01-0011-02</t>
  </si>
  <si>
    <t>3-01-001-02-01-01-0011-03</t>
  </si>
  <si>
    <t>3-01-001-02-01-01-0011-04</t>
  </si>
  <si>
    <t>3-01-001-02-01-01-0011-05</t>
  </si>
  <si>
    <t>3-01-001-02-01-01-0011-06</t>
  </si>
  <si>
    <t>3-01-001-02-02</t>
  </si>
  <si>
    <t>3-01-001-02-02-01</t>
  </si>
  <si>
    <t>3-01-001-02-02-01-0001</t>
  </si>
  <si>
    <t>3-01-001-02-02-01-0001-01</t>
  </si>
  <si>
    <t>3-01-001-02-02-01-0001-02</t>
  </si>
  <si>
    <t>3-01-001-02-02-01-0001-03</t>
  </si>
  <si>
    <t>3-01-001-02-02-01-0001-04</t>
  </si>
  <si>
    <t>3-01-001-02-02-01-0001-05</t>
  </si>
  <si>
    <t>3-01-001-02-02-01-0001-06</t>
  </si>
  <si>
    <t>3-01-001-02-02-01-0002</t>
  </si>
  <si>
    <t>3-01-001-02-02-01-0002-01</t>
  </si>
  <si>
    <t>3-01-001-02-02-01-0002-02</t>
  </si>
  <si>
    <t>3-01-001-02-02-01-0002-03</t>
  </si>
  <si>
    <t>3-01-001-02-02-01-0002-04</t>
  </si>
  <si>
    <t>3-01-001-02-02-01-0002-05</t>
  </si>
  <si>
    <t>3-01-001-02-02-01-0002-06</t>
  </si>
  <si>
    <t>3-01-001-02-02-02</t>
  </si>
  <si>
    <t>3-01-001-02-02-02-0002</t>
  </si>
  <si>
    <t>3-01-001-02-02-02-0002-01</t>
  </si>
  <si>
    <t>3-01-001-02-02-02-0002-02</t>
  </si>
  <si>
    <t>3-01-001-02-02-02-0002-03</t>
  </si>
  <si>
    <t>3-01-001-02-02-02-0002-04</t>
  </si>
  <si>
    <t>3-01-001-02-02-02-0002-05</t>
  </si>
  <si>
    <t>3-01-001-02-02-02-0002-06</t>
  </si>
  <si>
    <t>3-01-001-02-02-03</t>
  </si>
  <si>
    <t>3-01-001-02-02-03-0001</t>
  </si>
  <si>
    <t>3-01-001-02-02-03-0001-01</t>
  </si>
  <si>
    <t>3-01-001-02-02-03-0001-02</t>
  </si>
  <si>
    <t>3-01-001-02-02-03-0001-03</t>
  </si>
  <si>
    <t>3-01-001-02-02-03-0001-04</t>
  </si>
  <si>
    <t>3-01-001-02-02-03-0001-05</t>
  </si>
  <si>
    <t>3-01-001-02-02-03-0001-06</t>
  </si>
  <si>
    <t>3-01-001-02-02-03-0002</t>
  </si>
  <si>
    <t>3-01-001-02-02-03-0002-01</t>
  </si>
  <si>
    <t>3-01-001-02-02-03-0002-02</t>
  </si>
  <si>
    <t>3-01-001-02-02-03-0002-03</t>
  </si>
  <si>
    <t>3-01-001-02-02-03-0002-04</t>
  </si>
  <si>
    <t>3-01-001-02-02-03-0002-05</t>
  </si>
  <si>
    <t>3-01-001-02-02-03-0002-06</t>
  </si>
  <si>
    <t>3-01-001-02-02-04</t>
  </si>
  <si>
    <t>3-01-001-02-02-04-0001</t>
  </si>
  <si>
    <t>3-01-001-02-02-04-0001-01</t>
  </si>
  <si>
    <t>3-01-001-02-02-04-0001-02</t>
  </si>
  <si>
    <t>3-01-001-02-02-04-0001-03</t>
  </si>
  <si>
    <t>3-01-001-02-02-04-0001-04</t>
  </si>
  <si>
    <t>3-01-001-02-02-04-0001-05</t>
  </si>
  <si>
    <t>3-01-001-02-02-04-0001-06</t>
  </si>
  <si>
    <t>3-01-001-02-02-05</t>
  </si>
  <si>
    <t>3-01-001-02-02-05-0001</t>
  </si>
  <si>
    <t>3-01-001-02-02-05-0001-01</t>
  </si>
  <si>
    <t>3-01-001-02-02-05-0001-02</t>
  </si>
  <si>
    <t>3-01-001-02-02-05-0001-03</t>
  </si>
  <si>
    <t>3-01-001-02-02-05-0001-04</t>
  </si>
  <si>
    <t>3-01-001-02-02-05-0001-05</t>
  </si>
  <si>
    <t>3-01-001-02-02-05-0001-06</t>
  </si>
  <si>
    <t>3-01-001-02-02-06</t>
  </si>
  <si>
    <t>3-01-001-02-02-06-0001</t>
  </si>
  <si>
    <t>3-01-001-02-02-06-0001-01</t>
  </si>
  <si>
    <t>3-01-001-02-02-06-0001-02</t>
  </si>
  <si>
    <t>3-01-001-02-02-06-0001-03</t>
  </si>
  <si>
    <t>3-01-001-02-02-06-0001-04</t>
  </si>
  <si>
    <t>3-01-001-02-02-06-0001-05</t>
  </si>
  <si>
    <t>3-01-001-02-02-06-0001-06</t>
  </si>
  <si>
    <t>3-01-001-03</t>
  </si>
  <si>
    <t>3-01-001-03-01</t>
  </si>
  <si>
    <t>3-01-001-03-01-01</t>
  </si>
  <si>
    <t>3-01-001-03-01-01-0001-00</t>
  </si>
  <si>
    <t>3-01-001-03-01-01-0005-00</t>
  </si>
  <si>
    <t>3-01-001-03-01-01-0006-00</t>
  </si>
  <si>
    <t>3-01-001-03-01-01-0007-00</t>
  </si>
  <si>
    <t>3-01-001-03-01-01-0008-00</t>
  </si>
  <si>
    <t>3-01-001-03-01-02-0001-00</t>
  </si>
  <si>
    <t>3-01-001-03-01-02-0002-00</t>
  </si>
  <si>
    <t>3-01-001-03-01-02</t>
  </si>
  <si>
    <t>3-01-001-03-02</t>
  </si>
  <si>
    <t>3-01-001-03-02-01</t>
  </si>
  <si>
    <t>3-01-001-03-02-02</t>
  </si>
  <si>
    <t>3-01-001-03-02-01-0001-00</t>
  </si>
  <si>
    <t>3-01-001-03-02-01-0002-00</t>
  </si>
  <si>
    <t>3-01-001-03-02-02-0002-00</t>
  </si>
  <si>
    <t>3-01-001-03-02-03</t>
  </si>
  <si>
    <t>3-01-001-03-02-03-0001-00</t>
  </si>
  <si>
    <t>3-01-001-03-02-03-0002-00</t>
  </si>
  <si>
    <t>3-01-001-03-02-04</t>
  </si>
  <si>
    <t>3-01-001-03-02-04-0001-00</t>
  </si>
  <si>
    <t>3-01-001-03-02-05</t>
  </si>
  <si>
    <t>3-01-001-03-02-05-0001-00</t>
  </si>
  <si>
    <t>3-01-001-03-02-06</t>
  </si>
  <si>
    <t>3-01-001-03-02-06-0001-00</t>
  </si>
  <si>
    <t>3-01-001-03-03</t>
  </si>
  <si>
    <t>3-01-001-03-03-04</t>
  </si>
  <si>
    <t>3-01-001-03-03-01-0000-00</t>
  </si>
  <si>
    <t>3-01-001-03-03-04-0001-00</t>
  </si>
  <si>
    <t>3-01-001-03-03-04-0002-00</t>
  </si>
  <si>
    <t>3-01-001-03-03-04-0003-00</t>
  </si>
  <si>
    <t>3-01-001-03-03-04-0004-00</t>
  </si>
  <si>
    <t>3-01-001-03-03-04-0005-00</t>
  </si>
  <si>
    <t>3-01-002</t>
  </si>
  <si>
    <t>3-01-002-01</t>
  </si>
  <si>
    <t>3-01-002-01-01</t>
  </si>
  <si>
    <t>3-01-002-01-01-01</t>
  </si>
  <si>
    <t>3-01-002-01-01-01-0002-01</t>
  </si>
  <si>
    <t>3-01-002-01-01-01-0007-00</t>
  </si>
  <si>
    <t>3-01-002-01-01-01-0009-01</t>
  </si>
  <si>
    <t>3-01-002-01-01-01-0009</t>
  </si>
  <si>
    <t>3-01-002-01-01-01-0002</t>
  </si>
  <si>
    <t>3-01-002-02</t>
  </si>
  <si>
    <t>3-01-002-02-01</t>
  </si>
  <si>
    <t>3-01-002-02-01-01-0006-00</t>
  </si>
  <si>
    <t>3-01-002-02-01-02</t>
  </si>
  <si>
    <t>3-01-002-02-01-02-0005</t>
  </si>
  <si>
    <t>3-01-002-02-01-02-0005-01</t>
  </si>
  <si>
    <t>3-01-002-02-01-02-0005-03</t>
  </si>
  <si>
    <t>3-01-002-02-01-03</t>
  </si>
  <si>
    <t>3-01-002-02-02</t>
  </si>
  <si>
    <t>3-01-002-02-02-01</t>
  </si>
  <si>
    <t>3-01-002-02-02-01-0001-00</t>
  </si>
  <si>
    <t>Licencia de Construcción</t>
  </si>
  <si>
    <t>3-01-002-02-02-01-0006</t>
  </si>
  <si>
    <t>3-01-002-02-02-02</t>
  </si>
  <si>
    <t>3-01-002-02-02-02-0001</t>
  </si>
  <si>
    <t>3-01-002-02-02-02-0001-07</t>
  </si>
  <si>
    <t>3-01-002-02-02-02-0001-08</t>
  </si>
  <si>
    <t>3-01-002-02-02-02-0001-09</t>
  </si>
  <si>
    <t>3-01-002-02-02-02-0001-10</t>
  </si>
  <si>
    <t>3-01-002-02-02-02-0001-012</t>
  </si>
  <si>
    <t>3-01-002-02-02-02-0001-1201</t>
  </si>
  <si>
    <t>3-01-002-02-02-02-0002</t>
  </si>
  <si>
    <t>3-01-002-02-02-02-0002-01</t>
  </si>
  <si>
    <t>3-01-002-02-02-02-0003</t>
  </si>
  <si>
    <t>3-01-002-02-02-02-0003-05</t>
  </si>
  <si>
    <t>3-01-002-02-02-03</t>
  </si>
  <si>
    <t>3-01-002-02-02-03-0001</t>
  </si>
  <si>
    <t>3-01-002-02-02-03-0001-01</t>
  </si>
  <si>
    <t>3-01-002-02-02-03-0001-02</t>
  </si>
  <si>
    <t>3-01-002-02-02-03-0002</t>
  </si>
  <si>
    <t>3-01-002-02-02-03-0002-01</t>
  </si>
  <si>
    <t>3-01-002-02-02-03-0002-02</t>
  </si>
  <si>
    <t>3-01-002-02-02-03-0002-03</t>
  </si>
  <si>
    <t>3-01-002-02-02-03-0003</t>
  </si>
  <si>
    <t>3-01-002-02-02-03-0003-001</t>
  </si>
  <si>
    <t>3-01-002-02-02-03-0003-011</t>
  </si>
  <si>
    <t>3-01-002-02-02-03-0003-012</t>
  </si>
  <si>
    <t>3-01-002-02-02-03-0003-013</t>
  </si>
  <si>
    <t>3-01-002-02-02-03-0003-014</t>
  </si>
  <si>
    <t>3-01-002-02-02-03-0003-015</t>
  </si>
  <si>
    <t>3-01-002-02-02-03-0003-016</t>
  </si>
  <si>
    <t>3-01-002-02-02-03-0003-017</t>
  </si>
  <si>
    <t>3-01-002-02-02-03-0003-018</t>
  </si>
  <si>
    <t>3-01-002-02-02-03-0003-019</t>
  </si>
  <si>
    <t>3-01-002-02-02-03-0003-110</t>
  </si>
  <si>
    <t>3-01-002-02-02-03-0003-111</t>
  </si>
  <si>
    <t>3-01-002-02-02-03-0003-02</t>
  </si>
  <si>
    <t>3-01-002-02-02-03-0003-03</t>
  </si>
  <si>
    <t>3-01-002-02-02-03-0003-10</t>
  </si>
  <si>
    <t>3-01-002-02-02-03-0003-12</t>
  </si>
  <si>
    <t>3-01-002-02-02-03-0004</t>
  </si>
  <si>
    <t>3-01-002-02-02-03-0004-01</t>
  </si>
  <si>
    <t>3-01-002-02-02-03-0004-02</t>
  </si>
  <si>
    <t>3-01-002-02-02-03-0004-04</t>
  </si>
  <si>
    <t>3-01-002-02-02-03-0004-05</t>
  </si>
  <si>
    <t>3-01-002-02-02-03-0004-06</t>
  </si>
  <si>
    <t>3-01-002-02-02-03-0004-07</t>
  </si>
  <si>
    <t>3-01-002-02-02-03-0005</t>
  </si>
  <si>
    <t>3-01-002-02-02-03-0005-01</t>
  </si>
  <si>
    <t>3-01-002-02-02-03-0005-02</t>
  </si>
  <si>
    <t>3-01-002-02-02-03-0005-03</t>
  </si>
  <si>
    <t>3-01-002-02-02-03-0005-061</t>
  </si>
  <si>
    <t>3-01-002-02-02-03-0005-062</t>
  </si>
  <si>
    <t>3-01-002-02-02-03-0006</t>
  </si>
  <si>
    <t>3-01-002-02-02-03-0006-01</t>
  </si>
  <si>
    <t>3-01-002-02-02-03-0006-02</t>
  </si>
  <si>
    <t>3-01-002-02-02-03-0006-03</t>
  </si>
  <si>
    <t>3-01-002-02-02-03-0006-04</t>
  </si>
  <si>
    <t>3-01-002-02-02-03-0006-05</t>
  </si>
  <si>
    <t>3-01-002-02-02-03-0006-08</t>
  </si>
  <si>
    <t>3-01-002-02-02-03-0006-11</t>
  </si>
  <si>
    <t>3-01-002-02-02-03-0006-12</t>
  </si>
  <si>
    <t>3-01-002-02-02-03-0007</t>
  </si>
  <si>
    <t>3-01-002-02-02-03-0007-001</t>
  </si>
  <si>
    <t>3-01-002-02-02-03-0007-011</t>
  </si>
  <si>
    <t>3-01-002-02-02-03-0007-002</t>
  </si>
  <si>
    <t>3-01-002-02-02-03-0007-021</t>
  </si>
  <si>
    <t>3-01-002-02-02-03-0007-003</t>
  </si>
  <si>
    <t>3-01-002-02-02-03-0007-031</t>
  </si>
  <si>
    <t>3-01-002-02-02-03-0007-032</t>
  </si>
  <si>
    <t>3-01-002-02-02-04</t>
  </si>
  <si>
    <t>3-01-002-02-02-04-0001</t>
  </si>
  <si>
    <t>3-01-002-02-02-04-0001-01</t>
  </si>
  <si>
    <t>3-01-002-02-02-04-0001-02</t>
  </si>
  <si>
    <t>3-01-002-02-02-04-0001-03</t>
  </si>
  <si>
    <t>3-01-002-02-02-04-0001-04</t>
  </si>
  <si>
    <t>3-01-002-02-02-05</t>
  </si>
  <si>
    <t>3-01-002-02-02-05-0001-00</t>
  </si>
  <si>
    <t>3-01-002-02-02-05-0002-00</t>
  </si>
  <si>
    <t>3-01-002-02-02-05-0003-00</t>
  </si>
  <si>
    <t>3-01-002-02-02-06</t>
  </si>
  <si>
    <t>3-01-002-02-02-06-0001-00</t>
  </si>
  <si>
    <t>3-01-002-02-02-06-0002-00</t>
  </si>
  <si>
    <t>3-01-002-02-02-07</t>
  </si>
  <si>
    <t>3-01-002-02-02-07-0001-00</t>
  </si>
  <si>
    <t>3-01-002-02-02-07-0002-00</t>
  </si>
  <si>
    <t>3-01-002-02-02-07-0003-00</t>
  </si>
  <si>
    <t>3-01-002-02-02-07-0004-00</t>
  </si>
  <si>
    <t>3-01-002-02-02-07-0005-00</t>
  </si>
  <si>
    <t>3-01-002-02-02-07-0006-00</t>
  </si>
  <si>
    <t>3-01-002-02-02-07-0007-00</t>
  </si>
  <si>
    <t>3-01-002-02-02-07-0008-00</t>
  </si>
  <si>
    <t>3-01-002-02-02-07-0009-00</t>
  </si>
  <si>
    <t>3-01-002-02-02-07-0010-00</t>
  </si>
  <si>
    <t>3-01-002-02-02-07-0011-00</t>
  </si>
  <si>
    <t>3-01-002-02-02-07-0012-00</t>
  </si>
  <si>
    <t>3-01-002-02-02-07-0013-00</t>
  </si>
  <si>
    <t>3-01-002-02-02-07-0014-00</t>
  </si>
  <si>
    <t>3-01-002-02-02-07-0015-00</t>
  </si>
  <si>
    <t>3-01-002-02-02-08</t>
  </si>
  <si>
    <t>3-01-003</t>
  </si>
  <si>
    <t>3-01-003-01</t>
  </si>
  <si>
    <t>3-01-003-01-01-00-0000-00</t>
  </si>
  <si>
    <t>3-01-003-01-03-00-0000-00</t>
  </si>
  <si>
    <t>3-01-003-02</t>
  </si>
  <si>
    <t>3-01-003-02-01-00-0000-00</t>
  </si>
  <si>
    <t>3-01-004</t>
  </si>
  <si>
    <t>3-01-003-04-00-00-0000-00</t>
  </si>
  <si>
    <t>3-01-004-01-00-00-0000-00</t>
  </si>
  <si>
    <t>3-01-004-02-00-00-0000-00</t>
  </si>
  <si>
    <t>3-01-004-03-00-00-0000-00</t>
  </si>
  <si>
    <t>3-01-004-04-00-00-0000-00</t>
  </si>
  <si>
    <t>3-01-005</t>
  </si>
  <si>
    <t>3-01-005-01</t>
  </si>
  <si>
    <t>3-01-005-01-01</t>
  </si>
  <si>
    <t>3-01-005-01-01-17</t>
  </si>
  <si>
    <t>3-01-005-01-01-17-0004-00</t>
  </si>
  <si>
    <t>3-01-005-07</t>
  </si>
  <si>
    <t>3-01-005-07-01-00-0000-00</t>
  </si>
  <si>
    <t>3-03</t>
  </si>
  <si>
    <t>3-03-001</t>
  </si>
  <si>
    <t>3-03-002</t>
  </si>
  <si>
    <t>3-03-002-26</t>
  </si>
  <si>
    <t>3-03-002-26-03-00-0000-00</t>
  </si>
  <si>
    <t>3-03-002-27</t>
  </si>
  <si>
    <t>3-03-002-27-02-00-0000-00</t>
  </si>
  <si>
    <t>3-01-002-02-01-02-0002-00</t>
  </si>
  <si>
    <t>3-01-002-02-02-01-0002-00</t>
  </si>
  <si>
    <t>3-01-002-02-02-01-0006-01</t>
  </si>
  <si>
    <t>PREDIS</t>
  </si>
  <si>
    <t>H</t>
  </si>
  <si>
    <t>I</t>
  </si>
  <si>
    <t>J</t>
  </si>
  <si>
    <t>K</t>
  </si>
  <si>
    <t>G</t>
  </si>
  <si>
    <t>EJECUC. PRESUP. %</t>
  </si>
  <si>
    <t>FONDO PRÉSTAMOS A EMPLEADOS</t>
  </si>
  <si>
    <t>3-01-001-01-03-01-0000-00</t>
  </si>
  <si>
    <t>Facultad Ciencias y Edu Guajira.</t>
  </si>
  <si>
    <t>Sección de Contabilidad</t>
  </si>
  <si>
    <t>Sede Publicaciones</t>
  </si>
  <si>
    <t>Administración San Martín EMISORA</t>
  </si>
  <si>
    <t>Publicaciones STAND FERIA DEL LIBRO</t>
  </si>
  <si>
    <t>OAPC Sede Planta Física y Sistema de Gestión Ambiental</t>
  </si>
  <si>
    <t>CENTRO DE RELACIONES INTERINSTITUCIONALES-CERI</t>
  </si>
  <si>
    <t>3-3-001-16</t>
  </si>
  <si>
    <t>3-3-001-16-01</t>
  </si>
  <si>
    <t>3-3-001-16-01-17</t>
  </si>
  <si>
    <t>Fortalecimiento y Dotación de Laboratorios, Talleres, Centros y Aulas de la Universidad Distrital
Francisco José de Caldas Bogotá</t>
  </si>
  <si>
    <t>Fortalecimiento a la Promoción para la Excelencia Académica.</t>
  </si>
  <si>
    <t>Fortalecimiento y promoción de la investigación y desarrollo científico de la Universidad Distrital</t>
  </si>
  <si>
    <t>Fortalecimiento, fomento y desarrollo de entornos virtuales en la UD</t>
  </si>
  <si>
    <t>Consolidación del modelo de servicios Centro de Recursos para el Aprendizaje y la Investigación- CRAI de la Universidad Distrital Francisco</t>
  </si>
  <si>
    <t>Desarrollo y Fortalecimiento de los Doctorados de la Universidad Distrital Francisco José de Caldas</t>
  </si>
  <si>
    <t>Dotación de los laboratorios del proyecto Ensueño de la Universidad Distrital Francisco José de Caldas</t>
  </si>
  <si>
    <t>Fortalecimiento y Ampliación de la infraestructura física de la Universidad Distrital Francisco José
de Caldas</t>
  </si>
  <si>
    <t>Fortalecimiento y Modernización de la Gestión Institucional de la Universidad Distrital Francisco  José de Caldas</t>
  </si>
  <si>
    <t>Actualización y Modernización de la Gestión Documental en la Universidad Distrital Francisco  José de Caldas</t>
  </si>
  <si>
    <t>Fortalecimiento y Modernización de la Infraestructura tecnológica de la Universidad Distrital Francisco José
de Caldas</t>
  </si>
  <si>
    <t>Implementación y establecimiento de la gobernanza entre los diferentes servicios de Tecnología de la
información</t>
  </si>
  <si>
    <t>UN NUEVO CONTRATO SOCIAL Y AMBIENTAL PARA LA BOGOTÁ DEL SIGLO XXI</t>
  </si>
  <si>
    <t>Hacer un nuevo contrato social con igualdad de oportunidades para la inclusión social, productiva y Politica</t>
  </si>
  <si>
    <t>Programa 17. Jóvenes con capacidades: Proyecto de vida para la ciudadanía, la innovación y el
trabajo del siglo XXI.</t>
  </si>
  <si>
    <t>Ciencias y Educación Guajira</t>
  </si>
  <si>
    <t>RECTORIA</t>
  </si>
  <si>
    <t>Horas Extras Dominicales Festivos Recargo Nocturno y Trabajo Suplementario</t>
  </si>
  <si>
    <t>Horas Extras Dominicales Festivos Administrativos</t>
  </si>
  <si>
    <t>EQUIPOS DE INFORMACION COMPUTACIÓN Y TELECOMUNICACIONS TIC</t>
  </si>
  <si>
    <t>EQUIPO Y APARATOS DE RADIO TELEVISIÓN Y COMUNICACIONES</t>
  </si>
  <si>
    <t>EQUIPO DE TRANSPORTE (PARTES PIEZAS Y ACCESORIOS)</t>
  </si>
  <si>
    <t>COMBUSTIBLES LUBRICANTES LLANTAS</t>
  </si>
  <si>
    <t>OTROS BIENES TRANSPORTABLES (EXCEPTO PRODUCTOS METÁLICOSMAQUINARIA Y EQUIPO)</t>
  </si>
  <si>
    <t>PASTA O PULPA PAPEL Y PRODUCTOS DE PAPEL;IMPRESOS Y ARTÍCULOS RELACIONADOS</t>
  </si>
  <si>
    <t>Servicios de venta y de distribución; alojamiento; servicios de suministro de comidas y bebidas; servicios de transporte; y servicios de distribución de electricidad gas y agua</t>
  </si>
  <si>
    <t>3-01-001-03-02-04-0001-01</t>
  </si>
  <si>
    <t>Aportes generales al sistema de riesgos públicos</t>
  </si>
  <si>
    <t>3-01-001-03-02-05-0001-01</t>
  </si>
  <si>
    <t>Aportes convención colectiva de trabajadores</t>
  </si>
  <si>
    <t xml:space="preserve">Aportes Organizaciones Sindicales - Acuerdos de Negociación </t>
  </si>
  <si>
    <t>Afiliación ARL Estudiantes en pasantía y contratistas</t>
  </si>
  <si>
    <t>3-01-002-02-02-03-0006-07</t>
  </si>
  <si>
    <t xml:space="preserve">Servicios de Instalación </t>
  </si>
  <si>
    <t>3-01-002-02-02-03-0006-10</t>
  </si>
  <si>
    <t>Servicios de mantenimiento y reparación de equipos electrónicos de consumo</t>
  </si>
  <si>
    <t>3-01-002-02-02-03-0006-14</t>
  </si>
  <si>
    <t xml:space="preserve">Servicio de Reparación general y de mantenimiento </t>
  </si>
  <si>
    <t>Educación libros convención colectiva</t>
  </si>
  <si>
    <t>3-01-002-02-02-08-001</t>
  </si>
  <si>
    <t>Sistema General de Seguridad y Salud en el trabajo  SG-SST</t>
  </si>
  <si>
    <t>I3+</t>
  </si>
  <si>
    <t>Sede Administrativa</t>
  </si>
  <si>
    <t>Centro de Investigación y Desarrollo Científico</t>
  </si>
  <si>
    <t>Centro de Relaciones interinstitucionales</t>
  </si>
  <si>
    <t>Asamblea Universitaria</t>
  </si>
  <si>
    <t>Sección de Presupuesto</t>
  </si>
  <si>
    <t>Tesorería General</t>
  </si>
  <si>
    <t>Almacén General e Inventarios</t>
  </si>
  <si>
    <t>Sección de Compras</t>
  </si>
  <si>
    <t>Facultad de Medio Ambiente y Recursos Naturales</t>
  </si>
  <si>
    <t>División Recursos Fisicos</t>
  </si>
  <si>
    <t>Doctorado en  Estudios Sociales</t>
  </si>
  <si>
    <t>133011601170000007821</t>
  </si>
  <si>
    <t>133011601170000007866</t>
  </si>
  <si>
    <t>133011601170000007875</t>
  </si>
  <si>
    <t>133011601170000007878</t>
  </si>
  <si>
    <t>133011601170000007894</t>
  </si>
  <si>
    <t>133011601170000007896</t>
  </si>
  <si>
    <t>133011601170000007899</t>
  </si>
  <si>
    <t>133011601170000007900</t>
  </si>
  <si>
    <t>Servicios de instalación (distintos de los servici</t>
  </si>
  <si>
    <t xml:space="preserve"> Servicios de reparación general y mantenimiento</t>
  </si>
  <si>
    <t>Salud ocupacional</t>
  </si>
  <si>
    <t>1310101010101</t>
  </si>
  <si>
    <t>1310101010104</t>
  </si>
  <si>
    <t>1310101010105</t>
  </si>
  <si>
    <t>1310101010108</t>
  </si>
  <si>
    <t>1310101010110</t>
  </si>
  <si>
    <t>1310101010111</t>
  </si>
  <si>
    <t>1310101010201</t>
  </si>
  <si>
    <t>1310101010202</t>
  </si>
  <si>
    <t>1310101010203</t>
  </si>
  <si>
    <t>1310101020101</t>
  </si>
  <si>
    <t>1310101020102</t>
  </si>
  <si>
    <t>1310101020202</t>
  </si>
  <si>
    <t>1310101020301</t>
  </si>
  <si>
    <t>1310101020302</t>
  </si>
  <si>
    <t>1310101020401</t>
  </si>
  <si>
    <t>1310101020501</t>
  </si>
  <si>
    <t>1310101020601</t>
  </si>
  <si>
    <t>1310102010101</t>
  </si>
  <si>
    <t>1310102010109</t>
  </si>
  <si>
    <t>1310102010110</t>
  </si>
  <si>
    <t>1310102010111</t>
  </si>
  <si>
    <t>1310102020101</t>
  </si>
  <si>
    <t>1310102020102</t>
  </si>
  <si>
    <t>1310102020202</t>
  </si>
  <si>
    <t>1310102020301</t>
  </si>
  <si>
    <t>1310102020302</t>
  </si>
  <si>
    <t>1310102020401</t>
  </si>
  <si>
    <t>1310102020501</t>
  </si>
  <si>
    <t>1310102020601</t>
  </si>
  <si>
    <t>1310103010101</t>
  </si>
  <si>
    <t>1310103010105</t>
  </si>
  <si>
    <t>1310103010106</t>
  </si>
  <si>
    <t>1310103010107</t>
  </si>
  <si>
    <t>1310103010108</t>
  </si>
  <si>
    <t>1310103010201</t>
  </si>
  <si>
    <t>1310103010202</t>
  </si>
  <si>
    <t>1310103020101</t>
  </si>
  <si>
    <t>1310103020102</t>
  </si>
  <si>
    <t>1310103020202</t>
  </si>
  <si>
    <t>1310103020301</t>
  </si>
  <si>
    <t>1310103020302</t>
  </si>
  <si>
    <t>1310103020401</t>
  </si>
  <si>
    <t>1310103020501</t>
  </si>
  <si>
    <t>1310103020601</t>
  </si>
  <si>
    <t>1310201010102</t>
  </si>
  <si>
    <t>1310201010107</t>
  </si>
  <si>
    <t>1310201010109</t>
  </si>
  <si>
    <t>1310202010106</t>
  </si>
  <si>
    <t>1310202010202</t>
  </si>
  <si>
    <t>1310202010205</t>
  </si>
  <si>
    <t>1310202020101</t>
  </si>
  <si>
    <t>1310202020102</t>
  </si>
  <si>
    <t>131020202010601</t>
  </si>
  <si>
    <t>131020202020107</t>
  </si>
  <si>
    <t>131020202020108</t>
  </si>
  <si>
    <t>131020202020109</t>
  </si>
  <si>
    <t>131020202020110</t>
  </si>
  <si>
    <t>131020202020112</t>
  </si>
  <si>
    <t>131020202020201</t>
  </si>
  <si>
    <t>131020202020305</t>
  </si>
  <si>
    <t>1310202020301</t>
  </si>
  <si>
    <t>131020202030201</t>
  </si>
  <si>
    <t>131020202030203</t>
  </si>
  <si>
    <t>131020202030301</t>
  </si>
  <si>
    <t>131020202030302</t>
  </si>
  <si>
    <t>131020202030303</t>
  </si>
  <si>
    <t>131020202030310</t>
  </si>
  <si>
    <t>131020202030312</t>
  </si>
  <si>
    <t>131020202030401</t>
  </si>
  <si>
    <t>131020202030402</t>
  </si>
  <si>
    <t>131020202030404</t>
  </si>
  <si>
    <t>131020202030405</t>
  </si>
  <si>
    <t>131020202030407</t>
  </si>
  <si>
    <t>131020202030501</t>
  </si>
  <si>
    <t>131020202030502</t>
  </si>
  <si>
    <t>131020202030503</t>
  </si>
  <si>
    <t>131020202030506</t>
  </si>
  <si>
    <t>131020202030601</t>
  </si>
  <si>
    <t>131020202030602</t>
  </si>
  <si>
    <t>131020202030603</t>
  </si>
  <si>
    <t>131020202030604</t>
  </si>
  <si>
    <t>131020202030605</t>
  </si>
  <si>
    <t>131020202030607</t>
  </si>
  <si>
    <t>131020202030608</t>
  </si>
  <si>
    <t>131020202030611</t>
  </si>
  <si>
    <t>131020202030614</t>
  </si>
  <si>
    <t>131020202030612</t>
  </si>
  <si>
    <t>131020202030701</t>
  </si>
  <si>
    <t>131020202030702</t>
  </si>
  <si>
    <t>131020202030703</t>
  </si>
  <si>
    <t>131020202040101</t>
  </si>
  <si>
    <t>131020202040102</t>
  </si>
  <si>
    <t>131020202040103</t>
  </si>
  <si>
    <t>131020202040104</t>
  </si>
  <si>
    <t>13102020205</t>
  </si>
  <si>
    <t>13102020207</t>
  </si>
  <si>
    <t>13102020208</t>
  </si>
  <si>
    <t>133011601170000007897</t>
  </si>
  <si>
    <t>TOTAL</t>
  </si>
  <si>
    <t>0230-01  UNIVERSIDAD DISTRITAL FRANCISCO JOSE DE</t>
  </si>
  <si>
    <t>000000000000000000230  0230 - Programa Funcionamiento - UNIVERSIDAD DISTR</t>
  </si>
  <si>
    <t>Entidad/Proyecto/ObjetoGasto/Fuente</t>
  </si>
  <si>
    <t>3-03-001-16-01-17-7821-00</t>
  </si>
  <si>
    <t>3-03-001-16-01-17-7866-00</t>
  </si>
  <si>
    <t>3-03-001-16-01-17-7875-00</t>
  </si>
  <si>
    <t>3-03-001-16-01-17-7878-00</t>
  </si>
  <si>
    <t>3-03-001-16-01-17-7889-00</t>
  </si>
  <si>
    <t>3-03-001-16-01-17-7892-00</t>
  </si>
  <si>
    <t>3-03-001-16-01-17-7894-00</t>
  </si>
  <si>
    <t>3-03-001-16-01-17-7896-00</t>
  </si>
  <si>
    <t>3-03-001-16-01-17-7897-00</t>
  </si>
  <si>
    <t>3-03-001-16-01-17-7898-00</t>
  </si>
  <si>
    <t>3-03-001-16-01-17-7899-00</t>
  </si>
  <si>
    <t>3-03-001-16-01-17-7900-00</t>
  </si>
  <si>
    <t>MARZO</t>
  </si>
  <si>
    <t xml:space="preserve">133011601170000007889 </t>
  </si>
  <si>
    <t xml:space="preserve">133011601170000007892 </t>
  </si>
  <si>
    <t xml:space="preserve">133011601170000007898 </t>
  </si>
  <si>
    <t>131050701</t>
  </si>
  <si>
    <t>1310402</t>
  </si>
  <si>
    <t>1310401</t>
  </si>
  <si>
    <t>13101010302</t>
  </si>
  <si>
    <t>13101010305</t>
  </si>
  <si>
    <t>13101010306</t>
  </si>
  <si>
    <t>13101030304</t>
  </si>
  <si>
    <t>13102020206</t>
  </si>
  <si>
    <t>131030101</t>
  </si>
  <si>
    <t>131030103</t>
  </si>
  <si>
    <t>1310304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</si>
</sst>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_(* #,##0_);_(* \(#,##0\);_(* &quot;-&quot;_);_(@_)"/>
    <numFmt numFmtId="165" formatCode="_(&quot;$&quot;\ * #,##0.00_);_(&quot;$&quot;\ * \(#,##0.00\);_(&quot;$&quot;\ * &quot;-&quot;??_);_(@_)"/>
    <numFmt numFmtId="166" formatCode="_(* #,##0.00_);_(* \(#,##0.00\);_(* &quot;-&quot;??_);_(@_)"/>
    <numFmt numFmtId="167" formatCode="_(* #,##0_);_(* \(#,##0\);_(* &quot;-&quot;??_);_(@_)"/>
    <numFmt numFmtId="168" formatCode="_-&quot;$&quot;* #,##0_-;\-&quot;$&quot;* #,##0_-;_-&quot;$&quot;* &quot;-&quot;_-;_-@_-"/>
    <numFmt numFmtId="169" formatCode="_(* #,##0.00_);_(* \(#,##0.00\);_(* &quot;-&quot;_);_(@_)"/>
  </numFmts>
  <fonts count="34">
    <font>
      <sz val="11"/>
      <color theme="1"/>
      <name val="Calibri"/>
      <family val="2"/>
      <scheme val="minor"/>
    </font>
    <font>
      <sz val="11"/>
      <color theme="1"/>
      <name val="Calibri"/>
      <family val="2"/>
      <scheme val="minor"/>
    </font>
    <font>
      <sz val="8"/>
      <color rgb="FF000000"/>
      <name val="Arial Bold"/>
    </font>
    <font>
      <sz val="8"/>
      <color rgb="FF000000"/>
      <name val="Arial"/>
      <family val="2"/>
    </font>
    <font>
      <b/>
      <sz val="11"/>
      <color theme="1"/>
      <name val="Calibri"/>
      <family val="2"/>
      <scheme val="minor"/>
    </font>
    <font>
      <b/>
      <sz val="8"/>
      <color rgb="FF000000"/>
      <name val="Arial"/>
      <family val="2"/>
    </font>
    <font>
      <sz val="8"/>
      <color theme="8" tint="-0.249977111117893"/>
      <name val="Arial"/>
      <family val="2"/>
    </font>
    <font>
      <sz val="11"/>
      <color theme="8" tint="-0.249977111117893"/>
      <name val="Calibri"/>
      <family val="2"/>
      <scheme val="minor"/>
    </font>
    <font>
      <b/>
      <sz val="8"/>
      <color theme="8" tint="-0.249977111117893"/>
      <name val="Arial"/>
      <family val="2"/>
    </font>
    <font>
      <b/>
      <sz val="11"/>
      <color theme="8" tint="-0.249977111117893"/>
      <name val="Calibri"/>
      <family val="2"/>
      <scheme val="minor"/>
    </font>
    <font>
      <b/>
      <sz val="9"/>
      <name val="Arial"/>
      <family val="2"/>
    </font>
    <font>
      <sz val="9"/>
      <color theme="1"/>
      <name val="Arial"/>
      <family val="2"/>
    </font>
    <font>
      <sz val="9"/>
      <name val="Arial"/>
      <family val="2"/>
    </font>
    <font>
      <sz val="9"/>
      <color rgb="FF000000"/>
      <name val="Arial"/>
      <family val="2"/>
    </font>
    <font>
      <b/>
      <sz val="9"/>
      <color rgb="FFFF0000"/>
      <name val="Arial"/>
      <family val="2"/>
    </font>
    <font>
      <b/>
      <sz val="9"/>
      <color rgb="FF000000"/>
      <name val="Arial"/>
      <family val="2"/>
    </font>
    <font>
      <b/>
      <sz val="9"/>
      <color theme="1"/>
      <name val="Arial"/>
      <family val="2"/>
    </font>
    <font>
      <b/>
      <sz val="11"/>
      <name val="Arial"/>
      <family val="2"/>
    </font>
    <font>
      <sz val="11"/>
      <color theme="1"/>
      <name val="Arial"/>
      <family val="2"/>
    </font>
    <font>
      <sz val="11"/>
      <name val="Arial"/>
      <family val="2"/>
    </font>
    <font>
      <sz val="11"/>
      <color rgb="FF000000"/>
      <name val="Arial"/>
      <family val="2"/>
    </font>
    <font>
      <b/>
      <u/>
      <sz val="11"/>
      <name val="Arial"/>
      <family val="2"/>
    </font>
    <font>
      <b/>
      <sz val="11"/>
      <color indexed="9"/>
      <name val="Arial"/>
      <family val="2"/>
    </font>
    <font>
      <b/>
      <sz val="11"/>
      <color rgb="FF000000"/>
      <name val="Arial"/>
      <family val="2"/>
    </font>
    <font>
      <b/>
      <sz val="9"/>
      <color theme="8" tint="-0.249977111117893"/>
      <name val="Arial"/>
      <family val="2"/>
    </font>
    <font>
      <b/>
      <sz val="12"/>
      <name val="Arial"/>
      <family val="2"/>
    </font>
    <font>
      <sz val="12"/>
      <name val="Arial"/>
      <family val="2"/>
    </font>
    <font>
      <b/>
      <u/>
      <sz val="12"/>
      <name val="Arial"/>
      <family val="2"/>
    </font>
    <font>
      <b/>
      <i/>
      <u/>
      <sz val="24"/>
      <name val="Arial"/>
      <family val="2"/>
    </font>
    <font>
      <sz val="10"/>
      <color indexed="9"/>
      <name val="Arial"/>
      <family val="2"/>
    </font>
    <font>
      <b/>
      <sz val="16"/>
      <name val="Arial"/>
      <family val="2"/>
    </font>
    <font>
      <sz val="9"/>
      <color theme="8" tint="-0.249977111117893"/>
      <name val="Arial"/>
      <family val="2"/>
    </font>
    <font>
      <sz val="10"/>
      <color theme="1"/>
      <name val="Calibri"/>
      <family val="2"/>
      <scheme val="minor"/>
    </font>
    <font>
      <sz val="8"/>
      <color theme="8"/>
      <name val="Arial"/>
      <family val="2"/>
    </font>
  </fonts>
  <fills count="30">
    <fill>
      <patternFill patternType="none"/>
    </fill>
    <fill>
      <patternFill patternType="gray125"/>
    </fill>
    <fill>
      <patternFill patternType="solid">
        <fgColor rgb="FFFFC000"/>
        <bgColor indexed="64"/>
      </patternFill>
    </fill>
    <fill>
      <patternFill patternType="solid">
        <fgColor rgb="FF99FFCC"/>
        <bgColor indexed="64"/>
      </patternFill>
    </fill>
    <fill>
      <patternFill patternType="solid">
        <fgColor theme="5" tint="0.59999389629810485"/>
        <bgColor indexed="64"/>
      </patternFill>
    </fill>
    <fill>
      <patternFill patternType="solid">
        <fgColor rgb="FFCCFFCC"/>
        <bgColor indexed="64"/>
      </patternFill>
    </fill>
    <fill>
      <patternFill patternType="solid">
        <fgColor rgb="FF00FF00"/>
        <bgColor indexed="64"/>
      </patternFill>
    </fill>
    <fill>
      <patternFill patternType="solid">
        <fgColor theme="7" tint="0.39997558519241921"/>
        <bgColor indexed="64"/>
      </patternFill>
    </fill>
    <fill>
      <patternFill patternType="solid">
        <fgColor rgb="FFCCCCFF"/>
        <bgColor indexed="64"/>
      </patternFill>
    </fill>
    <fill>
      <patternFill patternType="solid">
        <fgColor rgb="FFCCFF99"/>
        <bgColor indexed="64"/>
      </patternFill>
    </fill>
    <fill>
      <patternFill patternType="solid">
        <fgColor rgb="FFFFFF99"/>
        <bgColor indexed="64"/>
      </patternFill>
    </fill>
    <fill>
      <patternFill patternType="solid">
        <fgColor rgb="FFFFFF00"/>
        <bgColor indexed="64"/>
      </patternFill>
    </fill>
    <fill>
      <patternFill patternType="solid">
        <fgColor rgb="FFCCFF33"/>
        <bgColor indexed="64"/>
      </patternFill>
    </fill>
    <fill>
      <patternFill patternType="solid">
        <fgColor rgb="FF92D050"/>
        <bgColor indexed="64"/>
      </patternFill>
    </fill>
    <fill>
      <patternFill patternType="solid">
        <fgColor theme="9" tint="0.39997558519241921"/>
        <bgColor indexed="64"/>
      </patternFill>
    </fill>
    <fill>
      <patternFill patternType="solid">
        <fgColor rgb="FF00FFFF"/>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indexed="65"/>
        <bgColor indexed="9"/>
      </patternFill>
    </fill>
    <fill>
      <patternFill patternType="solid">
        <fgColor theme="9" tint="0.59999389629810485"/>
        <bgColor indexed="64"/>
      </patternFill>
    </fill>
    <fill>
      <patternFill patternType="solid">
        <fgColor rgb="FF0000FF"/>
        <bgColor indexed="64"/>
      </patternFill>
    </fill>
    <fill>
      <patternFill patternType="solid">
        <fgColor indexed="47"/>
        <bgColor indexed="64"/>
      </patternFill>
    </fill>
    <fill>
      <patternFill patternType="solid">
        <fgColor rgb="FFCCFFFF"/>
        <bgColor indexed="64"/>
      </patternFill>
    </fill>
    <fill>
      <patternFill patternType="solid">
        <fgColor theme="1"/>
        <bgColor indexed="64"/>
      </patternFill>
    </fill>
    <fill>
      <patternFill patternType="solid">
        <fgColor rgb="FF99FF99"/>
        <bgColor indexed="64"/>
      </patternFill>
    </fill>
    <fill>
      <patternFill patternType="solid">
        <fgColor indexed="22"/>
        <bgColor indexed="64"/>
      </patternFill>
    </fill>
    <fill>
      <patternFill patternType="solid">
        <fgColor indexed="50"/>
        <bgColor indexed="64"/>
      </patternFill>
    </fill>
    <fill>
      <patternFill patternType="solid">
        <fgColor rgb="FFCC99FF"/>
        <bgColor indexed="64"/>
      </patternFill>
    </fill>
  </fills>
  <borders count="27">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diagonal/>
    </border>
    <border>
      <left style="medium">
        <color auto="1"/>
      </left>
      <right style="thin">
        <color auto="1"/>
      </right>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medium">
        <color auto="1"/>
      </right>
      <top style="medium">
        <color auto="1"/>
      </top>
      <bottom style="thin">
        <color auto="1"/>
      </bottom>
      <diagonal/>
    </border>
    <border>
      <left style="medium">
        <color indexed="64"/>
      </left>
      <right style="medium">
        <color indexed="64"/>
      </right>
      <top style="medium">
        <color indexed="64"/>
      </top>
      <bottom style="thin">
        <color indexed="64"/>
      </bottom>
      <diagonal/>
    </border>
    <border>
      <left style="thin">
        <color auto="1"/>
      </left>
      <right style="medium">
        <color auto="1"/>
      </right>
      <top style="thin">
        <color auto="1"/>
      </top>
      <bottom style="thin">
        <color auto="1"/>
      </bottom>
      <diagonal/>
    </border>
    <border>
      <left style="medium">
        <color indexed="64"/>
      </left>
      <right style="medium">
        <color indexed="64"/>
      </right>
      <top style="thin">
        <color indexed="64"/>
      </top>
      <bottom style="thin">
        <color indexed="64"/>
      </bottom>
      <diagonal/>
    </border>
    <border>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auto="1"/>
      </bottom>
      <diagonal/>
    </border>
  </borders>
  <cellStyleXfs count="12">
    <xf numFmtId="0" fontId="0" fillId="0" borderId="0"/>
    <xf numFmtId="41"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166"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03">
    <xf numFmtId="0" fontId="0" fillId="0" borderId="0" xfId="0"/>
    <xf numFmtId="0" fontId="0" fillId="0" borderId="0" xfId="0" applyAlignment="1"/>
    <xf numFmtId="49" fontId="3" fillId="0" borderId="0" xfId="0" applyNumberFormat="1" applyFont="1" applyAlignment="1"/>
    <xf numFmtId="41" fontId="0" fillId="0" borderId="0" xfId="1" applyFont="1"/>
    <xf numFmtId="49" fontId="3" fillId="0" borderId="1" xfId="0" applyNumberFormat="1" applyFont="1" applyBorder="1" applyAlignment="1"/>
    <xf numFmtId="41" fontId="3" fillId="0" borderId="1" xfId="1" applyFont="1" applyBorder="1"/>
    <xf numFmtId="49" fontId="5" fillId="4" borderId="3" xfId="0" applyNumberFormat="1" applyFont="1" applyFill="1" applyBorder="1" applyAlignment="1"/>
    <xf numFmtId="0" fontId="4" fillId="0" borderId="0" xfId="0" applyFont="1"/>
    <xf numFmtId="49" fontId="5" fillId="5" borderId="1" xfId="0" applyNumberFormat="1" applyFont="1" applyFill="1" applyBorder="1" applyAlignment="1"/>
    <xf numFmtId="49" fontId="5" fillId="6" borderId="1" xfId="0" applyNumberFormat="1" applyFont="1" applyFill="1" applyBorder="1" applyAlignment="1"/>
    <xf numFmtId="0" fontId="11" fillId="0" borderId="0" xfId="0" applyFont="1"/>
    <xf numFmtId="0" fontId="16" fillId="0" borderId="0" xfId="0" applyFont="1"/>
    <xf numFmtId="49" fontId="10" fillId="4" borderId="7" xfId="0" applyNumberFormat="1" applyFont="1" applyFill="1" applyBorder="1" applyAlignment="1">
      <alignment vertical="center" wrapText="1"/>
    </xf>
    <xf numFmtId="49" fontId="10" fillId="5" borderId="1" xfId="0" applyNumberFormat="1" applyFont="1" applyFill="1" applyBorder="1" applyAlignment="1">
      <alignment vertical="center" wrapText="1"/>
    </xf>
    <xf numFmtId="49" fontId="10" fillId="15" borderId="1" xfId="0" applyNumberFormat="1" applyFont="1" applyFill="1" applyBorder="1" applyAlignment="1">
      <alignment vertical="center" wrapText="1"/>
    </xf>
    <xf numFmtId="49" fontId="10" fillId="10" borderId="1" xfId="0" applyNumberFormat="1" applyFont="1" applyFill="1" applyBorder="1" applyAlignment="1">
      <alignment vertical="center" wrapText="1"/>
    </xf>
    <xf numFmtId="49" fontId="10" fillId="19" borderId="1" xfId="0" applyNumberFormat="1" applyFont="1" applyFill="1" applyBorder="1" applyAlignment="1">
      <alignment vertical="center" wrapText="1"/>
    </xf>
    <xf numFmtId="49" fontId="10" fillId="7" borderId="1" xfId="0" applyNumberFormat="1" applyFont="1" applyFill="1" applyBorder="1" applyAlignment="1">
      <alignment vertical="center" wrapText="1"/>
    </xf>
    <xf numFmtId="49" fontId="10" fillId="18" borderId="1" xfId="0" applyNumberFormat="1" applyFont="1" applyFill="1" applyBorder="1" applyAlignment="1">
      <alignment vertical="center" wrapText="1"/>
    </xf>
    <xf numFmtId="49" fontId="12" fillId="0" borderId="1" xfId="0" applyNumberFormat="1" applyFont="1" applyBorder="1" applyAlignment="1">
      <alignment vertical="center" wrapText="1"/>
    </xf>
    <xf numFmtId="0" fontId="17" fillId="20" borderId="0" xfId="0" applyFont="1" applyFill="1" applyAlignment="1">
      <alignment vertical="center" wrapText="1"/>
    </xf>
    <xf numFmtId="0" fontId="18" fillId="0" borderId="0" xfId="0" applyFont="1"/>
    <xf numFmtId="166" fontId="18" fillId="0" borderId="0" xfId="2" applyFont="1"/>
    <xf numFmtId="0" fontId="19" fillId="20" borderId="0" xfId="0" applyFont="1" applyFill="1" applyAlignment="1">
      <alignment vertical="center" wrapText="1"/>
    </xf>
    <xf numFmtId="167" fontId="18" fillId="0" borderId="0" xfId="0" applyNumberFormat="1" applyFont="1"/>
    <xf numFmtId="0" fontId="21" fillId="20" borderId="0" xfId="0" applyFont="1" applyFill="1" applyAlignment="1">
      <alignment horizontal="left" vertical="center" wrapText="1"/>
    </xf>
    <xf numFmtId="4" fontId="21" fillId="20" borderId="0" xfId="2" applyNumberFormat="1" applyFont="1" applyFill="1" applyAlignment="1">
      <alignment horizontal="left" vertical="center" wrapText="1"/>
    </xf>
    <xf numFmtId="166" fontId="22" fillId="0" borderId="0" xfId="2" applyFont="1" applyFill="1" applyBorder="1" applyAlignment="1" applyProtection="1">
      <alignment horizontal="center" vertical="center"/>
    </xf>
    <xf numFmtId="49" fontId="10" fillId="17" borderId="1" xfId="0" applyNumberFormat="1" applyFont="1" applyFill="1" applyBorder="1" applyAlignment="1">
      <alignment vertical="center" wrapText="1"/>
    </xf>
    <xf numFmtId="49" fontId="15" fillId="8" borderId="4" xfId="0" applyNumberFormat="1" applyFont="1" applyFill="1" applyBorder="1"/>
    <xf numFmtId="49" fontId="10" fillId="8" borderId="1" xfId="0" applyNumberFormat="1" applyFont="1" applyFill="1" applyBorder="1" applyAlignment="1">
      <alignment vertical="center" wrapText="1"/>
    </xf>
    <xf numFmtId="167" fontId="15" fillId="8" borderId="1" xfId="2" applyNumberFormat="1" applyFont="1" applyFill="1" applyBorder="1" applyAlignment="1"/>
    <xf numFmtId="169" fontId="15" fillId="8" borderId="1" xfId="2" applyNumberFormat="1" applyFont="1" applyFill="1" applyBorder="1" applyAlignment="1"/>
    <xf numFmtId="166" fontId="15" fillId="8" borderId="1" xfId="2" applyFont="1" applyFill="1" applyBorder="1" applyAlignment="1"/>
    <xf numFmtId="0" fontId="12" fillId="18" borderId="1" xfId="6" applyFont="1" applyFill="1" applyBorder="1" applyAlignment="1" applyProtection="1">
      <alignment horizontal="left" vertical="center" wrapText="1"/>
    </xf>
    <xf numFmtId="0" fontId="12" fillId="0" borderId="1" xfId="6" applyFont="1" applyFill="1" applyBorder="1" applyAlignment="1" applyProtection="1">
      <alignment horizontal="left" vertical="center" wrapText="1"/>
    </xf>
    <xf numFmtId="0" fontId="11" fillId="0" borderId="0" xfId="0" applyFont="1" applyFill="1"/>
    <xf numFmtId="0" fontId="16" fillId="0" borderId="0" xfId="0" applyFont="1" applyFill="1"/>
    <xf numFmtId="49" fontId="24" fillId="9" borderId="1" xfId="0" applyNumberFormat="1" applyFont="1" applyFill="1" applyBorder="1" applyAlignment="1">
      <alignment vertical="center" wrapText="1"/>
    </xf>
    <xf numFmtId="0" fontId="24" fillId="0" borderId="0" xfId="0" applyFont="1" applyFill="1"/>
    <xf numFmtId="0" fontId="16" fillId="0" borderId="0" xfId="0" applyFont="1" applyAlignment="1">
      <alignment vertical="center"/>
    </xf>
    <xf numFmtId="49" fontId="15" fillId="7" borderId="1" xfId="0" applyNumberFormat="1" applyFont="1" applyFill="1" applyBorder="1" applyAlignment="1">
      <alignment vertical="center"/>
    </xf>
    <xf numFmtId="49" fontId="15" fillId="7" borderId="1" xfId="0" applyNumberFormat="1" applyFont="1" applyFill="1" applyBorder="1" applyAlignment="1">
      <alignment vertical="center" wrapText="1"/>
    </xf>
    <xf numFmtId="41" fontId="15" fillId="7" borderId="1" xfId="1" applyFont="1" applyFill="1" applyBorder="1" applyAlignment="1">
      <alignment vertical="center"/>
    </xf>
    <xf numFmtId="49" fontId="13" fillId="0" borderId="1" xfId="0" applyNumberFormat="1" applyFont="1" applyBorder="1" applyAlignment="1">
      <alignment vertical="center"/>
    </xf>
    <xf numFmtId="49" fontId="13" fillId="0" borderId="1" xfId="0" applyNumberFormat="1" applyFont="1" applyBorder="1" applyAlignment="1">
      <alignment vertical="center" wrapText="1"/>
    </xf>
    <xf numFmtId="0" fontId="11" fillId="0" borderId="0" xfId="0" applyFont="1" applyAlignment="1">
      <alignment vertical="center"/>
    </xf>
    <xf numFmtId="41" fontId="11" fillId="0" borderId="1" xfId="1" applyFont="1" applyBorder="1" applyAlignment="1">
      <alignment vertical="center"/>
    </xf>
    <xf numFmtId="49" fontId="15" fillId="15" borderId="1" xfId="0" applyNumberFormat="1" applyFont="1" applyFill="1" applyBorder="1" applyAlignment="1">
      <alignment vertical="center"/>
    </xf>
    <xf numFmtId="49" fontId="15" fillId="15" borderId="1" xfId="0" applyNumberFormat="1" applyFont="1" applyFill="1" applyBorder="1" applyAlignment="1">
      <alignment vertical="center" wrapText="1"/>
    </xf>
    <xf numFmtId="41" fontId="15" fillId="15" borderId="1" xfId="1" applyFont="1" applyFill="1" applyBorder="1" applyAlignment="1">
      <alignment vertical="center" wrapText="1"/>
    </xf>
    <xf numFmtId="49" fontId="15" fillId="5" borderId="1" xfId="0" applyNumberFormat="1" applyFont="1" applyFill="1" applyBorder="1" applyAlignment="1">
      <alignment vertical="center"/>
    </xf>
    <xf numFmtId="49" fontId="15" fillId="5" borderId="1" xfId="0" applyNumberFormat="1" applyFont="1" applyFill="1" applyBorder="1" applyAlignment="1">
      <alignment vertical="center" wrapText="1"/>
    </xf>
    <xf numFmtId="41" fontId="15" fillId="5" borderId="1" xfId="1" applyFont="1" applyFill="1" applyBorder="1" applyAlignment="1">
      <alignment vertical="center"/>
    </xf>
    <xf numFmtId="49" fontId="15" fillId="13" borderId="1" xfId="0" applyNumberFormat="1" applyFont="1" applyFill="1" applyBorder="1" applyAlignment="1">
      <alignment vertical="center"/>
    </xf>
    <xf numFmtId="49" fontId="15" fillId="13" borderId="1" xfId="0" applyNumberFormat="1" applyFont="1" applyFill="1" applyBorder="1" applyAlignment="1">
      <alignment vertical="center" wrapText="1"/>
    </xf>
    <xf numFmtId="49" fontId="15" fillId="14" borderId="1" xfId="0" applyNumberFormat="1" applyFont="1" applyFill="1" applyBorder="1" applyAlignment="1">
      <alignment vertical="center"/>
    </xf>
    <xf numFmtId="49" fontId="15" fillId="14" borderId="1" xfId="0" applyNumberFormat="1" applyFont="1" applyFill="1" applyBorder="1" applyAlignment="1">
      <alignment vertical="center" wrapText="1"/>
    </xf>
    <xf numFmtId="41" fontId="15" fillId="14" borderId="1" xfId="1" applyFont="1" applyFill="1" applyBorder="1" applyAlignment="1">
      <alignment vertical="center"/>
    </xf>
    <xf numFmtId="0" fontId="11" fillId="0" borderId="0" xfId="0" applyFont="1" applyAlignment="1">
      <alignment vertical="center" wrapText="1"/>
    </xf>
    <xf numFmtId="41" fontId="11" fillId="0" borderId="0" xfId="1" applyFont="1" applyAlignment="1">
      <alignment vertical="center"/>
    </xf>
    <xf numFmtId="41" fontId="18" fillId="0" borderId="0" xfId="1" applyFont="1"/>
    <xf numFmtId="41" fontId="20" fillId="0" borderId="0" xfId="1" applyFont="1" applyAlignment="1"/>
    <xf numFmtId="41" fontId="17" fillId="21" borderId="8" xfId="1" applyFont="1" applyFill="1" applyBorder="1" applyAlignment="1">
      <alignment horizontal="center" vertical="center" wrapText="1"/>
    </xf>
    <xf numFmtId="41" fontId="15" fillId="4" borderId="7" xfId="1" applyFont="1" applyFill="1" applyBorder="1" applyAlignment="1"/>
    <xf numFmtId="41" fontId="15" fillId="5" borderId="1" xfId="1" applyFont="1" applyFill="1" applyBorder="1" applyAlignment="1"/>
    <xf numFmtId="41" fontId="15" fillId="15" borderId="1" xfId="1" applyFont="1" applyFill="1" applyBorder="1" applyAlignment="1"/>
    <xf numFmtId="41" fontId="15" fillId="10" borderId="1" xfId="1" applyFont="1" applyFill="1" applyBorder="1" applyAlignment="1"/>
    <xf numFmtId="41" fontId="15" fillId="19" borderId="1" xfId="1" applyFont="1" applyFill="1" applyBorder="1" applyAlignment="1"/>
    <xf numFmtId="41" fontId="15" fillId="7" borderId="1" xfId="1" applyFont="1" applyFill="1" applyBorder="1" applyAlignment="1"/>
    <xf numFmtId="41" fontId="15" fillId="18" borderId="1" xfId="1" applyFont="1" applyFill="1" applyBorder="1" applyAlignment="1"/>
    <xf numFmtId="41" fontId="13" fillId="0" borderId="1" xfId="1" applyFont="1" applyBorder="1" applyAlignment="1"/>
    <xf numFmtId="41" fontId="15" fillId="17" borderId="1" xfId="1" applyFont="1" applyFill="1" applyBorder="1" applyAlignment="1"/>
    <xf numFmtId="41" fontId="15" fillId="8" borderId="1" xfId="1" applyFont="1" applyFill="1" applyBorder="1" applyAlignment="1"/>
    <xf numFmtId="41" fontId="12" fillId="18" borderId="1" xfId="1" applyFont="1" applyFill="1" applyBorder="1" applyAlignment="1" applyProtection="1">
      <alignment horizontal="left" vertical="top" wrapText="1"/>
    </xf>
    <xf numFmtId="41" fontId="12" fillId="0" borderId="1" xfId="1" applyFont="1" applyFill="1" applyBorder="1" applyAlignment="1" applyProtection="1">
      <alignment horizontal="left" vertical="top" wrapText="1"/>
    </xf>
    <xf numFmtId="41" fontId="24" fillId="9" borderId="1" xfId="1" applyFont="1" applyFill="1" applyBorder="1" applyAlignment="1"/>
    <xf numFmtId="49" fontId="15" fillId="2" borderId="1" xfId="0" applyNumberFormat="1" applyFont="1" applyFill="1" applyBorder="1" applyAlignment="1">
      <alignment vertical="center"/>
    </xf>
    <xf numFmtId="49" fontId="15" fillId="2" borderId="1" xfId="0" applyNumberFormat="1" applyFont="1" applyFill="1" applyBorder="1" applyAlignment="1">
      <alignment vertical="center" wrapText="1"/>
    </xf>
    <xf numFmtId="41" fontId="15" fillId="2" borderId="1" xfId="1" applyFont="1" applyFill="1" applyBorder="1" applyAlignment="1">
      <alignment vertical="center"/>
    </xf>
    <xf numFmtId="167" fontId="12" fillId="16" borderId="1" xfId="2" applyNumberFormat="1" applyFont="1" applyFill="1" applyBorder="1" applyAlignment="1" applyProtection="1">
      <alignment horizontal="left" vertical="center" wrapText="1"/>
    </xf>
    <xf numFmtId="41" fontId="12" fillId="16" borderId="1" xfId="1" applyFont="1" applyFill="1" applyBorder="1" applyAlignment="1" applyProtection="1">
      <alignment horizontal="left" vertical="top" wrapText="1"/>
    </xf>
    <xf numFmtId="49" fontId="6" fillId="0" borderId="1" xfId="0" applyNumberFormat="1" applyFont="1" applyFill="1" applyBorder="1" applyAlignment="1"/>
    <xf numFmtId="41" fontId="6" fillId="0" borderId="1" xfId="1" applyFont="1" applyFill="1" applyBorder="1"/>
    <xf numFmtId="0" fontId="7" fillId="0" borderId="0" xfId="0" applyFont="1" applyFill="1"/>
    <xf numFmtId="49" fontId="8" fillId="0" borderId="1" xfId="0" applyNumberFormat="1" applyFont="1" applyFill="1" applyBorder="1" applyAlignment="1"/>
    <xf numFmtId="0" fontId="9" fillId="0" borderId="0" xfId="0" applyFont="1" applyFill="1"/>
    <xf numFmtId="49" fontId="15" fillId="8" borderId="4" xfId="0" applyNumberFormat="1" applyFont="1" applyFill="1" applyBorder="1" applyAlignment="1">
      <alignment vertical="center"/>
    </xf>
    <xf numFmtId="169" fontId="15" fillId="18" borderId="1" xfId="5" applyNumberFormat="1" applyFont="1" applyFill="1" applyBorder="1" applyAlignment="1"/>
    <xf numFmtId="0" fontId="17" fillId="20" borderId="0" xfId="0" applyFont="1" applyFill="1" applyAlignment="1">
      <alignment vertical="center"/>
    </xf>
    <xf numFmtId="0" fontId="19" fillId="20" borderId="0" xfId="0" applyFont="1" applyFill="1" applyAlignment="1">
      <alignment vertical="center"/>
    </xf>
    <xf numFmtId="49" fontId="15" fillId="4" borderId="10" xfId="0" applyNumberFormat="1" applyFont="1" applyFill="1" applyBorder="1" applyAlignment="1">
      <alignment vertical="center"/>
    </xf>
    <xf numFmtId="49" fontId="15" fillId="5" borderId="4" xfId="0" applyNumberFormat="1" applyFont="1" applyFill="1" applyBorder="1" applyAlignment="1">
      <alignment vertical="center"/>
    </xf>
    <xf numFmtId="49" fontId="15" fillId="15" borderId="4" xfId="0" applyNumberFormat="1" applyFont="1" applyFill="1" applyBorder="1" applyAlignment="1">
      <alignment vertical="center"/>
    </xf>
    <xf numFmtId="49" fontId="15" fillId="10" borderId="4" xfId="0" applyNumberFormat="1" applyFont="1" applyFill="1" applyBorder="1" applyAlignment="1">
      <alignment vertical="center"/>
    </xf>
    <xf numFmtId="49" fontId="15" fillId="19" borderId="4" xfId="0" applyNumberFormat="1" applyFont="1" applyFill="1" applyBorder="1" applyAlignment="1">
      <alignment vertical="center"/>
    </xf>
    <xf numFmtId="49" fontId="15" fillId="7" borderId="4" xfId="0" applyNumberFormat="1" applyFont="1" applyFill="1" applyBorder="1" applyAlignment="1">
      <alignment vertical="center"/>
    </xf>
    <xf numFmtId="49" fontId="15" fillId="18" borderId="4" xfId="0" applyNumberFormat="1" applyFont="1" applyFill="1" applyBorder="1" applyAlignment="1">
      <alignment vertical="center"/>
    </xf>
    <xf numFmtId="49" fontId="13" fillId="0" borderId="4" xfId="0" applyNumberFormat="1" applyFont="1" applyBorder="1" applyAlignment="1">
      <alignment vertical="center"/>
    </xf>
    <xf numFmtId="49" fontId="15" fillId="17" borderId="4" xfId="0" applyNumberFormat="1" applyFont="1" applyFill="1" applyBorder="1" applyAlignment="1">
      <alignment vertical="center"/>
    </xf>
    <xf numFmtId="49" fontId="24" fillId="9" borderId="4" xfId="0" applyNumberFormat="1" applyFont="1" applyFill="1" applyBorder="1" applyAlignment="1">
      <alignment vertical="center"/>
    </xf>
    <xf numFmtId="49" fontId="15" fillId="24" borderId="1" xfId="0" applyNumberFormat="1" applyFont="1" applyFill="1" applyBorder="1" applyAlignment="1">
      <alignment vertical="center"/>
    </xf>
    <xf numFmtId="49" fontId="15" fillId="24" borderId="1" xfId="0" applyNumberFormat="1" applyFont="1" applyFill="1" applyBorder="1" applyAlignment="1">
      <alignment vertical="center" wrapText="1"/>
    </xf>
    <xf numFmtId="41" fontId="15" fillId="24" borderId="1" xfId="1" applyFont="1" applyFill="1" applyBorder="1" applyAlignment="1">
      <alignment vertical="center" wrapText="1"/>
    </xf>
    <xf numFmtId="49" fontId="15" fillId="3" borderId="1" xfId="0" applyNumberFormat="1" applyFont="1" applyFill="1" applyBorder="1" applyAlignment="1">
      <alignment vertical="center"/>
    </xf>
    <xf numFmtId="49" fontId="15" fillId="3" borderId="1" xfId="0" applyNumberFormat="1" applyFont="1" applyFill="1" applyBorder="1" applyAlignment="1">
      <alignment vertical="center" wrapText="1"/>
    </xf>
    <xf numFmtId="41" fontId="15" fillId="3" borderId="1" xfId="1" applyFont="1" applyFill="1" applyBorder="1" applyAlignment="1">
      <alignment vertical="center"/>
    </xf>
    <xf numFmtId="49" fontId="15" fillId="26" borderId="1" xfId="0" applyNumberFormat="1" applyFont="1" applyFill="1" applyBorder="1" applyAlignment="1">
      <alignment vertical="center"/>
    </xf>
    <xf numFmtId="49" fontId="15" fillId="26" borderId="1" xfId="0" applyNumberFormat="1" applyFont="1" applyFill="1" applyBorder="1" applyAlignment="1">
      <alignment vertical="center" wrapText="1"/>
    </xf>
    <xf numFmtId="41" fontId="15" fillId="26" borderId="1" xfId="1" applyFont="1" applyFill="1" applyBorder="1" applyAlignment="1">
      <alignment vertical="center"/>
    </xf>
    <xf numFmtId="41" fontId="10" fillId="13" borderId="1" xfId="1" applyFont="1" applyFill="1" applyBorder="1" applyAlignment="1">
      <alignment vertical="center"/>
    </xf>
    <xf numFmtId="49" fontId="13" fillId="25" borderId="1" xfId="0" applyNumberFormat="1" applyFont="1" applyFill="1" applyBorder="1" applyAlignment="1">
      <alignment vertical="center"/>
    </xf>
    <xf numFmtId="49" fontId="13" fillId="25" borderId="1" xfId="0" applyNumberFormat="1" applyFont="1" applyFill="1" applyBorder="1" applyAlignment="1">
      <alignment vertical="center" wrapText="1"/>
    </xf>
    <xf numFmtId="41" fontId="11" fillId="25" borderId="1" xfId="1" applyFont="1" applyFill="1" applyBorder="1" applyAlignment="1">
      <alignment vertical="center"/>
    </xf>
    <xf numFmtId="167" fontId="0" fillId="0" borderId="0" xfId="2" applyNumberFormat="1" applyFont="1"/>
    <xf numFmtId="0" fontId="26" fillId="20" borderId="0" xfId="0" applyFont="1" applyFill="1"/>
    <xf numFmtId="0" fontId="25" fillId="20" borderId="0" xfId="0" applyFont="1" applyFill="1"/>
    <xf numFmtId="0" fontId="27" fillId="20" borderId="0" xfId="0" applyFont="1" applyFill="1" applyAlignment="1">
      <alignment horizontal="left"/>
    </xf>
    <xf numFmtId="4" fontId="27" fillId="20" borderId="0" xfId="2" applyNumberFormat="1" applyFont="1" applyFill="1" applyAlignment="1">
      <alignment horizontal="left"/>
    </xf>
    <xf numFmtId="167" fontId="2" fillId="0" borderId="0" xfId="2" applyNumberFormat="1" applyFont="1"/>
    <xf numFmtId="41" fontId="15" fillId="3" borderId="8" xfId="1" applyFont="1" applyFill="1" applyBorder="1" applyAlignment="1">
      <alignment horizontal="center" vertical="center" wrapText="1"/>
    </xf>
    <xf numFmtId="41" fontId="15" fillId="3" borderId="8" xfId="1" applyFont="1" applyFill="1" applyBorder="1" applyAlignment="1">
      <alignment horizontal="center" vertical="center"/>
    </xf>
    <xf numFmtId="41" fontId="20" fillId="0" borderId="0" xfId="1" applyFont="1"/>
    <xf numFmtId="41" fontId="17" fillId="11" borderId="1" xfId="1" applyFont="1" applyFill="1" applyBorder="1" applyAlignment="1" applyProtection="1">
      <alignment horizontal="right" vertical="center"/>
    </xf>
    <xf numFmtId="41" fontId="13" fillId="0" borderId="1" xfId="1" applyFont="1" applyBorder="1"/>
    <xf numFmtId="41" fontId="13" fillId="18" borderId="1" xfId="1" applyFont="1" applyFill="1" applyBorder="1" applyAlignment="1"/>
    <xf numFmtId="41" fontId="13" fillId="0" borderId="1" xfId="1" applyFont="1" applyFill="1" applyBorder="1" applyAlignment="1"/>
    <xf numFmtId="41" fontId="16" fillId="2" borderId="1" xfId="1" applyFont="1" applyFill="1" applyBorder="1" applyAlignment="1">
      <alignment vertical="center"/>
    </xf>
    <xf numFmtId="41" fontId="13" fillId="16" borderId="1" xfId="1" applyFont="1" applyFill="1" applyBorder="1"/>
    <xf numFmtId="41" fontId="16" fillId="3" borderId="1" xfId="1" applyFont="1" applyFill="1" applyBorder="1" applyAlignment="1">
      <alignment vertical="center"/>
    </xf>
    <xf numFmtId="41" fontId="16" fillId="26" borderId="1" xfId="1" applyFont="1" applyFill="1" applyBorder="1" applyAlignment="1">
      <alignment vertical="center"/>
    </xf>
    <xf numFmtId="166" fontId="17" fillId="0" borderId="9" xfId="2" applyFont="1" applyFill="1" applyBorder="1" applyAlignment="1">
      <alignment vertical="center" wrapText="1"/>
    </xf>
    <xf numFmtId="41" fontId="23" fillId="0" borderId="9" xfId="1" applyFont="1" applyFill="1" applyBorder="1" applyAlignment="1"/>
    <xf numFmtId="41" fontId="17" fillId="23" borderId="6" xfId="1" applyFont="1" applyFill="1" applyBorder="1" applyAlignment="1" applyProtection="1">
      <alignment horizontal="right" vertical="center"/>
    </xf>
    <xf numFmtId="49" fontId="15" fillId="19" borderId="8" xfId="0" applyNumberFormat="1" applyFont="1" applyFill="1" applyBorder="1" applyAlignment="1">
      <alignment horizontal="center" vertical="center"/>
    </xf>
    <xf numFmtId="49" fontId="10" fillId="19" borderId="8" xfId="0" applyNumberFormat="1" applyFont="1" applyFill="1" applyBorder="1" applyAlignment="1">
      <alignment horizontal="center" vertical="center" wrapText="1"/>
    </xf>
    <xf numFmtId="41" fontId="15" fillId="19" borderId="8" xfId="1" applyFont="1" applyFill="1" applyBorder="1" applyAlignment="1">
      <alignment horizontal="center" vertical="center"/>
    </xf>
    <xf numFmtId="9" fontId="11" fillId="0" borderId="1" xfId="7" applyFont="1" applyBorder="1" applyAlignment="1">
      <alignment vertical="center"/>
    </xf>
    <xf numFmtId="9" fontId="15" fillId="4" borderId="7" xfId="7" applyFont="1" applyFill="1" applyBorder="1" applyAlignment="1"/>
    <xf numFmtId="9" fontId="15" fillId="5" borderId="1" xfId="7" applyFont="1" applyFill="1" applyBorder="1" applyAlignment="1"/>
    <xf numFmtId="9" fontId="15" fillId="15" borderId="1" xfId="7" applyFont="1" applyFill="1" applyBorder="1" applyAlignment="1"/>
    <xf numFmtId="9" fontId="15" fillId="10" borderId="1" xfId="7" applyFont="1" applyFill="1" applyBorder="1" applyAlignment="1"/>
    <xf numFmtId="9" fontId="15" fillId="19" borderId="1" xfId="7" applyFont="1" applyFill="1" applyBorder="1" applyAlignment="1"/>
    <xf numFmtId="9" fontId="15" fillId="7" borderId="1" xfId="7" applyFont="1" applyFill="1" applyBorder="1" applyAlignment="1"/>
    <xf numFmtId="9" fontId="15" fillId="18" borderId="1" xfId="7" applyFont="1" applyFill="1" applyBorder="1" applyAlignment="1"/>
    <xf numFmtId="9" fontId="13" fillId="0" borderId="1" xfId="7" applyFont="1" applyBorder="1"/>
    <xf numFmtId="9" fontId="15" fillId="17" borderId="1" xfId="7" applyFont="1" applyFill="1" applyBorder="1" applyAlignment="1"/>
    <xf numFmtId="9" fontId="15" fillId="8" borderId="1" xfId="7" applyFont="1" applyFill="1" applyBorder="1" applyAlignment="1"/>
    <xf numFmtId="9" fontId="13" fillId="18" borderId="1" xfId="7" applyFont="1" applyFill="1" applyBorder="1" applyAlignment="1"/>
    <xf numFmtId="9" fontId="13" fillId="0" borderId="1" xfId="7" applyFont="1" applyFill="1" applyBorder="1" applyAlignment="1"/>
    <xf numFmtId="9" fontId="24" fillId="9" borderId="1" xfId="7" applyFont="1" applyFill="1" applyBorder="1" applyAlignment="1"/>
    <xf numFmtId="9" fontId="16" fillId="2" borderId="1" xfId="7" applyFont="1" applyFill="1" applyBorder="1" applyAlignment="1">
      <alignment vertical="center"/>
    </xf>
    <xf numFmtId="9" fontId="13" fillId="16" borderId="1" xfId="7" applyFont="1" applyFill="1" applyBorder="1"/>
    <xf numFmtId="9" fontId="15" fillId="7" borderId="1" xfId="7" applyFont="1" applyFill="1" applyBorder="1" applyAlignment="1">
      <alignment vertical="center"/>
    </xf>
    <xf numFmtId="9" fontId="15" fillId="15" borderId="1" xfId="7" applyFont="1" applyFill="1" applyBorder="1" applyAlignment="1">
      <alignment vertical="center" wrapText="1"/>
    </xf>
    <xf numFmtId="9" fontId="15" fillId="24" borderId="1" xfId="7" applyFont="1" applyFill="1" applyBorder="1" applyAlignment="1">
      <alignment vertical="center" wrapText="1"/>
    </xf>
    <xf numFmtId="9" fontId="11" fillId="25" borderId="1" xfId="7" applyFont="1" applyFill="1" applyBorder="1" applyAlignment="1">
      <alignment vertical="center"/>
    </xf>
    <xf numFmtId="9" fontId="15" fillId="5" borderId="1" xfId="7" applyFont="1" applyFill="1" applyBorder="1" applyAlignment="1">
      <alignment vertical="center"/>
    </xf>
    <xf numFmtId="9" fontId="10" fillId="13" borderId="1" xfId="7" applyFont="1" applyFill="1" applyBorder="1" applyAlignment="1">
      <alignment vertical="center"/>
    </xf>
    <xf numFmtId="9" fontId="15" fillId="14" borderId="1" xfId="7" applyFont="1" applyFill="1" applyBorder="1" applyAlignment="1">
      <alignment vertical="center"/>
    </xf>
    <xf numFmtId="49" fontId="13" fillId="12" borderId="4" xfId="0" applyNumberFormat="1" applyFont="1" applyFill="1" applyBorder="1" applyAlignment="1">
      <alignment vertical="center"/>
    </xf>
    <xf numFmtId="49" fontId="12" fillId="12" borderId="1" xfId="0" applyNumberFormat="1" applyFont="1" applyFill="1" applyBorder="1" applyAlignment="1">
      <alignment vertical="center" wrapText="1"/>
    </xf>
    <xf numFmtId="41" fontId="13" fillId="12" borderId="1" xfId="1" applyFont="1" applyFill="1" applyBorder="1" applyAlignment="1"/>
    <xf numFmtId="9" fontId="15" fillId="26" borderId="1" xfId="7" applyFont="1" applyFill="1" applyBorder="1" applyAlignment="1">
      <alignment vertical="center"/>
    </xf>
    <xf numFmtId="9" fontId="13" fillId="12" borderId="1" xfId="7" applyFont="1" applyFill="1" applyBorder="1" applyAlignment="1"/>
    <xf numFmtId="49" fontId="10" fillId="12" borderId="1" xfId="0" applyNumberFormat="1" applyFont="1" applyFill="1" applyBorder="1" applyAlignment="1">
      <alignment vertical="center" wrapText="1"/>
    </xf>
    <xf numFmtId="41" fontId="15" fillId="12" borderId="1" xfId="1" applyFont="1" applyFill="1" applyBorder="1" applyAlignment="1"/>
    <xf numFmtId="9" fontId="15" fillId="12" borderId="1" xfId="7" applyFont="1" applyFill="1" applyBorder="1" applyAlignment="1"/>
    <xf numFmtId="49" fontId="31" fillId="9" borderId="4" xfId="0" applyNumberFormat="1" applyFont="1" applyFill="1" applyBorder="1" applyAlignment="1">
      <alignment vertical="center"/>
    </xf>
    <xf numFmtId="49" fontId="31" fillId="9" borderId="1" xfId="0" applyNumberFormat="1" applyFont="1" applyFill="1" applyBorder="1" applyAlignment="1">
      <alignment vertical="center" wrapText="1"/>
    </xf>
    <xf numFmtId="41" fontId="31" fillId="9" borderId="1" xfId="1" applyFont="1" applyFill="1" applyBorder="1" applyAlignment="1"/>
    <xf numFmtId="9" fontId="31" fillId="9" borderId="1" xfId="7" applyFont="1" applyFill="1" applyBorder="1" applyAlignment="1"/>
    <xf numFmtId="49" fontId="15" fillId="12" borderId="4" xfId="0" applyNumberFormat="1" applyFont="1" applyFill="1" applyBorder="1" applyAlignment="1">
      <alignment vertical="center"/>
    </xf>
    <xf numFmtId="41" fontId="18" fillId="0" borderId="0" xfId="1" applyFont="1" applyAlignment="1">
      <alignment horizontal="right"/>
    </xf>
    <xf numFmtId="41" fontId="20" fillId="0" borderId="0" xfId="1" applyFont="1" applyAlignment="1">
      <alignment horizontal="right"/>
    </xf>
    <xf numFmtId="41" fontId="15" fillId="4" borderId="7" xfId="1" applyFont="1" applyFill="1" applyBorder="1" applyAlignment="1">
      <alignment horizontal="right"/>
    </xf>
    <xf numFmtId="41" fontId="15" fillId="5" borderId="1" xfId="1" applyFont="1" applyFill="1" applyBorder="1" applyAlignment="1">
      <alignment horizontal="right"/>
    </xf>
    <xf numFmtId="41" fontId="15" fillId="15" borderId="1" xfId="1" applyFont="1" applyFill="1" applyBorder="1" applyAlignment="1">
      <alignment horizontal="right"/>
    </xf>
    <xf numFmtId="41" fontId="15" fillId="10" borderId="1" xfId="1" applyFont="1" applyFill="1" applyBorder="1" applyAlignment="1">
      <alignment horizontal="right"/>
    </xf>
    <xf numFmtId="41" fontId="15" fillId="19" borderId="1" xfId="1" applyFont="1" applyFill="1" applyBorder="1" applyAlignment="1">
      <alignment horizontal="right"/>
    </xf>
    <xf numFmtId="41" fontId="15" fillId="7" borderId="1" xfId="1" applyFont="1" applyFill="1" applyBorder="1" applyAlignment="1">
      <alignment horizontal="right"/>
    </xf>
    <xf numFmtId="41" fontId="15" fillId="18" borderId="1" xfId="1" applyFont="1" applyFill="1" applyBorder="1" applyAlignment="1">
      <alignment horizontal="right"/>
    </xf>
    <xf numFmtId="41" fontId="13" fillId="0" borderId="1" xfId="1" applyFont="1" applyBorder="1" applyAlignment="1">
      <alignment horizontal="right"/>
    </xf>
    <xf numFmtId="41" fontId="15" fillId="17" borderId="1" xfId="1" applyFont="1" applyFill="1" applyBorder="1" applyAlignment="1">
      <alignment horizontal="right"/>
    </xf>
    <xf numFmtId="41" fontId="15" fillId="8" borderId="1" xfId="1" applyFont="1" applyFill="1" applyBorder="1" applyAlignment="1">
      <alignment horizontal="right"/>
    </xf>
    <xf numFmtId="41" fontId="13" fillId="12" borderId="1" xfId="1" applyFont="1" applyFill="1" applyBorder="1" applyAlignment="1">
      <alignment horizontal="right"/>
    </xf>
    <xf numFmtId="41" fontId="15" fillId="12" borderId="1" xfId="1" applyFont="1" applyFill="1" applyBorder="1" applyAlignment="1">
      <alignment horizontal="right"/>
    </xf>
    <xf numFmtId="41" fontId="24" fillId="9" borderId="1" xfId="1" applyFont="1" applyFill="1" applyBorder="1" applyAlignment="1">
      <alignment horizontal="right"/>
    </xf>
    <xf numFmtId="41" fontId="15" fillId="2" borderId="1" xfId="1" applyFont="1" applyFill="1" applyBorder="1" applyAlignment="1">
      <alignment horizontal="right" vertical="center"/>
    </xf>
    <xf numFmtId="41" fontId="12" fillId="16" borderId="1" xfId="1" applyFont="1" applyFill="1" applyBorder="1" applyAlignment="1" applyProtection="1">
      <alignment horizontal="right" vertical="top" wrapText="1"/>
    </xf>
    <xf numFmtId="169" fontId="15" fillId="18" borderId="1" xfId="5" applyNumberFormat="1" applyFont="1" applyFill="1" applyBorder="1" applyAlignment="1">
      <alignment horizontal="right"/>
    </xf>
    <xf numFmtId="41" fontId="31" fillId="9" borderId="1" xfId="1" applyFont="1" applyFill="1" applyBorder="1" applyAlignment="1">
      <alignment horizontal="right"/>
    </xf>
    <xf numFmtId="41" fontId="15" fillId="7" borderId="1" xfId="1" applyFont="1" applyFill="1" applyBorder="1" applyAlignment="1">
      <alignment horizontal="right" vertical="center"/>
    </xf>
    <xf numFmtId="41" fontId="15" fillId="15" borderId="1" xfId="1" applyFont="1" applyFill="1" applyBorder="1" applyAlignment="1">
      <alignment horizontal="right" vertical="center" wrapText="1"/>
    </xf>
    <xf numFmtId="41" fontId="15" fillId="24" borderId="1" xfId="1" applyFont="1" applyFill="1" applyBorder="1" applyAlignment="1">
      <alignment horizontal="right" vertical="center" wrapText="1"/>
    </xf>
    <xf numFmtId="41" fontId="15" fillId="3" borderId="1" xfId="1" applyFont="1" applyFill="1" applyBorder="1" applyAlignment="1">
      <alignment horizontal="right" vertical="center"/>
    </xf>
    <xf numFmtId="41" fontId="15" fillId="26" borderId="1" xfId="1" applyFont="1" applyFill="1" applyBorder="1" applyAlignment="1">
      <alignment horizontal="right" vertical="center"/>
    </xf>
    <xf numFmtId="41" fontId="11" fillId="25" borderId="1" xfId="1" applyFont="1" applyFill="1" applyBorder="1" applyAlignment="1">
      <alignment horizontal="right" vertical="center"/>
    </xf>
    <xf numFmtId="41" fontId="10" fillId="13" borderId="1" xfId="1" applyFont="1" applyFill="1" applyBorder="1" applyAlignment="1">
      <alignment horizontal="right" vertical="center"/>
    </xf>
    <xf numFmtId="41" fontId="15" fillId="14" borderId="1" xfId="1" applyFont="1" applyFill="1" applyBorder="1" applyAlignment="1">
      <alignment horizontal="right" vertical="center"/>
    </xf>
    <xf numFmtId="41" fontId="11" fillId="0" borderId="0" xfId="1" applyFont="1" applyAlignment="1">
      <alignment horizontal="right" vertical="center"/>
    </xf>
    <xf numFmtId="0" fontId="12" fillId="12" borderId="1" xfId="6" applyFont="1" applyFill="1" applyBorder="1" applyAlignment="1" applyProtection="1">
      <alignment horizontal="left" vertical="center" wrapText="1"/>
    </xf>
    <xf numFmtId="41" fontId="12" fillId="12" borderId="1" xfId="1" applyFont="1" applyFill="1" applyBorder="1" applyAlignment="1" applyProtection="1">
      <alignment horizontal="center" vertical="center" wrapText="1"/>
    </xf>
    <xf numFmtId="41" fontId="26" fillId="0" borderId="0" xfId="1" applyFont="1" applyFill="1" applyAlignment="1"/>
    <xf numFmtId="41" fontId="12" fillId="0" borderId="0" xfId="1" applyFont="1" applyFill="1" applyAlignment="1"/>
    <xf numFmtId="41" fontId="0" fillId="10" borderId="23" xfId="1" applyFont="1" applyFill="1" applyBorder="1"/>
    <xf numFmtId="41" fontId="5" fillId="4" borderId="3" xfId="1" applyFont="1" applyFill="1" applyBorder="1"/>
    <xf numFmtId="41" fontId="5" fillId="5" borderId="1" xfId="1" applyFont="1" applyFill="1" applyBorder="1"/>
    <xf numFmtId="41" fontId="5" fillId="6" borderId="1" xfId="1" applyFont="1" applyFill="1" applyBorder="1"/>
    <xf numFmtId="41" fontId="8" fillId="0" borderId="1" xfId="1" applyFont="1" applyFill="1" applyBorder="1"/>
    <xf numFmtId="41" fontId="19" fillId="0" borderId="0" xfId="1" applyFont="1" applyFill="1" applyAlignment="1"/>
    <xf numFmtId="41" fontId="29" fillId="0" borderId="2" xfId="1" applyFont="1" applyFill="1" applyBorder="1" applyAlignment="1" applyProtection="1">
      <alignment horizontal="right" vertical="center"/>
    </xf>
    <xf numFmtId="41" fontId="29" fillId="0" borderId="18" xfId="1" applyFont="1" applyFill="1" applyBorder="1" applyAlignment="1" applyProtection="1">
      <alignment horizontal="right" vertical="center"/>
    </xf>
    <xf numFmtId="41" fontId="29" fillId="0" borderId="19" xfId="1" applyFont="1" applyFill="1" applyBorder="1" applyAlignment="1" applyProtection="1">
      <alignment horizontal="right" vertical="center"/>
    </xf>
    <xf numFmtId="41" fontId="30" fillId="28" borderId="4" xfId="1" applyFont="1" applyFill="1" applyBorder="1" applyAlignment="1" applyProtection="1">
      <alignment horizontal="center"/>
    </xf>
    <xf numFmtId="41" fontId="30" fillId="28" borderId="20" xfId="1" applyFont="1" applyFill="1" applyBorder="1" applyAlignment="1" applyProtection="1">
      <alignment horizontal="center"/>
    </xf>
    <xf numFmtId="41" fontId="30" fillId="28" borderId="21" xfId="1" applyFont="1" applyFill="1" applyBorder="1" applyAlignment="1" applyProtection="1">
      <alignment horizontal="center"/>
    </xf>
    <xf numFmtId="9" fontId="5" fillId="4" borderId="3" xfId="7" applyFont="1" applyFill="1" applyBorder="1"/>
    <xf numFmtId="9" fontId="5" fillId="5" borderId="1" xfId="7" applyFont="1" applyFill="1" applyBorder="1"/>
    <xf numFmtId="9" fontId="5" fillId="6" borderId="1" xfId="7" applyFont="1" applyFill="1" applyBorder="1"/>
    <xf numFmtId="9" fontId="3" fillId="0" borderId="1" xfId="7" applyFont="1" applyBorder="1"/>
    <xf numFmtId="9" fontId="6" fillId="0" borderId="1" xfId="7" applyFont="1" applyFill="1" applyBorder="1"/>
    <xf numFmtId="9" fontId="8" fillId="0" borderId="1" xfId="7" applyFont="1" applyFill="1" applyBorder="1"/>
    <xf numFmtId="9" fontId="18" fillId="0" borderId="0" xfId="7" applyFont="1"/>
    <xf numFmtId="9" fontId="17" fillId="11" borderId="1" xfId="7" applyFont="1" applyFill="1" applyBorder="1" applyAlignment="1" applyProtection="1">
      <alignment horizontal="right" vertical="center"/>
    </xf>
    <xf numFmtId="9" fontId="17" fillId="23" borderId="6" xfId="7" applyFont="1" applyFill="1" applyBorder="1" applyAlignment="1" applyProtection="1">
      <alignment horizontal="right" vertical="center"/>
    </xf>
    <xf numFmtId="9" fontId="15" fillId="2" borderId="1" xfId="7" applyFont="1" applyFill="1" applyBorder="1" applyAlignment="1">
      <alignment vertical="center"/>
    </xf>
    <xf numFmtId="9" fontId="12" fillId="12" borderId="1" xfId="7" applyFont="1" applyFill="1" applyBorder="1" applyAlignment="1" applyProtection="1">
      <alignment horizontal="center" vertical="center" wrapText="1"/>
    </xf>
    <xf numFmtId="9" fontId="15" fillId="3" borderId="1" xfId="7" applyFont="1" applyFill="1" applyBorder="1" applyAlignment="1">
      <alignment vertical="center"/>
    </xf>
    <xf numFmtId="9" fontId="11" fillId="0" borderId="0" xfId="7" applyFont="1" applyAlignment="1">
      <alignment vertical="center"/>
    </xf>
    <xf numFmtId="0" fontId="32" fillId="16" borderId="1" xfId="0" applyFont="1" applyFill="1" applyBorder="1" applyAlignment="1">
      <alignment vertical="center" wrapText="1"/>
    </xf>
    <xf numFmtId="0" fontId="0" fillId="0" borderId="0" xfId="0" applyFill="1"/>
    <xf numFmtId="49" fontId="3" fillId="0" borderId="1" xfId="0" applyNumberFormat="1" applyFont="1" applyFill="1" applyBorder="1" applyAlignment="1"/>
    <xf numFmtId="41" fontId="3" fillId="0" borderId="1" xfId="1" applyFont="1" applyFill="1" applyBorder="1"/>
    <xf numFmtId="9" fontId="3" fillId="0" borderId="1" xfId="7" applyFont="1" applyFill="1" applyBorder="1"/>
    <xf numFmtId="41" fontId="18" fillId="0" borderId="0" xfId="0" applyNumberFormat="1" applyFont="1"/>
    <xf numFmtId="0" fontId="12" fillId="0" borderId="11" xfId="6" applyFont="1" applyFill="1" applyBorder="1" applyAlignment="1" applyProtection="1">
      <alignment horizontal="left" vertical="center" wrapText="1"/>
    </xf>
    <xf numFmtId="0" fontId="10" fillId="29" borderId="1" xfId="6" applyFont="1" applyFill="1" applyBorder="1" applyAlignment="1" applyProtection="1">
      <alignment horizontal="left" vertical="center" wrapText="1"/>
    </xf>
    <xf numFmtId="41" fontId="10" fillId="29" borderId="1" xfId="1" applyFont="1" applyFill="1" applyBorder="1" applyAlignment="1" applyProtection="1">
      <alignment horizontal="left" vertical="top" wrapText="1"/>
    </xf>
    <xf numFmtId="9" fontId="15" fillId="29" borderId="1" xfId="7" applyFont="1" applyFill="1" applyBorder="1" applyAlignment="1"/>
    <xf numFmtId="41" fontId="15" fillId="29" borderId="1" xfId="1" applyFont="1" applyFill="1" applyBorder="1" applyAlignment="1"/>
    <xf numFmtId="167" fontId="12" fillId="16" borderId="11" xfId="2" applyNumberFormat="1" applyFont="1" applyFill="1" applyBorder="1" applyAlignment="1" applyProtection="1">
      <alignment horizontal="left" vertical="center" wrapText="1"/>
    </xf>
    <xf numFmtId="167" fontId="12" fillId="16" borderId="1" xfId="8" applyNumberFormat="1" applyFont="1" applyFill="1" applyBorder="1" applyAlignment="1" applyProtection="1">
      <alignment horizontal="left" vertical="center" wrapText="1"/>
    </xf>
    <xf numFmtId="0" fontId="12" fillId="16" borderId="11" xfId="6" applyFont="1" applyFill="1" applyBorder="1" applyAlignment="1" applyProtection="1">
      <alignment horizontal="left" vertical="center" wrapText="1"/>
    </xf>
    <xf numFmtId="41" fontId="13" fillId="16" borderId="1" xfId="1" applyFont="1" applyFill="1" applyBorder="1" applyAlignment="1"/>
    <xf numFmtId="41" fontId="13" fillId="16" borderId="1" xfId="1" applyFont="1" applyFill="1" applyBorder="1" applyAlignment="1">
      <alignment horizontal="right"/>
    </xf>
    <xf numFmtId="9" fontId="13" fillId="16" borderId="1" xfId="7" applyFont="1" applyFill="1" applyBorder="1" applyAlignment="1"/>
    <xf numFmtId="0" fontId="12" fillId="9" borderId="1" xfId="6" applyFont="1" applyFill="1" applyBorder="1" applyAlignment="1" applyProtection="1">
      <alignment horizontal="left" vertical="center" wrapText="1"/>
    </xf>
    <xf numFmtId="41" fontId="12" fillId="9" borderId="1" xfId="1" applyFont="1" applyFill="1" applyBorder="1" applyAlignment="1" applyProtection="1">
      <alignment horizontal="left" vertical="top" wrapText="1"/>
    </xf>
    <xf numFmtId="9" fontId="13" fillId="9" borderId="1" xfId="7" applyFont="1" applyFill="1" applyBorder="1" applyAlignment="1"/>
    <xf numFmtId="41" fontId="13" fillId="9" borderId="1" xfId="1" applyFont="1" applyFill="1" applyBorder="1" applyAlignment="1"/>
    <xf numFmtId="49" fontId="13" fillId="16" borderId="1" xfId="0" applyNumberFormat="1" applyFont="1" applyFill="1" applyBorder="1" applyAlignment="1">
      <alignment vertical="center" wrapText="1"/>
    </xf>
    <xf numFmtId="49" fontId="13" fillId="16" borderId="1" xfId="0" applyNumberFormat="1" applyFont="1" applyFill="1" applyBorder="1" applyAlignment="1">
      <alignment vertical="center"/>
    </xf>
    <xf numFmtId="41" fontId="11" fillId="16" borderId="1" xfId="1" applyFont="1" applyFill="1" applyBorder="1" applyAlignment="1">
      <alignment vertical="center"/>
    </xf>
    <xf numFmtId="9" fontId="11" fillId="16" borderId="1" xfId="7" applyFont="1" applyFill="1" applyBorder="1" applyAlignment="1">
      <alignment vertical="center"/>
    </xf>
    <xf numFmtId="49" fontId="13" fillId="29" borderId="1" xfId="0" applyNumberFormat="1" applyFont="1" applyFill="1" applyBorder="1" applyAlignment="1">
      <alignment vertical="center"/>
    </xf>
    <xf numFmtId="49" fontId="13" fillId="29" borderId="1" xfId="0" applyNumberFormat="1" applyFont="1" applyFill="1" applyBorder="1" applyAlignment="1">
      <alignment vertical="center" wrapText="1"/>
    </xf>
    <xf numFmtId="41" fontId="11" fillId="29" borderId="1" xfId="1" applyFont="1" applyFill="1" applyBorder="1" applyAlignment="1">
      <alignment vertical="center"/>
    </xf>
    <xf numFmtId="41" fontId="13" fillId="29" borderId="1" xfId="1" applyFont="1" applyFill="1" applyBorder="1" applyAlignment="1">
      <alignment horizontal="right"/>
    </xf>
    <xf numFmtId="9" fontId="11" fillId="29" borderId="1" xfId="7" applyFont="1" applyFill="1" applyBorder="1" applyAlignment="1">
      <alignment vertical="center"/>
    </xf>
    <xf numFmtId="1" fontId="0" fillId="0" borderId="0" xfId="2" applyNumberFormat="1" applyFont="1"/>
    <xf numFmtId="1" fontId="0" fillId="0" borderId="0" xfId="1" applyNumberFormat="1" applyFont="1"/>
    <xf numFmtId="41" fontId="4" fillId="0" borderId="0" xfId="1" applyFont="1"/>
    <xf numFmtId="49" fontId="5" fillId="4" borderId="26" xfId="0" applyNumberFormat="1" applyFont="1" applyFill="1" applyBorder="1"/>
    <xf numFmtId="49" fontId="5" fillId="5" borderId="11" xfId="0" applyNumberFormat="1" applyFont="1" applyFill="1" applyBorder="1"/>
    <xf numFmtId="49" fontId="5" fillId="6" borderId="11" xfId="0" applyNumberFormat="1" applyFont="1" applyFill="1" applyBorder="1"/>
    <xf numFmtId="49" fontId="3" fillId="0" borderId="1" xfId="0" applyNumberFormat="1" applyFont="1" applyBorder="1" applyAlignment="1">
      <alignment horizontal="left"/>
    </xf>
    <xf numFmtId="49" fontId="6" fillId="0" borderId="1" xfId="0" applyNumberFormat="1" applyFont="1" applyFill="1" applyBorder="1" applyAlignment="1">
      <alignment horizontal="left"/>
    </xf>
    <xf numFmtId="49" fontId="8" fillId="0" borderId="11" xfId="0" applyNumberFormat="1" applyFont="1" applyFill="1" applyBorder="1" applyAlignment="1">
      <alignment horizontal="left"/>
    </xf>
    <xf numFmtId="49" fontId="3" fillId="0" borderId="11" xfId="0" applyNumberFormat="1" applyFont="1" applyBorder="1" applyAlignment="1">
      <alignment horizontal="left"/>
    </xf>
    <xf numFmtId="49" fontId="33" fillId="0" borderId="0" xfId="0" applyNumberFormat="1" applyFont="1" applyAlignment="1">
      <alignment horizontal="left"/>
    </xf>
    <xf numFmtId="9" fontId="0" fillId="10" borderId="23" xfId="1" applyNumberFormat="1" applyFont="1" applyFill="1" applyBorder="1"/>
    <xf numFmtId="9" fontId="0" fillId="0" borderId="0" xfId="1" applyNumberFormat="1" applyFont="1"/>
    <xf numFmtId="167" fontId="14" fillId="22" borderId="6" xfId="2" applyNumberFormat="1" applyFont="1" applyFill="1" applyBorder="1" applyAlignment="1">
      <alignment horizontal="center" vertical="center" wrapText="1"/>
    </xf>
    <xf numFmtId="167" fontId="14" fillId="22" borderId="9" xfId="2" applyNumberFormat="1" applyFont="1" applyFill="1" applyBorder="1" applyAlignment="1">
      <alignment horizontal="center" vertical="center" wrapText="1"/>
    </xf>
    <xf numFmtId="167" fontId="14" fillId="22" borderId="22" xfId="2" applyNumberFormat="1" applyFont="1" applyFill="1" applyBorder="1" applyAlignment="1">
      <alignment horizontal="center" vertical="center" wrapText="1"/>
    </xf>
    <xf numFmtId="167" fontId="14" fillId="22" borderId="5" xfId="2" applyNumberFormat="1" applyFont="1" applyFill="1" applyBorder="1" applyAlignment="1">
      <alignment horizontal="center" vertical="center" wrapText="1"/>
    </xf>
    <xf numFmtId="49" fontId="15" fillId="19" borderId="8" xfId="0" applyNumberFormat="1" applyFont="1" applyFill="1" applyBorder="1" applyAlignment="1">
      <alignment horizontal="center" vertical="center" wrapText="1"/>
    </xf>
    <xf numFmtId="167" fontId="15" fillId="19" borderId="8" xfId="2" applyNumberFormat="1" applyFont="1" applyFill="1" applyBorder="1" applyAlignment="1">
      <alignment horizontal="center" vertical="center" wrapText="1"/>
    </xf>
    <xf numFmtId="41" fontId="15" fillId="19" borderId="8" xfId="1" applyFont="1" applyFill="1" applyBorder="1" applyAlignment="1">
      <alignment horizontal="center" vertical="center" wrapText="1"/>
    </xf>
    <xf numFmtId="41" fontId="16" fillId="19" borderId="8" xfId="1" applyFont="1" applyFill="1" applyBorder="1" applyAlignment="1">
      <alignment horizontal="center" vertical="center" wrapText="1"/>
    </xf>
    <xf numFmtId="9" fontId="15" fillId="19" borderId="23" xfId="7" applyFont="1" applyFill="1" applyBorder="1" applyAlignment="1">
      <alignment horizontal="center" vertical="center" wrapText="1"/>
    </xf>
    <xf numFmtId="9" fontId="15" fillId="19" borderId="24" xfId="7" applyFont="1" applyFill="1" applyBorder="1" applyAlignment="1">
      <alignment horizontal="center" vertical="center" wrapText="1"/>
    </xf>
    <xf numFmtId="9" fontId="15" fillId="19" borderId="25" xfId="7" applyFont="1" applyFill="1" applyBorder="1" applyAlignment="1">
      <alignment horizontal="center" vertical="center" wrapText="1"/>
    </xf>
    <xf numFmtId="41" fontId="15" fillId="3" borderId="23" xfId="1" applyFont="1" applyFill="1" applyBorder="1" applyAlignment="1">
      <alignment horizontal="center" vertical="center" wrapText="1"/>
    </xf>
    <xf numFmtId="41" fontId="15" fillId="3" borderId="24" xfId="1" applyFont="1" applyFill="1" applyBorder="1" applyAlignment="1">
      <alignment horizontal="center" vertical="center" wrapText="1"/>
    </xf>
    <xf numFmtId="41" fontId="15" fillId="3" borderId="25" xfId="1" applyFont="1" applyFill="1" applyBorder="1" applyAlignment="1">
      <alignment horizontal="center" vertical="center" wrapText="1"/>
    </xf>
    <xf numFmtId="9" fontId="15" fillId="3" borderId="8" xfId="7" applyFont="1" applyFill="1" applyBorder="1" applyAlignment="1">
      <alignment horizontal="center" vertical="center" wrapText="1"/>
    </xf>
    <xf numFmtId="0" fontId="25" fillId="20" borderId="0" xfId="0" applyFont="1" applyFill="1" applyAlignment="1">
      <alignment horizontal="left"/>
    </xf>
    <xf numFmtId="41" fontId="28" fillId="27" borderId="12" xfId="1" applyFont="1" applyFill="1" applyBorder="1" applyAlignment="1" applyProtection="1">
      <alignment horizontal="center" vertical="center"/>
    </xf>
    <xf numFmtId="41" fontId="28" fillId="27" borderId="13" xfId="1" applyFont="1" applyFill="1" applyBorder="1" applyAlignment="1" applyProtection="1">
      <alignment horizontal="center" vertical="center"/>
    </xf>
    <xf numFmtId="41" fontId="28" fillId="27" borderId="14" xfId="1" applyFont="1" applyFill="1" applyBorder="1" applyAlignment="1" applyProtection="1">
      <alignment horizontal="center" vertical="center"/>
    </xf>
    <xf numFmtId="41" fontId="28" fillId="27" borderId="15" xfId="1" applyFont="1" applyFill="1" applyBorder="1" applyAlignment="1" applyProtection="1">
      <alignment horizontal="center" vertical="center"/>
    </xf>
    <xf numFmtId="41" fontId="28" fillId="27" borderId="16" xfId="1" applyFont="1" applyFill="1" applyBorder="1" applyAlignment="1" applyProtection="1">
      <alignment horizontal="center" vertical="center"/>
    </xf>
    <xf numFmtId="41" fontId="28" fillId="27" borderId="17" xfId="1" applyFont="1" applyFill="1" applyBorder="1" applyAlignment="1" applyProtection="1">
      <alignment horizontal="center" vertical="center"/>
    </xf>
    <xf numFmtId="41" fontId="15" fillId="3" borderId="8" xfId="1" applyFont="1" applyFill="1" applyBorder="1" applyAlignment="1">
      <alignment horizontal="center" vertical="center" wrapText="1"/>
    </xf>
    <xf numFmtId="41" fontId="16" fillId="3" borderId="8" xfId="1" applyFont="1" applyFill="1" applyBorder="1" applyAlignment="1">
      <alignment horizontal="center" vertical="center" wrapText="1"/>
    </xf>
    <xf numFmtId="0" fontId="16" fillId="3" borderId="23"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25" xfId="0" applyFont="1" applyFill="1" applyBorder="1" applyAlignment="1">
      <alignment horizontal="center" vertical="center" wrapText="1"/>
    </xf>
    <xf numFmtId="49" fontId="15" fillId="3" borderId="23" xfId="0" applyNumberFormat="1" applyFont="1" applyFill="1" applyBorder="1" applyAlignment="1">
      <alignment horizontal="center" vertical="center" wrapText="1"/>
    </xf>
    <xf numFmtId="49" fontId="15" fillId="3" borderId="24" xfId="0" applyNumberFormat="1" applyFont="1" applyFill="1" applyBorder="1" applyAlignment="1">
      <alignment horizontal="center" vertical="center" wrapText="1"/>
    </xf>
    <xf numFmtId="49" fontId="15" fillId="3" borderId="25" xfId="0" applyNumberFormat="1" applyFont="1" applyFill="1" applyBorder="1" applyAlignment="1">
      <alignment horizontal="center" vertical="center" wrapText="1"/>
    </xf>
  </cellXfs>
  <cellStyles count="12">
    <cellStyle name="Millares [0]" xfId="1" builtinId="6"/>
    <cellStyle name="Millares [0] 2" xfId="5" xr:uid="{00000000-0005-0000-0000-000001000000}"/>
    <cellStyle name="Millares [0] 2 2" xfId="11" xr:uid="{00000000-0005-0000-0000-000002000000}"/>
    <cellStyle name="Millares [0] 3" xfId="9" xr:uid="{00000000-0005-0000-0000-000003000000}"/>
    <cellStyle name="Millares 2" xfId="2" xr:uid="{00000000-0005-0000-0000-000004000000}"/>
    <cellStyle name="Millares 2 2" xfId="8" xr:uid="{00000000-0005-0000-0000-000005000000}"/>
    <cellStyle name="Millares 2 2 2" xfId="10" xr:uid="{00000000-0005-0000-0000-000006000000}"/>
    <cellStyle name="Moneda [0] 2" xfId="3" xr:uid="{00000000-0005-0000-0000-000007000000}"/>
    <cellStyle name="Moneda 2" xfId="4" xr:uid="{00000000-0005-0000-0000-000008000000}"/>
    <cellStyle name="Normal" xfId="0" builtinId="0"/>
    <cellStyle name="Normal 2 2" xfId="6" xr:uid="{00000000-0005-0000-0000-00000A000000}"/>
    <cellStyle name="Porcentaje" xfId="7" builtinId="5"/>
  </cellStyles>
  <dxfs count="6">
    <dxf>
      <font>
        <color rgb="FF9C0006"/>
      </font>
      <fill>
        <patternFill>
          <bgColor rgb="FFFFC7CE"/>
        </patternFill>
      </fill>
    </dxf>
    <dxf>
      <font>
        <color rgb="FFFF0000"/>
      </font>
      <fill>
        <patternFill>
          <bgColor rgb="FF0000FF"/>
        </patternFill>
      </fill>
    </dxf>
    <dxf>
      <font>
        <color rgb="FFFF0000"/>
      </font>
      <fill>
        <patternFill>
          <bgColor rgb="FF0000FF"/>
        </patternFill>
      </fill>
    </dxf>
    <dxf>
      <font>
        <color rgb="FFFF0000"/>
      </font>
      <fill>
        <patternFill>
          <bgColor rgb="FF0000FF"/>
        </patternFill>
      </fill>
    </dxf>
    <dxf>
      <font>
        <color rgb="FF9C0006"/>
      </font>
      <fill>
        <patternFill>
          <bgColor rgb="FFFFC7CE"/>
        </patternFill>
      </fill>
    </dxf>
    <dxf>
      <font>
        <color rgb="FFFF0000"/>
      </font>
      <fill>
        <patternFill>
          <bgColor rgb="FF0000FF"/>
        </patternFill>
      </fill>
    </dxf>
  </dxfs>
  <tableStyles count="0" defaultTableStyle="TableStyleMedium2" defaultPivotStyle="PivotStyleLight16"/>
  <colors>
    <mruColors>
      <color rgb="FFCC99FF"/>
      <color rgb="FFCCFF99"/>
      <color rgb="FFCCFF33"/>
      <color rgb="FF99FF99"/>
      <color rgb="FF66FFCC"/>
      <color rgb="FF99FFCC"/>
      <color rgb="FFCCFFFF"/>
      <color rgb="FFCCCCFF"/>
      <color rgb="FFFF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XEU600"/>
  <sheetViews>
    <sheetView tabSelected="1" zoomScale="106" zoomScaleNormal="106" workbookViewId="0">
      <pane xSplit="3" ySplit="10" topLeftCell="D579" activePane="bottomRight" state="frozen"/>
      <selection pane="topRight" activeCell="D1" sqref="D1"/>
      <selection pane="bottomLeft" activeCell="A11" sqref="A11"/>
      <selection pane="bottomRight" activeCell="L579" sqref="L579"/>
    </sheetView>
  </sheetViews>
  <sheetFormatPr baseColWidth="10" defaultColWidth="11.42578125" defaultRowHeight="12"/>
  <cols>
    <col min="1" max="1" width="21.85546875" style="46" customWidth="1"/>
    <col min="2" max="2" width="39.140625" style="59" customWidth="1"/>
    <col min="3" max="3" width="20.5703125" style="60" hidden="1" customWidth="1"/>
    <col min="4" max="4" width="16.85546875" style="60" hidden="1" customWidth="1"/>
    <col min="5" max="5" width="17.140625" style="60" hidden="1" customWidth="1"/>
    <col min="6" max="6" width="14.42578125" style="200" customWidth="1"/>
    <col min="7" max="7" width="21.7109375" style="60" hidden="1" customWidth="1"/>
    <col min="8" max="8" width="22.140625" style="60" hidden="1" customWidth="1"/>
    <col min="9" max="9" width="14.85546875" style="60" customWidth="1"/>
    <col min="10" max="11" width="22.140625" style="60" hidden="1" customWidth="1"/>
    <col min="12" max="12" width="6.7109375" style="229" customWidth="1"/>
    <col min="13" max="13" width="24.7109375" style="46" hidden="1" customWidth="1"/>
    <col min="14" max="16384" width="11.42578125" style="46"/>
  </cols>
  <sheetData>
    <row r="1" spans="1:13" s="21" customFormat="1" ht="15">
      <c r="A1" s="89" t="s">
        <v>437</v>
      </c>
      <c r="B1" s="20"/>
      <c r="C1" s="61"/>
      <c r="D1" s="61"/>
      <c r="E1" s="61"/>
      <c r="F1" s="173"/>
      <c r="G1" s="61"/>
      <c r="H1" s="61"/>
      <c r="I1" s="61"/>
      <c r="J1" s="61"/>
      <c r="K1" s="61"/>
      <c r="L1" s="223"/>
    </row>
    <row r="2" spans="1:13" s="21" customFormat="1" ht="15" customHeight="1">
      <c r="A2" s="90"/>
      <c r="B2" s="23"/>
      <c r="C2" s="61"/>
      <c r="D2" s="61"/>
      <c r="E2" s="61"/>
      <c r="F2" s="174"/>
      <c r="G2" s="61"/>
      <c r="H2" s="61"/>
      <c r="I2" s="61"/>
      <c r="J2" s="61"/>
      <c r="K2" s="61"/>
      <c r="L2" s="223"/>
      <c r="M2" s="61"/>
    </row>
    <row r="3" spans="1:13" s="21" customFormat="1" ht="26.25" customHeight="1">
      <c r="A3" s="89" t="s">
        <v>0</v>
      </c>
      <c r="B3" s="25" t="s">
        <v>438</v>
      </c>
      <c r="C3" s="61"/>
      <c r="D3" s="61"/>
      <c r="E3" s="61"/>
      <c r="F3" s="174"/>
      <c r="G3" s="61"/>
      <c r="H3" s="61"/>
      <c r="I3" s="61"/>
      <c r="J3" s="61"/>
      <c r="K3" s="61"/>
      <c r="L3" s="223"/>
      <c r="M3" s="235"/>
    </row>
    <row r="4" spans="1:13" s="21" customFormat="1" ht="15" customHeight="1">
      <c r="A4" s="89" t="s">
        <v>439</v>
      </c>
      <c r="B4" s="25" t="s">
        <v>440</v>
      </c>
      <c r="C4" s="61"/>
      <c r="D4" s="61"/>
      <c r="E4" s="61"/>
      <c r="F4" s="174"/>
      <c r="G4" s="61"/>
      <c r="H4" s="61"/>
      <c r="I4" s="61"/>
      <c r="J4" s="61"/>
      <c r="K4" s="61"/>
      <c r="L4" s="223"/>
      <c r="M4" s="24"/>
    </row>
    <row r="5" spans="1:13" s="21" customFormat="1" ht="15.75" thickBot="1">
      <c r="A5" s="89" t="s">
        <v>441</v>
      </c>
      <c r="B5" s="25">
        <v>2021</v>
      </c>
      <c r="C5" s="62">
        <f>+C7-C11</f>
        <v>0</v>
      </c>
      <c r="D5" s="61"/>
      <c r="E5" s="61"/>
      <c r="F5" s="173"/>
      <c r="G5" s="122"/>
      <c r="H5" s="61"/>
      <c r="I5" s="122"/>
      <c r="J5" s="61"/>
      <c r="K5" s="61"/>
      <c r="L5" s="223"/>
    </row>
    <row r="6" spans="1:13" s="21" customFormat="1" ht="15.75" customHeight="1" thickBot="1">
      <c r="A6" s="89" t="s">
        <v>1</v>
      </c>
      <c r="B6" s="26" t="s">
        <v>981</v>
      </c>
      <c r="C6" s="63">
        <v>3</v>
      </c>
      <c r="D6" s="123">
        <f t="shared" ref="D6:K6" si="0">+D7-D11</f>
        <v>0</v>
      </c>
      <c r="E6" s="123">
        <f t="shared" si="0"/>
        <v>0</v>
      </c>
      <c r="F6" s="123">
        <f t="shared" si="0"/>
        <v>0</v>
      </c>
      <c r="G6" s="123">
        <f>+G7-G11</f>
        <v>0</v>
      </c>
      <c r="H6" s="123">
        <f t="shared" si="0"/>
        <v>0</v>
      </c>
      <c r="I6" s="123">
        <f t="shared" si="0"/>
        <v>0</v>
      </c>
      <c r="J6" s="123">
        <f t="shared" si="0"/>
        <v>0</v>
      </c>
      <c r="K6" s="123">
        <f t="shared" si="0"/>
        <v>0</v>
      </c>
      <c r="L6" s="224"/>
      <c r="M6" s="273" t="s">
        <v>442</v>
      </c>
    </row>
    <row r="7" spans="1:13" s="22" customFormat="1" ht="15.75" thickBot="1">
      <c r="A7" s="27"/>
      <c r="B7" s="131"/>
      <c r="C7" s="132">
        <v>360865993000</v>
      </c>
      <c r="D7" s="133">
        <v>0</v>
      </c>
      <c r="E7" s="133">
        <v>0</v>
      </c>
      <c r="F7" s="133">
        <v>360865993000</v>
      </c>
      <c r="G7" s="133">
        <v>150915138178</v>
      </c>
      <c r="H7" s="133">
        <v>37946274340</v>
      </c>
      <c r="I7" s="133">
        <v>103323160031</v>
      </c>
      <c r="J7" s="133">
        <v>25896882010</v>
      </c>
      <c r="K7" s="133">
        <v>62135528941</v>
      </c>
      <c r="L7" s="225"/>
      <c r="M7" s="274"/>
    </row>
    <row r="8" spans="1:13" s="11" customFormat="1" ht="27.75" customHeight="1" thickBot="1">
      <c r="A8" s="277" t="s">
        <v>2</v>
      </c>
      <c r="B8" s="277"/>
      <c r="C8" s="278" t="s">
        <v>3</v>
      </c>
      <c r="D8" s="278"/>
      <c r="E8" s="278"/>
      <c r="F8" s="278"/>
      <c r="G8" s="278"/>
      <c r="H8" s="279" t="s">
        <v>4</v>
      </c>
      <c r="I8" s="279"/>
      <c r="J8" s="279" t="s">
        <v>5</v>
      </c>
      <c r="K8" s="279"/>
      <c r="L8" s="281" t="s">
        <v>790</v>
      </c>
      <c r="M8" s="275"/>
    </row>
    <row r="9" spans="1:13" s="11" customFormat="1" ht="11.25" customHeight="1" thickBot="1">
      <c r="A9" s="277"/>
      <c r="B9" s="277"/>
      <c r="C9" s="279" t="s">
        <v>434</v>
      </c>
      <c r="D9" s="279" t="s">
        <v>6</v>
      </c>
      <c r="E9" s="279"/>
      <c r="F9" s="279" t="s">
        <v>435</v>
      </c>
      <c r="G9" s="279" t="s">
        <v>436</v>
      </c>
      <c r="H9" s="279" t="s">
        <v>9</v>
      </c>
      <c r="I9" s="279" t="s">
        <v>10</v>
      </c>
      <c r="J9" s="279" t="s">
        <v>9</v>
      </c>
      <c r="K9" s="279" t="s">
        <v>10</v>
      </c>
      <c r="L9" s="282"/>
      <c r="M9" s="275"/>
    </row>
    <row r="10" spans="1:13" s="11" customFormat="1" ht="26.25" customHeight="1" thickBot="1">
      <c r="A10" s="134" t="s">
        <v>11</v>
      </c>
      <c r="B10" s="135" t="s">
        <v>12</v>
      </c>
      <c r="C10" s="279"/>
      <c r="D10" s="136" t="s">
        <v>9</v>
      </c>
      <c r="E10" s="136" t="s">
        <v>10</v>
      </c>
      <c r="F10" s="279"/>
      <c r="G10" s="280"/>
      <c r="H10" s="280"/>
      <c r="I10" s="280"/>
      <c r="J10" s="280"/>
      <c r="K10" s="280"/>
      <c r="L10" s="283"/>
      <c r="M10" s="276"/>
    </row>
    <row r="11" spans="1:13" s="11" customFormat="1">
      <c r="A11" s="91">
        <v>3</v>
      </c>
      <c r="B11" s="12" t="s">
        <v>14</v>
      </c>
      <c r="C11" s="64">
        <f t="shared" ref="C11:K11" si="1">+C12+C575</f>
        <v>360865993000</v>
      </c>
      <c r="D11" s="64">
        <f t="shared" si="1"/>
        <v>0</v>
      </c>
      <c r="E11" s="64">
        <f t="shared" si="1"/>
        <v>0</v>
      </c>
      <c r="F11" s="175">
        <f t="shared" si="1"/>
        <v>360865993000</v>
      </c>
      <c r="G11" s="64">
        <f t="shared" si="1"/>
        <v>150915138178</v>
      </c>
      <c r="H11" s="64">
        <f t="shared" si="1"/>
        <v>37946274340</v>
      </c>
      <c r="I11" s="64">
        <f t="shared" si="1"/>
        <v>103323160031</v>
      </c>
      <c r="J11" s="64">
        <f t="shared" si="1"/>
        <v>25896882010</v>
      </c>
      <c r="K11" s="64">
        <f t="shared" si="1"/>
        <v>62135528941</v>
      </c>
      <c r="L11" s="138">
        <f>+IFERROR(I11/F11,0)</f>
        <v>0.28632002470512646</v>
      </c>
      <c r="M11" s="64">
        <f>+F11-G11</f>
        <v>209950854822</v>
      </c>
    </row>
    <row r="12" spans="1:13" s="11" customFormat="1">
      <c r="A12" s="92" t="s">
        <v>450</v>
      </c>
      <c r="B12" s="13" t="s">
        <v>15</v>
      </c>
      <c r="C12" s="65">
        <f t="shared" ref="C12:K12" si="2">+C13+C208+C555+C562+C567</f>
        <v>330861642000</v>
      </c>
      <c r="D12" s="65">
        <f t="shared" si="2"/>
        <v>0</v>
      </c>
      <c r="E12" s="65">
        <f t="shared" si="2"/>
        <v>0</v>
      </c>
      <c r="F12" s="176">
        <f t="shared" si="2"/>
        <v>330861642000</v>
      </c>
      <c r="G12" s="65">
        <f t="shared" si="2"/>
        <v>147352476461</v>
      </c>
      <c r="H12" s="65">
        <f t="shared" si="2"/>
        <v>36470310590</v>
      </c>
      <c r="I12" s="65">
        <f t="shared" si="2"/>
        <v>101084649005</v>
      </c>
      <c r="J12" s="65">
        <f>+J13+J208+J555+J562+J567</f>
        <v>25747748805</v>
      </c>
      <c r="K12" s="65">
        <f t="shared" si="2"/>
        <v>61943271037</v>
      </c>
      <c r="L12" s="139">
        <f t="shared" ref="L12:L72" si="3">+IFERROR(I12/F12,0)</f>
        <v>0.30551939594436273</v>
      </c>
      <c r="M12" s="65">
        <f t="shared" ref="M12:M71" si="4">+F12-G12</f>
        <v>183509165539</v>
      </c>
    </row>
    <row r="13" spans="1:13" s="11" customFormat="1">
      <c r="A13" s="93" t="s">
        <v>449</v>
      </c>
      <c r="B13" s="14" t="s">
        <v>433</v>
      </c>
      <c r="C13" s="66">
        <f t="shared" ref="C13:K13" si="5">+C14+C77+C172</f>
        <v>198186584000</v>
      </c>
      <c r="D13" s="66">
        <f t="shared" si="5"/>
        <v>0</v>
      </c>
      <c r="E13" s="66">
        <f t="shared" si="5"/>
        <v>0</v>
      </c>
      <c r="F13" s="177">
        <f t="shared" si="5"/>
        <v>198186584000</v>
      </c>
      <c r="G13" s="66">
        <f t="shared" si="5"/>
        <v>85480849645</v>
      </c>
      <c r="H13" s="66">
        <f t="shared" si="5"/>
        <v>24846102601</v>
      </c>
      <c r="I13" s="66">
        <f t="shared" si="5"/>
        <v>58122814922</v>
      </c>
      <c r="J13" s="66">
        <f t="shared" si="5"/>
        <v>14726081927</v>
      </c>
      <c r="K13" s="66">
        <f t="shared" si="5"/>
        <v>39879437980</v>
      </c>
      <c r="L13" s="140">
        <f t="shared" si="3"/>
        <v>0.29327320623276903</v>
      </c>
      <c r="M13" s="66">
        <f t="shared" si="4"/>
        <v>112705734355</v>
      </c>
    </row>
    <row r="14" spans="1:13" s="11" customFormat="1">
      <c r="A14" s="94" t="s">
        <v>448</v>
      </c>
      <c r="B14" s="15" t="s">
        <v>432</v>
      </c>
      <c r="C14" s="67">
        <f t="shared" ref="C14:K14" si="6">+C15+C41+C72</f>
        <v>140585496000</v>
      </c>
      <c r="D14" s="67">
        <f t="shared" si="6"/>
        <v>0</v>
      </c>
      <c r="E14" s="67">
        <f t="shared" si="6"/>
        <v>0</v>
      </c>
      <c r="F14" s="178">
        <f t="shared" si="6"/>
        <v>140585496000</v>
      </c>
      <c r="G14" s="67">
        <f t="shared" si="6"/>
        <v>31459816331</v>
      </c>
      <c r="H14" s="67">
        <f t="shared" si="6"/>
        <v>7768488370</v>
      </c>
      <c r="I14" s="67">
        <f t="shared" si="6"/>
        <v>31353526644</v>
      </c>
      <c r="J14" s="67">
        <f t="shared" si="6"/>
        <v>7768488370</v>
      </c>
      <c r="K14" s="67">
        <f t="shared" si="6"/>
        <v>31353526644</v>
      </c>
      <c r="L14" s="141">
        <f t="shared" si="3"/>
        <v>0.22302106217272941</v>
      </c>
      <c r="M14" s="67">
        <f t="shared" si="4"/>
        <v>109125679669</v>
      </c>
    </row>
    <row r="15" spans="1:13" s="11" customFormat="1">
      <c r="A15" s="95" t="s">
        <v>447</v>
      </c>
      <c r="B15" s="16" t="s">
        <v>295</v>
      </c>
      <c r="C15" s="68">
        <f>+C16+C33</f>
        <v>104197773000</v>
      </c>
      <c r="D15" s="68">
        <f t="shared" ref="D15:K15" si="7">+D16+D33</f>
        <v>0</v>
      </c>
      <c r="E15" s="68">
        <f t="shared" si="7"/>
        <v>0</v>
      </c>
      <c r="F15" s="179">
        <f t="shared" si="7"/>
        <v>104197773000</v>
      </c>
      <c r="G15" s="68">
        <f t="shared" ref="G15" si="8">+G16+G33</f>
        <v>18382691131</v>
      </c>
      <c r="H15" s="68">
        <f t="shared" si="7"/>
        <v>6039523257</v>
      </c>
      <c r="I15" s="68">
        <f t="shared" si="7"/>
        <v>18289103786</v>
      </c>
      <c r="J15" s="68">
        <f t="shared" si="7"/>
        <v>6039523257</v>
      </c>
      <c r="K15" s="68">
        <f t="shared" si="7"/>
        <v>18289103786</v>
      </c>
      <c r="L15" s="142">
        <f t="shared" si="3"/>
        <v>0.1755229815324364</v>
      </c>
      <c r="M15" s="68">
        <f t="shared" si="4"/>
        <v>85815081869</v>
      </c>
    </row>
    <row r="16" spans="1:13" s="11" customFormat="1">
      <c r="A16" s="96" t="s">
        <v>446</v>
      </c>
      <c r="B16" s="17" t="s">
        <v>294</v>
      </c>
      <c r="C16" s="69">
        <f>+C17+C20+C22+C24+C27+C30</f>
        <v>94824329000</v>
      </c>
      <c r="D16" s="69">
        <f t="shared" ref="D16:K16" si="9">+D17+D20+D22+D24+D27+D30</f>
        <v>0</v>
      </c>
      <c r="E16" s="69">
        <f t="shared" si="9"/>
        <v>0</v>
      </c>
      <c r="F16" s="180">
        <f t="shared" si="9"/>
        <v>94824329000</v>
      </c>
      <c r="G16" s="69">
        <f t="shared" ref="G16" si="10">+G17+G20+G22+G24+G27+G30</f>
        <v>17782326354</v>
      </c>
      <c r="H16" s="69">
        <f t="shared" si="9"/>
        <v>5849755891</v>
      </c>
      <c r="I16" s="69">
        <f t="shared" si="9"/>
        <v>17714505653</v>
      </c>
      <c r="J16" s="69">
        <f t="shared" si="9"/>
        <v>5849755891</v>
      </c>
      <c r="K16" s="69">
        <f t="shared" si="9"/>
        <v>17714505653</v>
      </c>
      <c r="L16" s="143">
        <f t="shared" si="3"/>
        <v>0.18681393097967505</v>
      </c>
      <c r="M16" s="69">
        <f t="shared" si="4"/>
        <v>77042002646</v>
      </c>
    </row>
    <row r="17" spans="1:13" s="11" customFormat="1">
      <c r="A17" s="97" t="s">
        <v>445</v>
      </c>
      <c r="B17" s="18" t="s">
        <v>431</v>
      </c>
      <c r="C17" s="70">
        <f>+C18+C19</f>
        <v>78145046000</v>
      </c>
      <c r="D17" s="70">
        <f t="shared" ref="D17:K17" si="11">+D18+D19</f>
        <v>0</v>
      </c>
      <c r="E17" s="70">
        <f t="shared" si="11"/>
        <v>0</v>
      </c>
      <c r="F17" s="181">
        <f t="shared" si="11"/>
        <v>78145046000</v>
      </c>
      <c r="G17" s="70">
        <f t="shared" ref="G17" si="12">+G18+G19</f>
        <v>16946297678</v>
      </c>
      <c r="H17" s="70">
        <f t="shared" si="11"/>
        <v>5623902402</v>
      </c>
      <c r="I17" s="70">
        <f t="shared" si="11"/>
        <v>16916447648</v>
      </c>
      <c r="J17" s="70">
        <f t="shared" si="11"/>
        <v>5623902402</v>
      </c>
      <c r="K17" s="70">
        <f t="shared" si="11"/>
        <v>16916447648</v>
      </c>
      <c r="L17" s="144">
        <f t="shared" si="3"/>
        <v>0.21647498483781044</v>
      </c>
      <c r="M17" s="70">
        <f t="shared" si="4"/>
        <v>61198748322</v>
      </c>
    </row>
    <row r="18" spans="1:13" s="10" customFormat="1">
      <c r="A18" s="98" t="s">
        <v>443</v>
      </c>
      <c r="B18" s="19" t="s">
        <v>430</v>
      </c>
      <c r="C18" s="71">
        <v>9578036000</v>
      </c>
      <c r="D18" s="71">
        <v>0</v>
      </c>
      <c r="E18" s="71">
        <v>0</v>
      </c>
      <c r="F18" s="182">
        <f>+C18+E18</f>
        <v>9578036000</v>
      </c>
      <c r="G18" s="124">
        <v>2105106414</v>
      </c>
      <c r="H18" s="124">
        <v>698921607</v>
      </c>
      <c r="I18" s="124">
        <v>2090762081</v>
      </c>
      <c r="J18" s="124">
        <v>698921607</v>
      </c>
      <c r="K18" s="124">
        <v>2090762081</v>
      </c>
      <c r="L18" s="145">
        <f t="shared" si="3"/>
        <v>0.21828713955554144</v>
      </c>
      <c r="M18" s="124">
        <f t="shared" si="4"/>
        <v>7472929586</v>
      </c>
    </row>
    <row r="19" spans="1:13" s="10" customFormat="1">
      <c r="A19" s="98" t="s">
        <v>444</v>
      </c>
      <c r="B19" s="19" t="s">
        <v>429</v>
      </c>
      <c r="C19" s="71">
        <v>68567010000</v>
      </c>
      <c r="D19" s="71">
        <v>0</v>
      </c>
      <c r="E19" s="71">
        <v>0</v>
      </c>
      <c r="F19" s="182">
        <f>+C19+E19</f>
        <v>68567010000</v>
      </c>
      <c r="G19" s="124">
        <v>14841191264</v>
      </c>
      <c r="H19" s="124">
        <v>4924980795</v>
      </c>
      <c r="I19" s="124">
        <v>14825685567</v>
      </c>
      <c r="J19" s="124">
        <v>4924980795</v>
      </c>
      <c r="K19" s="124">
        <v>14825685567</v>
      </c>
      <c r="L19" s="145">
        <f t="shared" si="3"/>
        <v>0.21622184731403629</v>
      </c>
      <c r="M19" s="124">
        <f t="shared" si="4"/>
        <v>53725818736</v>
      </c>
    </row>
    <row r="20" spans="1:13" s="11" customFormat="1">
      <c r="A20" s="97" t="s">
        <v>452</v>
      </c>
      <c r="B20" s="18" t="s">
        <v>428</v>
      </c>
      <c r="C20" s="70">
        <f>+C21</f>
        <v>367765000</v>
      </c>
      <c r="D20" s="70">
        <f t="shared" ref="D20:K20" si="13">+D21</f>
        <v>0</v>
      </c>
      <c r="E20" s="70">
        <f t="shared" si="13"/>
        <v>0</v>
      </c>
      <c r="F20" s="181">
        <f t="shared" si="13"/>
        <v>367765000</v>
      </c>
      <c r="G20" s="70">
        <f t="shared" si="13"/>
        <v>76853521</v>
      </c>
      <c r="H20" s="70">
        <f t="shared" si="13"/>
        <v>25521138</v>
      </c>
      <c r="I20" s="70">
        <f t="shared" si="13"/>
        <v>76853521</v>
      </c>
      <c r="J20" s="70">
        <f t="shared" si="13"/>
        <v>25521138</v>
      </c>
      <c r="K20" s="70">
        <f t="shared" si="13"/>
        <v>76853521</v>
      </c>
      <c r="L20" s="144">
        <f t="shared" si="3"/>
        <v>0.20897453808818131</v>
      </c>
      <c r="M20" s="70">
        <f>+M21</f>
        <v>290911479</v>
      </c>
    </row>
    <row r="21" spans="1:13" s="10" customFormat="1">
      <c r="A21" s="98" t="s">
        <v>451</v>
      </c>
      <c r="B21" s="19" t="s">
        <v>427</v>
      </c>
      <c r="C21" s="71">
        <v>367765000</v>
      </c>
      <c r="D21" s="71">
        <v>0</v>
      </c>
      <c r="E21" s="71">
        <v>0</v>
      </c>
      <c r="F21" s="182">
        <f>+C21+E21</f>
        <v>367765000</v>
      </c>
      <c r="G21" s="124">
        <v>76853521</v>
      </c>
      <c r="H21" s="124">
        <v>25521138</v>
      </c>
      <c r="I21" s="124">
        <v>76853521</v>
      </c>
      <c r="J21" s="124">
        <v>25521138</v>
      </c>
      <c r="K21" s="124">
        <v>76853521</v>
      </c>
      <c r="L21" s="145">
        <f t="shared" si="3"/>
        <v>0.20897453808818131</v>
      </c>
      <c r="M21" s="124">
        <f t="shared" si="4"/>
        <v>290911479</v>
      </c>
    </row>
    <row r="22" spans="1:13" s="11" customFormat="1" ht="24">
      <c r="A22" s="97" t="s">
        <v>453</v>
      </c>
      <c r="B22" s="18" t="s">
        <v>820</v>
      </c>
      <c r="C22" s="70">
        <f>+C23</f>
        <v>205963000</v>
      </c>
      <c r="D22" s="70">
        <f t="shared" ref="D22:K22" si="14">+D23</f>
        <v>0</v>
      </c>
      <c r="E22" s="70">
        <f t="shared" si="14"/>
        <v>0</v>
      </c>
      <c r="F22" s="181">
        <f t="shared" si="14"/>
        <v>205963000</v>
      </c>
      <c r="G22" s="70">
        <f t="shared" si="14"/>
        <v>0</v>
      </c>
      <c r="H22" s="70">
        <f t="shared" si="14"/>
        <v>0</v>
      </c>
      <c r="I22" s="70">
        <f t="shared" si="14"/>
        <v>0</v>
      </c>
      <c r="J22" s="70">
        <f t="shared" si="14"/>
        <v>0</v>
      </c>
      <c r="K22" s="70">
        <f t="shared" si="14"/>
        <v>0</v>
      </c>
      <c r="L22" s="144">
        <f t="shared" si="3"/>
        <v>0</v>
      </c>
      <c r="M22" s="70">
        <f t="shared" si="4"/>
        <v>205963000</v>
      </c>
    </row>
    <row r="23" spans="1:13" s="10" customFormat="1" ht="24">
      <c r="A23" s="98" t="s">
        <v>454</v>
      </c>
      <c r="B23" s="19" t="s">
        <v>821</v>
      </c>
      <c r="C23" s="71">
        <v>205963000</v>
      </c>
      <c r="D23" s="71">
        <v>0</v>
      </c>
      <c r="E23" s="71">
        <v>0</v>
      </c>
      <c r="F23" s="182">
        <f>+C23+E23</f>
        <v>205963000</v>
      </c>
      <c r="G23" s="124">
        <v>0</v>
      </c>
      <c r="H23" s="124">
        <v>0</v>
      </c>
      <c r="I23" s="124">
        <v>0</v>
      </c>
      <c r="J23" s="124">
        <v>0</v>
      </c>
      <c r="K23" s="124">
        <v>0</v>
      </c>
      <c r="L23" s="145">
        <f t="shared" si="3"/>
        <v>0</v>
      </c>
      <c r="M23" s="124">
        <f t="shared" si="4"/>
        <v>205963000</v>
      </c>
    </row>
    <row r="24" spans="1:13" s="11" customFormat="1">
      <c r="A24" s="97" t="s">
        <v>455</v>
      </c>
      <c r="B24" s="18" t="s">
        <v>426</v>
      </c>
      <c r="C24" s="70">
        <f>+C25+C26</f>
        <v>2358662000</v>
      </c>
      <c r="D24" s="70">
        <f t="shared" ref="D24:M24" si="15">+D25+D26</f>
        <v>0</v>
      </c>
      <c r="E24" s="70">
        <f t="shared" si="15"/>
        <v>0</v>
      </c>
      <c r="F24" s="181">
        <f t="shared" si="15"/>
        <v>2358662000</v>
      </c>
      <c r="G24" s="70">
        <f t="shared" ref="G24" si="16">+G25+G26</f>
        <v>714663823</v>
      </c>
      <c r="H24" s="70">
        <f t="shared" si="15"/>
        <v>195633191</v>
      </c>
      <c r="I24" s="70">
        <f t="shared" si="15"/>
        <v>714656189</v>
      </c>
      <c r="J24" s="70">
        <f t="shared" si="15"/>
        <v>195633191</v>
      </c>
      <c r="K24" s="70">
        <f t="shared" si="15"/>
        <v>714656189</v>
      </c>
      <c r="L24" s="144">
        <f t="shared" si="3"/>
        <v>0.30299220023894902</v>
      </c>
      <c r="M24" s="70">
        <f t="shared" si="15"/>
        <v>1643998177</v>
      </c>
    </row>
    <row r="25" spans="1:13" s="10" customFormat="1" ht="24">
      <c r="A25" s="98" t="s">
        <v>456</v>
      </c>
      <c r="B25" s="19" t="s">
        <v>425</v>
      </c>
      <c r="C25" s="71">
        <v>355669000</v>
      </c>
      <c r="D25" s="71">
        <v>0</v>
      </c>
      <c r="E25" s="71">
        <v>0</v>
      </c>
      <c r="F25" s="182">
        <f>+C25+E25</f>
        <v>355669000</v>
      </c>
      <c r="G25" s="124">
        <v>80268133</v>
      </c>
      <c r="H25" s="124">
        <v>20030247</v>
      </c>
      <c r="I25" s="124">
        <v>80268133</v>
      </c>
      <c r="J25" s="124">
        <v>20030247</v>
      </c>
      <c r="K25" s="124">
        <v>80268133</v>
      </c>
      <c r="L25" s="145">
        <f t="shared" si="3"/>
        <v>0.2256821173619292</v>
      </c>
      <c r="M25" s="124">
        <f t="shared" si="4"/>
        <v>275400867</v>
      </c>
    </row>
    <row r="26" spans="1:13" s="10" customFormat="1">
      <c r="A26" s="98" t="s">
        <v>457</v>
      </c>
      <c r="B26" s="19" t="s">
        <v>424</v>
      </c>
      <c r="C26" s="71">
        <v>2002993000</v>
      </c>
      <c r="D26" s="71">
        <v>0</v>
      </c>
      <c r="E26" s="71">
        <v>0</v>
      </c>
      <c r="F26" s="182">
        <f>+C26+E26</f>
        <v>2002993000</v>
      </c>
      <c r="G26" s="124">
        <v>634395690</v>
      </c>
      <c r="H26" s="124">
        <v>175602944</v>
      </c>
      <c r="I26" s="124">
        <v>634388056</v>
      </c>
      <c r="J26" s="124">
        <v>175602944</v>
      </c>
      <c r="K26" s="124">
        <v>634388056</v>
      </c>
      <c r="L26" s="145">
        <f t="shared" si="3"/>
        <v>0.31672005643554418</v>
      </c>
      <c r="M26" s="124">
        <f t="shared" si="4"/>
        <v>1368597310</v>
      </c>
    </row>
    <row r="27" spans="1:13" s="11" customFormat="1">
      <c r="A27" s="97" t="s">
        <v>460</v>
      </c>
      <c r="B27" s="18" t="s">
        <v>423</v>
      </c>
      <c r="C27" s="70">
        <f>+C28+C29</f>
        <v>8441051000</v>
      </c>
      <c r="D27" s="70">
        <f t="shared" ref="D27:M27" si="17">+D28+D29</f>
        <v>0</v>
      </c>
      <c r="E27" s="70">
        <f t="shared" si="17"/>
        <v>0</v>
      </c>
      <c r="F27" s="181">
        <f t="shared" si="17"/>
        <v>8441051000</v>
      </c>
      <c r="G27" s="70">
        <f t="shared" ref="G27" si="18">+G28+G29</f>
        <v>21835401</v>
      </c>
      <c r="H27" s="70">
        <f t="shared" si="17"/>
        <v>0</v>
      </c>
      <c r="I27" s="70">
        <f t="shared" si="17"/>
        <v>0</v>
      </c>
      <c r="J27" s="70">
        <f t="shared" si="17"/>
        <v>0</v>
      </c>
      <c r="K27" s="70">
        <f t="shared" si="17"/>
        <v>0</v>
      </c>
      <c r="L27" s="144">
        <f t="shared" si="3"/>
        <v>0</v>
      </c>
      <c r="M27" s="70">
        <f t="shared" si="17"/>
        <v>8419215599</v>
      </c>
    </row>
    <row r="28" spans="1:13" s="10" customFormat="1">
      <c r="A28" s="98" t="s">
        <v>458</v>
      </c>
      <c r="B28" s="19" t="s">
        <v>422</v>
      </c>
      <c r="C28" s="71">
        <v>1608498000</v>
      </c>
      <c r="D28" s="71">
        <v>0</v>
      </c>
      <c r="E28" s="71">
        <v>0</v>
      </c>
      <c r="F28" s="182">
        <f>+C28+E28</f>
        <v>1608498000</v>
      </c>
      <c r="G28" s="124">
        <v>7296481</v>
      </c>
      <c r="H28" s="124">
        <v>0</v>
      </c>
      <c r="I28" s="124">
        <v>0</v>
      </c>
      <c r="J28" s="124">
        <v>0</v>
      </c>
      <c r="K28" s="124">
        <v>0</v>
      </c>
      <c r="L28" s="145">
        <f t="shared" si="3"/>
        <v>0</v>
      </c>
      <c r="M28" s="124">
        <f t="shared" si="4"/>
        <v>1601201519</v>
      </c>
    </row>
    <row r="29" spans="1:13" s="10" customFormat="1">
      <c r="A29" s="98" t="s">
        <v>459</v>
      </c>
      <c r="B29" s="19" t="s">
        <v>421</v>
      </c>
      <c r="C29" s="71">
        <v>6832553000</v>
      </c>
      <c r="D29" s="71">
        <v>0</v>
      </c>
      <c r="E29" s="71">
        <v>0</v>
      </c>
      <c r="F29" s="182">
        <f>+C29+E29</f>
        <v>6832553000</v>
      </c>
      <c r="G29" s="124">
        <v>14538920</v>
      </c>
      <c r="H29" s="124">
        <v>0</v>
      </c>
      <c r="I29" s="124">
        <v>0</v>
      </c>
      <c r="J29" s="124">
        <v>0</v>
      </c>
      <c r="K29" s="124">
        <v>0</v>
      </c>
      <c r="L29" s="145">
        <f t="shared" si="3"/>
        <v>0</v>
      </c>
      <c r="M29" s="124">
        <f t="shared" si="4"/>
        <v>6818014080</v>
      </c>
    </row>
    <row r="30" spans="1:13" s="11" customFormat="1">
      <c r="A30" s="97" t="s">
        <v>463</v>
      </c>
      <c r="B30" s="18" t="s">
        <v>420</v>
      </c>
      <c r="C30" s="70">
        <f>+C31+C32</f>
        <v>5305842000</v>
      </c>
      <c r="D30" s="70">
        <f t="shared" ref="D30:M30" si="19">+D31+D32</f>
        <v>0</v>
      </c>
      <c r="E30" s="70">
        <f t="shared" si="19"/>
        <v>0</v>
      </c>
      <c r="F30" s="181">
        <f t="shared" si="19"/>
        <v>5305842000</v>
      </c>
      <c r="G30" s="70">
        <f t="shared" ref="G30" si="20">+G31+G32</f>
        <v>22675931</v>
      </c>
      <c r="H30" s="70">
        <f t="shared" si="19"/>
        <v>4699160</v>
      </c>
      <c r="I30" s="70">
        <f t="shared" si="19"/>
        <v>6548295</v>
      </c>
      <c r="J30" s="70">
        <f t="shared" si="19"/>
        <v>4699160</v>
      </c>
      <c r="K30" s="70">
        <f t="shared" si="19"/>
        <v>6548295</v>
      </c>
      <c r="L30" s="144">
        <f t="shared" si="3"/>
        <v>1.2341669804717141E-3</v>
      </c>
      <c r="M30" s="70">
        <f t="shared" si="19"/>
        <v>5283166069</v>
      </c>
    </row>
    <row r="31" spans="1:13" s="10" customFormat="1">
      <c r="A31" s="98" t="s">
        <v>461</v>
      </c>
      <c r="B31" s="19" t="s">
        <v>419</v>
      </c>
      <c r="C31" s="71">
        <v>861902000</v>
      </c>
      <c r="D31" s="71">
        <v>0</v>
      </c>
      <c r="E31" s="71">
        <v>0</v>
      </c>
      <c r="F31" s="182">
        <f>+C31+E31</f>
        <v>861902000</v>
      </c>
      <c r="G31" s="124">
        <v>16296798</v>
      </c>
      <c r="H31" s="124">
        <v>4699160</v>
      </c>
      <c r="I31" s="124">
        <v>6548295</v>
      </c>
      <c r="J31" s="124">
        <v>4699160</v>
      </c>
      <c r="K31" s="124">
        <v>6548295</v>
      </c>
      <c r="L31" s="145">
        <f t="shared" si="3"/>
        <v>7.597493682576441E-3</v>
      </c>
      <c r="M31" s="124">
        <f t="shared" si="4"/>
        <v>845605202</v>
      </c>
    </row>
    <row r="32" spans="1:13" s="10" customFormat="1">
      <c r="A32" s="98" t="s">
        <v>462</v>
      </c>
      <c r="B32" s="19" t="s">
        <v>418</v>
      </c>
      <c r="C32" s="71">
        <v>4443940000</v>
      </c>
      <c r="D32" s="71">
        <v>0</v>
      </c>
      <c r="E32" s="71">
        <v>0</v>
      </c>
      <c r="F32" s="182">
        <f>+C32+E32</f>
        <v>4443940000</v>
      </c>
      <c r="G32" s="124">
        <v>6379133</v>
      </c>
      <c r="H32" s="124">
        <v>0</v>
      </c>
      <c r="I32" s="124">
        <v>0</v>
      </c>
      <c r="J32" s="124">
        <v>0</v>
      </c>
      <c r="K32" s="124">
        <v>0</v>
      </c>
      <c r="L32" s="145">
        <f t="shared" si="3"/>
        <v>0</v>
      </c>
      <c r="M32" s="124">
        <f t="shared" si="4"/>
        <v>4437560867</v>
      </c>
    </row>
    <row r="33" spans="1:13" s="11" customFormat="1">
      <c r="A33" s="96" t="s">
        <v>466</v>
      </c>
      <c r="B33" s="17" t="s">
        <v>289</v>
      </c>
      <c r="C33" s="69">
        <f>+C34+C36+C38</f>
        <v>9373444000</v>
      </c>
      <c r="D33" s="69">
        <f t="shared" ref="D33:K33" si="21">+D34+D36+D38</f>
        <v>0</v>
      </c>
      <c r="E33" s="69">
        <f t="shared" si="21"/>
        <v>0</v>
      </c>
      <c r="F33" s="180">
        <f t="shared" si="21"/>
        <v>9373444000</v>
      </c>
      <c r="G33" s="69">
        <f t="shared" ref="G33" si="22">+G34+G36+G38</f>
        <v>600364777</v>
      </c>
      <c r="H33" s="69">
        <f t="shared" si="21"/>
        <v>189767366</v>
      </c>
      <c r="I33" s="69">
        <f t="shared" si="21"/>
        <v>574598133</v>
      </c>
      <c r="J33" s="69">
        <f t="shared" si="21"/>
        <v>189767366</v>
      </c>
      <c r="K33" s="69">
        <f t="shared" si="21"/>
        <v>574598133</v>
      </c>
      <c r="L33" s="143">
        <f t="shared" si="3"/>
        <v>6.1300641791853669E-2</v>
      </c>
      <c r="M33" s="69">
        <f>+M34+M36+M38</f>
        <v>8773079223</v>
      </c>
    </row>
    <row r="34" spans="1:13" s="11" customFormat="1">
      <c r="A34" s="97" t="s">
        <v>465</v>
      </c>
      <c r="B34" s="18" t="s">
        <v>417</v>
      </c>
      <c r="C34" s="70">
        <f>+C35</f>
        <v>669103000</v>
      </c>
      <c r="D34" s="70">
        <f t="shared" ref="D34:M34" si="23">+D35</f>
        <v>0</v>
      </c>
      <c r="E34" s="70">
        <f t="shared" si="23"/>
        <v>0</v>
      </c>
      <c r="F34" s="181">
        <f t="shared" si="23"/>
        <v>669103000</v>
      </c>
      <c r="G34" s="70">
        <f t="shared" si="23"/>
        <v>133666716</v>
      </c>
      <c r="H34" s="70">
        <f t="shared" si="23"/>
        <v>44434124</v>
      </c>
      <c r="I34" s="70">
        <f t="shared" si="23"/>
        <v>133662748</v>
      </c>
      <c r="J34" s="70">
        <f t="shared" si="23"/>
        <v>44434124</v>
      </c>
      <c r="K34" s="70">
        <f t="shared" si="23"/>
        <v>133662748</v>
      </c>
      <c r="L34" s="144">
        <f t="shared" si="3"/>
        <v>0.19976408415445754</v>
      </c>
      <c r="M34" s="70">
        <f t="shared" si="23"/>
        <v>535436284</v>
      </c>
    </row>
    <row r="35" spans="1:13" s="10" customFormat="1">
      <c r="A35" s="98" t="s">
        <v>464</v>
      </c>
      <c r="B35" s="19" t="s">
        <v>416</v>
      </c>
      <c r="C35" s="71">
        <v>669103000</v>
      </c>
      <c r="D35" s="71">
        <v>0</v>
      </c>
      <c r="E35" s="71">
        <v>0</v>
      </c>
      <c r="F35" s="182">
        <f>+C35+E35</f>
        <v>669103000</v>
      </c>
      <c r="G35" s="124">
        <v>133666716</v>
      </c>
      <c r="H35" s="124">
        <v>44434124</v>
      </c>
      <c r="I35" s="124">
        <v>133662748</v>
      </c>
      <c r="J35" s="124">
        <v>44434124</v>
      </c>
      <c r="K35" s="124">
        <v>133662748</v>
      </c>
      <c r="L35" s="145">
        <f t="shared" si="3"/>
        <v>0.19976408415445754</v>
      </c>
      <c r="M35" s="124">
        <f t="shared" si="4"/>
        <v>535436284</v>
      </c>
    </row>
    <row r="36" spans="1:13" s="11" customFormat="1">
      <c r="A36" s="97" t="s">
        <v>467</v>
      </c>
      <c r="B36" s="18" t="s">
        <v>415</v>
      </c>
      <c r="C36" s="70">
        <f>+C37</f>
        <v>2245672000</v>
      </c>
      <c r="D36" s="70">
        <f t="shared" ref="D36:M36" si="24">+D37</f>
        <v>0</v>
      </c>
      <c r="E36" s="70">
        <f t="shared" si="24"/>
        <v>0</v>
      </c>
      <c r="F36" s="181">
        <f t="shared" si="24"/>
        <v>2245672000</v>
      </c>
      <c r="G36" s="70">
        <f t="shared" si="24"/>
        <v>440935385</v>
      </c>
      <c r="H36" s="70">
        <f t="shared" si="24"/>
        <v>145333242</v>
      </c>
      <c r="I36" s="70">
        <f t="shared" si="24"/>
        <v>440935385</v>
      </c>
      <c r="J36" s="70">
        <f t="shared" si="24"/>
        <v>145333242</v>
      </c>
      <c r="K36" s="70">
        <f t="shared" si="24"/>
        <v>440935385</v>
      </c>
      <c r="L36" s="144">
        <f t="shared" si="3"/>
        <v>0.1963489703750147</v>
      </c>
      <c r="M36" s="70">
        <f t="shared" si="24"/>
        <v>1804736615</v>
      </c>
    </row>
    <row r="37" spans="1:13" s="10" customFormat="1">
      <c r="A37" s="98" t="s">
        <v>468</v>
      </c>
      <c r="B37" s="19" t="s">
        <v>414</v>
      </c>
      <c r="C37" s="71">
        <v>2245672000</v>
      </c>
      <c r="D37" s="71">
        <v>0</v>
      </c>
      <c r="E37" s="71">
        <v>0</v>
      </c>
      <c r="F37" s="182">
        <f>+C37+E37</f>
        <v>2245672000</v>
      </c>
      <c r="G37" s="124">
        <v>440935385</v>
      </c>
      <c r="H37" s="124">
        <v>145333242</v>
      </c>
      <c r="I37" s="124">
        <v>440935385</v>
      </c>
      <c r="J37" s="124">
        <v>145333242</v>
      </c>
      <c r="K37" s="124">
        <v>440935385</v>
      </c>
      <c r="L37" s="145">
        <f t="shared" si="3"/>
        <v>0.1963489703750147</v>
      </c>
      <c r="M37" s="124">
        <f t="shared" si="4"/>
        <v>1804736615</v>
      </c>
    </row>
    <row r="38" spans="1:13" s="11" customFormat="1">
      <c r="A38" s="97" t="s">
        <v>471</v>
      </c>
      <c r="B38" s="18" t="s">
        <v>413</v>
      </c>
      <c r="C38" s="70">
        <f>+C39+C40</f>
        <v>6458669000</v>
      </c>
      <c r="D38" s="70">
        <f t="shared" ref="D38:M38" si="25">+D39+D40</f>
        <v>0</v>
      </c>
      <c r="E38" s="70">
        <f t="shared" si="25"/>
        <v>0</v>
      </c>
      <c r="F38" s="181">
        <f t="shared" si="25"/>
        <v>6458669000</v>
      </c>
      <c r="G38" s="70">
        <f t="shared" ref="G38" si="26">+G39+G40</f>
        <v>25762676</v>
      </c>
      <c r="H38" s="70">
        <f t="shared" si="25"/>
        <v>0</v>
      </c>
      <c r="I38" s="70">
        <f t="shared" si="25"/>
        <v>0</v>
      </c>
      <c r="J38" s="70">
        <f t="shared" si="25"/>
        <v>0</v>
      </c>
      <c r="K38" s="70">
        <f t="shared" si="25"/>
        <v>0</v>
      </c>
      <c r="L38" s="144">
        <f t="shared" si="3"/>
        <v>0</v>
      </c>
      <c r="M38" s="70">
        <f t="shared" si="25"/>
        <v>6432906324</v>
      </c>
    </row>
    <row r="39" spans="1:13" s="10" customFormat="1">
      <c r="A39" s="98" t="s">
        <v>469</v>
      </c>
      <c r="B39" s="19" t="s">
        <v>412</v>
      </c>
      <c r="C39" s="71">
        <v>1231472000</v>
      </c>
      <c r="D39" s="71">
        <v>0</v>
      </c>
      <c r="E39" s="71">
        <v>0</v>
      </c>
      <c r="F39" s="182">
        <f>+C39+E39</f>
        <v>1231472000</v>
      </c>
      <c r="G39" s="124">
        <v>21223414</v>
      </c>
      <c r="H39" s="124">
        <v>0</v>
      </c>
      <c r="I39" s="124">
        <v>0</v>
      </c>
      <c r="J39" s="124">
        <v>0</v>
      </c>
      <c r="K39" s="124">
        <v>0</v>
      </c>
      <c r="L39" s="145">
        <f t="shared" si="3"/>
        <v>0</v>
      </c>
      <c r="M39" s="124">
        <f t="shared" si="4"/>
        <v>1210248586</v>
      </c>
    </row>
    <row r="40" spans="1:13" s="10" customFormat="1">
      <c r="A40" s="98" t="s">
        <v>470</v>
      </c>
      <c r="B40" s="19" t="s">
        <v>411</v>
      </c>
      <c r="C40" s="71">
        <v>5227197000</v>
      </c>
      <c r="D40" s="71">
        <v>0</v>
      </c>
      <c r="E40" s="71">
        <v>0</v>
      </c>
      <c r="F40" s="182">
        <f>+C40+E40</f>
        <v>5227197000</v>
      </c>
      <c r="G40" s="124">
        <v>4539262</v>
      </c>
      <c r="H40" s="124">
        <v>0</v>
      </c>
      <c r="I40" s="124">
        <v>0</v>
      </c>
      <c r="J40" s="124">
        <v>0</v>
      </c>
      <c r="K40" s="124">
        <v>0</v>
      </c>
      <c r="L40" s="145">
        <f t="shared" si="3"/>
        <v>0</v>
      </c>
      <c r="M40" s="124">
        <f t="shared" si="4"/>
        <v>5222657738</v>
      </c>
    </row>
    <row r="41" spans="1:13" s="11" customFormat="1">
      <c r="A41" s="95" t="s">
        <v>472</v>
      </c>
      <c r="B41" s="16" t="s">
        <v>286</v>
      </c>
      <c r="C41" s="68">
        <f t="shared" ref="C41:K41" si="27">+C42+C49+C53+C60+C64+C68</f>
        <v>35879323000</v>
      </c>
      <c r="D41" s="68">
        <f t="shared" si="27"/>
        <v>0</v>
      </c>
      <c r="E41" s="68">
        <f t="shared" si="27"/>
        <v>0</v>
      </c>
      <c r="F41" s="179">
        <f t="shared" si="27"/>
        <v>35879323000</v>
      </c>
      <c r="G41" s="68">
        <f t="shared" si="27"/>
        <v>13034870975</v>
      </c>
      <c r="H41" s="68">
        <f t="shared" si="27"/>
        <v>1715321971</v>
      </c>
      <c r="I41" s="68">
        <f t="shared" si="27"/>
        <v>13023788110</v>
      </c>
      <c r="J41" s="68">
        <f t="shared" si="27"/>
        <v>1715321971</v>
      </c>
      <c r="K41" s="68">
        <f t="shared" si="27"/>
        <v>13023788110</v>
      </c>
      <c r="L41" s="142">
        <f t="shared" si="3"/>
        <v>0.36298868041629434</v>
      </c>
      <c r="M41" s="68" t="e">
        <f>+M42+M49+M53+M60+M64+M68</f>
        <v>#REF!</v>
      </c>
    </row>
    <row r="42" spans="1:13" s="11" customFormat="1" ht="24">
      <c r="A42" s="96" t="s">
        <v>473</v>
      </c>
      <c r="B42" s="17" t="s">
        <v>410</v>
      </c>
      <c r="C42" s="69">
        <f>+C43+C46</f>
        <v>10800060000</v>
      </c>
      <c r="D42" s="69">
        <f t="shared" ref="D42:K42" si="28">+D43+D46</f>
        <v>0</v>
      </c>
      <c r="E42" s="69">
        <f t="shared" si="28"/>
        <v>0</v>
      </c>
      <c r="F42" s="180">
        <f t="shared" si="28"/>
        <v>10800060000</v>
      </c>
      <c r="G42" s="69">
        <f t="shared" ref="G42" si="29">+G43+G46</f>
        <v>2210322275</v>
      </c>
      <c r="H42" s="69">
        <f t="shared" si="28"/>
        <v>733636075</v>
      </c>
      <c r="I42" s="69">
        <f t="shared" si="28"/>
        <v>2210322275</v>
      </c>
      <c r="J42" s="69">
        <f t="shared" si="28"/>
        <v>733636075</v>
      </c>
      <c r="K42" s="69">
        <f t="shared" si="28"/>
        <v>2210322275</v>
      </c>
      <c r="L42" s="143">
        <f t="shared" si="3"/>
        <v>0.20465833291666899</v>
      </c>
      <c r="M42" s="69">
        <f>+M43+M46</f>
        <v>8589737725</v>
      </c>
    </row>
    <row r="43" spans="1:13" s="11" customFormat="1" ht="24">
      <c r="A43" s="97" t="s">
        <v>474</v>
      </c>
      <c r="B43" s="18" t="s">
        <v>409</v>
      </c>
      <c r="C43" s="70">
        <f>+SUM(C44:C45)</f>
        <v>7514965000</v>
      </c>
      <c r="D43" s="70">
        <f t="shared" ref="D43:M43" si="30">+SUM(D44:D45)</f>
        <v>0</v>
      </c>
      <c r="E43" s="70">
        <f t="shared" si="30"/>
        <v>0</v>
      </c>
      <c r="F43" s="181">
        <f t="shared" si="30"/>
        <v>7514965000</v>
      </c>
      <c r="G43" s="70">
        <f t="shared" ref="G43" si="31">+SUM(G44:G45)</f>
        <v>1696772750</v>
      </c>
      <c r="H43" s="70">
        <f t="shared" si="30"/>
        <v>562476475</v>
      </c>
      <c r="I43" s="70">
        <f t="shared" si="30"/>
        <v>1696772750</v>
      </c>
      <c r="J43" s="70">
        <f t="shared" si="30"/>
        <v>562476475</v>
      </c>
      <c r="K43" s="70">
        <f t="shared" si="30"/>
        <v>1696772750</v>
      </c>
      <c r="L43" s="144">
        <f t="shared" si="3"/>
        <v>0.22578584863668694</v>
      </c>
      <c r="M43" s="70">
        <f t="shared" si="30"/>
        <v>5818192250</v>
      </c>
    </row>
    <row r="44" spans="1:13" s="10" customFormat="1">
      <c r="A44" s="98" t="s">
        <v>475</v>
      </c>
      <c r="B44" s="19" t="s">
        <v>408</v>
      </c>
      <c r="C44" s="71">
        <v>1463797000</v>
      </c>
      <c r="D44" s="71">
        <v>0</v>
      </c>
      <c r="E44" s="71">
        <v>0</v>
      </c>
      <c r="F44" s="182">
        <f>+C44+E44</f>
        <v>1463797000</v>
      </c>
      <c r="G44" s="124">
        <v>281875125</v>
      </c>
      <c r="H44" s="124">
        <v>93007275</v>
      </c>
      <c r="I44" s="124">
        <v>281875125</v>
      </c>
      <c r="J44" s="124">
        <v>93007275</v>
      </c>
      <c r="K44" s="124">
        <v>281875125</v>
      </c>
      <c r="L44" s="145">
        <f t="shared" si="3"/>
        <v>0.19256435489347226</v>
      </c>
      <c r="M44" s="124">
        <f t="shared" si="4"/>
        <v>1181921875</v>
      </c>
    </row>
    <row r="45" spans="1:13" s="10" customFormat="1">
      <c r="A45" s="98" t="s">
        <v>476</v>
      </c>
      <c r="B45" s="19" t="s">
        <v>407</v>
      </c>
      <c r="C45" s="71">
        <v>6051168000</v>
      </c>
      <c r="D45" s="71">
        <v>0</v>
      </c>
      <c r="E45" s="71">
        <v>0</v>
      </c>
      <c r="F45" s="182">
        <f>+C45+E45</f>
        <v>6051168000</v>
      </c>
      <c r="G45" s="124">
        <v>1414897625</v>
      </c>
      <c r="H45" s="124">
        <v>469469200</v>
      </c>
      <c r="I45" s="124">
        <v>1414897625</v>
      </c>
      <c r="J45" s="124">
        <v>469469200</v>
      </c>
      <c r="K45" s="124">
        <v>1414897625</v>
      </c>
      <c r="L45" s="145">
        <f t="shared" si="3"/>
        <v>0.23382223481483244</v>
      </c>
      <c r="M45" s="124">
        <f t="shared" si="4"/>
        <v>4636270375</v>
      </c>
    </row>
    <row r="46" spans="1:13" s="11" customFormat="1" ht="24">
      <c r="A46" s="97" t="s">
        <v>477</v>
      </c>
      <c r="B46" s="18" t="s">
        <v>406</v>
      </c>
      <c r="C46" s="70">
        <f>+C47+C48</f>
        <v>3285095000</v>
      </c>
      <c r="D46" s="70">
        <f t="shared" ref="D46:K46" si="32">+D47+D48</f>
        <v>0</v>
      </c>
      <c r="E46" s="70">
        <f t="shared" si="32"/>
        <v>0</v>
      </c>
      <c r="F46" s="181">
        <f t="shared" si="32"/>
        <v>3285095000</v>
      </c>
      <c r="G46" s="70">
        <f t="shared" ref="G46" si="33">+G47+G48</f>
        <v>513549525</v>
      </c>
      <c r="H46" s="70">
        <f t="shared" si="32"/>
        <v>171159600</v>
      </c>
      <c r="I46" s="70">
        <f t="shared" si="32"/>
        <v>513549525</v>
      </c>
      <c r="J46" s="70">
        <f t="shared" si="32"/>
        <v>171159600</v>
      </c>
      <c r="K46" s="70">
        <f t="shared" si="32"/>
        <v>513549525</v>
      </c>
      <c r="L46" s="144">
        <f t="shared" si="3"/>
        <v>0.15632714579030438</v>
      </c>
      <c r="M46" s="70">
        <f>+M47+M48</f>
        <v>2771545475</v>
      </c>
    </row>
    <row r="47" spans="1:13" s="10" customFormat="1">
      <c r="A47" s="98" t="s">
        <v>478</v>
      </c>
      <c r="B47" s="19" t="s">
        <v>405</v>
      </c>
      <c r="C47" s="71">
        <v>362849000</v>
      </c>
      <c r="D47" s="71">
        <v>0</v>
      </c>
      <c r="E47" s="71">
        <v>0</v>
      </c>
      <c r="F47" s="182">
        <f>+C47+E47</f>
        <v>362849000</v>
      </c>
      <c r="G47" s="124">
        <v>61729575</v>
      </c>
      <c r="H47" s="124">
        <v>19651125</v>
      </c>
      <c r="I47" s="124">
        <v>61729575</v>
      </c>
      <c r="J47" s="124">
        <v>19651125</v>
      </c>
      <c r="K47" s="124">
        <v>61729575</v>
      </c>
      <c r="L47" s="145">
        <f t="shared" si="3"/>
        <v>0.1701246937431273</v>
      </c>
      <c r="M47" s="124">
        <f t="shared" si="4"/>
        <v>301119425</v>
      </c>
    </row>
    <row r="48" spans="1:13" s="10" customFormat="1">
      <c r="A48" s="98" t="s">
        <v>479</v>
      </c>
      <c r="B48" s="19" t="s">
        <v>404</v>
      </c>
      <c r="C48" s="71">
        <v>2922246000</v>
      </c>
      <c r="D48" s="71">
        <v>0</v>
      </c>
      <c r="E48" s="71">
        <v>0</v>
      </c>
      <c r="F48" s="182">
        <f>+C48+E48</f>
        <v>2922246000</v>
      </c>
      <c r="G48" s="124">
        <v>451819950</v>
      </c>
      <c r="H48" s="124">
        <v>151508475</v>
      </c>
      <c r="I48" s="124">
        <v>451819950</v>
      </c>
      <c r="J48" s="124">
        <v>151508475</v>
      </c>
      <c r="K48" s="124">
        <v>451819950</v>
      </c>
      <c r="L48" s="145">
        <f t="shared" si="3"/>
        <v>0.15461393393985312</v>
      </c>
      <c r="M48" s="124">
        <f t="shared" si="4"/>
        <v>2470426050</v>
      </c>
    </row>
    <row r="49" spans="1:13" s="11" customFormat="1">
      <c r="A49" s="96" t="s">
        <v>480</v>
      </c>
      <c r="B49" s="17" t="s">
        <v>282</v>
      </c>
      <c r="C49" s="69">
        <f>+C50</f>
        <v>7510313000</v>
      </c>
      <c r="D49" s="69">
        <f t="shared" ref="D49:K49" si="34">+D50</f>
        <v>0</v>
      </c>
      <c r="E49" s="69">
        <f t="shared" si="34"/>
        <v>0</v>
      </c>
      <c r="F49" s="69">
        <f t="shared" si="34"/>
        <v>7510313000</v>
      </c>
      <c r="G49" s="69">
        <f t="shared" si="34"/>
        <v>1564405764</v>
      </c>
      <c r="H49" s="69">
        <f t="shared" si="34"/>
        <v>519164996</v>
      </c>
      <c r="I49" s="69">
        <f t="shared" si="34"/>
        <v>1564405764</v>
      </c>
      <c r="J49" s="69">
        <f t="shared" si="34"/>
        <v>519164996</v>
      </c>
      <c r="K49" s="69">
        <f t="shared" si="34"/>
        <v>1564405764</v>
      </c>
      <c r="L49" s="143">
        <f t="shared" si="3"/>
        <v>0.2083010074280526</v>
      </c>
      <c r="M49" s="69" t="e">
        <f>+#REF!+M50</f>
        <v>#REF!</v>
      </c>
    </row>
    <row r="50" spans="1:13" s="11" customFormat="1" ht="24">
      <c r="A50" s="97" t="s">
        <v>481</v>
      </c>
      <c r="B50" s="18" t="s">
        <v>403</v>
      </c>
      <c r="C50" s="70">
        <f>+C51+C52</f>
        <v>7510313000</v>
      </c>
      <c r="D50" s="70">
        <f t="shared" ref="D50:K50" si="35">+D51+D52</f>
        <v>0</v>
      </c>
      <c r="E50" s="70">
        <f t="shared" si="35"/>
        <v>0</v>
      </c>
      <c r="F50" s="181">
        <f t="shared" si="35"/>
        <v>7510313000</v>
      </c>
      <c r="G50" s="70">
        <f t="shared" ref="G50" si="36">+G51+G52</f>
        <v>1564405764</v>
      </c>
      <c r="H50" s="70">
        <f t="shared" si="35"/>
        <v>519164996</v>
      </c>
      <c r="I50" s="70">
        <f t="shared" si="35"/>
        <v>1564405764</v>
      </c>
      <c r="J50" s="70">
        <f t="shared" si="35"/>
        <v>519164996</v>
      </c>
      <c r="K50" s="70">
        <f t="shared" si="35"/>
        <v>1564405764</v>
      </c>
      <c r="L50" s="144">
        <f t="shared" si="3"/>
        <v>0.2083010074280526</v>
      </c>
      <c r="M50" s="70">
        <f>+M51+M52</f>
        <v>5945907236</v>
      </c>
    </row>
    <row r="51" spans="1:13" s="10" customFormat="1">
      <c r="A51" s="98" t="s">
        <v>482</v>
      </c>
      <c r="B51" s="19" t="s">
        <v>402</v>
      </c>
      <c r="C51" s="71">
        <v>1133220000</v>
      </c>
      <c r="D51" s="71">
        <v>0</v>
      </c>
      <c r="E51" s="71">
        <v>0</v>
      </c>
      <c r="F51" s="182">
        <f>+C51+E51</f>
        <v>1133220000</v>
      </c>
      <c r="G51" s="124">
        <v>243508396</v>
      </c>
      <c r="H51" s="124">
        <v>79784864</v>
      </c>
      <c r="I51" s="124">
        <v>243508396</v>
      </c>
      <c r="J51" s="124">
        <v>79784864</v>
      </c>
      <c r="K51" s="124">
        <v>243508396</v>
      </c>
      <c r="L51" s="145">
        <f t="shared" si="3"/>
        <v>0.21488183759552426</v>
      </c>
      <c r="M51" s="124">
        <f t="shared" si="4"/>
        <v>889711604</v>
      </c>
    </row>
    <row r="52" spans="1:13" s="10" customFormat="1">
      <c r="A52" s="98" t="s">
        <v>483</v>
      </c>
      <c r="B52" s="19" t="s">
        <v>401</v>
      </c>
      <c r="C52" s="71">
        <v>6377093000</v>
      </c>
      <c r="D52" s="71">
        <v>0</v>
      </c>
      <c r="E52" s="71">
        <v>0</v>
      </c>
      <c r="F52" s="182">
        <f>+C52+E52</f>
        <v>6377093000</v>
      </c>
      <c r="G52" s="124">
        <v>1320897368</v>
      </c>
      <c r="H52" s="124">
        <v>439380132</v>
      </c>
      <c r="I52" s="124">
        <v>1320897368</v>
      </c>
      <c r="J52" s="124">
        <v>439380132</v>
      </c>
      <c r="K52" s="124">
        <v>1320897368</v>
      </c>
      <c r="L52" s="145">
        <f t="shared" si="3"/>
        <v>0.20713158299557494</v>
      </c>
      <c r="M52" s="124">
        <f t="shared" si="4"/>
        <v>5056195632</v>
      </c>
    </row>
    <row r="53" spans="1:13" s="11" customFormat="1">
      <c r="A53" s="96" t="s">
        <v>484</v>
      </c>
      <c r="B53" s="17" t="s">
        <v>280</v>
      </c>
      <c r="C53" s="69">
        <f>+C54+C57</f>
        <v>8650502000</v>
      </c>
      <c r="D53" s="69">
        <f t="shared" ref="D53:K53" si="37">+D54+D57</f>
        <v>0</v>
      </c>
      <c r="E53" s="69">
        <f t="shared" si="37"/>
        <v>0</v>
      </c>
      <c r="F53" s="180">
        <f t="shared" si="37"/>
        <v>8650502000</v>
      </c>
      <c r="G53" s="69">
        <f t="shared" ref="G53" si="38">+G54+G57</f>
        <v>7516116336</v>
      </c>
      <c r="H53" s="69">
        <f t="shared" si="37"/>
        <v>0</v>
      </c>
      <c r="I53" s="69">
        <f t="shared" si="37"/>
        <v>7505033471</v>
      </c>
      <c r="J53" s="69">
        <f t="shared" si="37"/>
        <v>0</v>
      </c>
      <c r="K53" s="69">
        <f t="shared" si="37"/>
        <v>7505033471</v>
      </c>
      <c r="L53" s="143">
        <f t="shared" si="3"/>
        <v>0.86758357734614711</v>
      </c>
      <c r="M53" s="69">
        <f>+M54+M57</f>
        <v>1134385664</v>
      </c>
    </row>
    <row r="54" spans="1:13" s="11" customFormat="1" ht="24">
      <c r="A54" s="97" t="s">
        <v>485</v>
      </c>
      <c r="B54" s="18" t="s">
        <v>400</v>
      </c>
      <c r="C54" s="70">
        <f>+SUM(C55:C56)</f>
        <v>4174616000</v>
      </c>
      <c r="D54" s="70">
        <f t="shared" ref="D54:K54" si="39">+SUM(D55:D56)</f>
        <v>0</v>
      </c>
      <c r="E54" s="70">
        <f t="shared" si="39"/>
        <v>0</v>
      </c>
      <c r="F54" s="181">
        <f t="shared" si="39"/>
        <v>4174616000</v>
      </c>
      <c r="G54" s="70">
        <f t="shared" ref="G54" si="40">+SUM(G55:G56)</f>
        <v>4102841234</v>
      </c>
      <c r="H54" s="70">
        <f t="shared" si="39"/>
        <v>0</v>
      </c>
      <c r="I54" s="70">
        <f t="shared" si="39"/>
        <v>4102841234</v>
      </c>
      <c r="J54" s="70">
        <f t="shared" si="39"/>
        <v>0</v>
      </c>
      <c r="K54" s="70">
        <f t="shared" si="39"/>
        <v>4102841234</v>
      </c>
      <c r="L54" s="144">
        <f t="shared" si="3"/>
        <v>0.98280685792417799</v>
      </c>
      <c r="M54" s="70">
        <f>+SUM(M55:M56)</f>
        <v>71774766</v>
      </c>
    </row>
    <row r="55" spans="1:13" s="10" customFormat="1">
      <c r="A55" s="98" t="s">
        <v>486</v>
      </c>
      <c r="B55" s="19" t="s">
        <v>399</v>
      </c>
      <c r="C55" s="71">
        <v>601788000</v>
      </c>
      <c r="D55" s="71">
        <v>0</v>
      </c>
      <c r="E55" s="71">
        <v>0</v>
      </c>
      <c r="F55" s="182">
        <f>+C55+E55</f>
        <v>601788000</v>
      </c>
      <c r="G55" s="124">
        <v>530169252</v>
      </c>
      <c r="H55" s="124">
        <v>0</v>
      </c>
      <c r="I55" s="124">
        <v>530169252</v>
      </c>
      <c r="J55" s="124">
        <v>0</v>
      </c>
      <c r="K55" s="124">
        <v>530169252</v>
      </c>
      <c r="L55" s="145">
        <f t="shared" si="3"/>
        <v>0.88099006959261406</v>
      </c>
      <c r="M55" s="124">
        <f t="shared" si="4"/>
        <v>71618748</v>
      </c>
    </row>
    <row r="56" spans="1:13" s="10" customFormat="1">
      <c r="A56" s="98" t="s">
        <v>487</v>
      </c>
      <c r="B56" s="19" t="s">
        <v>398</v>
      </c>
      <c r="C56" s="71">
        <v>3572828000</v>
      </c>
      <c r="D56" s="71">
        <v>0</v>
      </c>
      <c r="E56" s="71">
        <v>0</v>
      </c>
      <c r="F56" s="182">
        <f>+C56+E56</f>
        <v>3572828000</v>
      </c>
      <c r="G56" s="124">
        <v>3572671982</v>
      </c>
      <c r="H56" s="124">
        <v>0</v>
      </c>
      <c r="I56" s="124">
        <v>3572671982</v>
      </c>
      <c r="J56" s="124">
        <v>0</v>
      </c>
      <c r="K56" s="124">
        <v>3572671982</v>
      </c>
      <c r="L56" s="145">
        <f t="shared" si="3"/>
        <v>0.99995633207084134</v>
      </c>
      <c r="M56" s="124">
        <f t="shared" si="4"/>
        <v>156018</v>
      </c>
    </row>
    <row r="57" spans="1:13" s="11" customFormat="1" ht="24">
      <c r="A57" s="97" t="s">
        <v>488</v>
      </c>
      <c r="B57" s="18" t="s">
        <v>397</v>
      </c>
      <c r="C57" s="70">
        <f>+C58+C59</f>
        <v>4475886000</v>
      </c>
      <c r="D57" s="70">
        <f t="shared" ref="D57:K57" si="41">+D58+D59</f>
        <v>0</v>
      </c>
      <c r="E57" s="70">
        <f t="shared" si="41"/>
        <v>0</v>
      </c>
      <c r="F57" s="181">
        <f t="shared" si="41"/>
        <v>4475886000</v>
      </c>
      <c r="G57" s="70">
        <f t="shared" ref="G57" si="42">+G58+G59</f>
        <v>3413275102</v>
      </c>
      <c r="H57" s="70">
        <f t="shared" si="41"/>
        <v>0</v>
      </c>
      <c r="I57" s="70">
        <f t="shared" si="41"/>
        <v>3402192237</v>
      </c>
      <c r="J57" s="70">
        <f t="shared" si="41"/>
        <v>0</v>
      </c>
      <c r="K57" s="70">
        <f t="shared" si="41"/>
        <v>3402192237</v>
      </c>
      <c r="L57" s="144">
        <f t="shared" si="3"/>
        <v>0.76011592721530441</v>
      </c>
      <c r="M57" s="70">
        <f>+M58+M59</f>
        <v>1062610898</v>
      </c>
    </row>
    <row r="58" spans="1:13" s="10" customFormat="1">
      <c r="A58" s="98" t="s">
        <v>489</v>
      </c>
      <c r="B58" s="19" t="s">
        <v>396</v>
      </c>
      <c r="C58" s="71">
        <v>470709000</v>
      </c>
      <c r="D58" s="71">
        <v>0</v>
      </c>
      <c r="E58" s="71">
        <v>0</v>
      </c>
      <c r="F58" s="182">
        <f>+C58+E58</f>
        <v>470709000</v>
      </c>
      <c r="G58" s="124">
        <v>468638867</v>
      </c>
      <c r="H58" s="124">
        <v>0</v>
      </c>
      <c r="I58" s="124">
        <v>468638867</v>
      </c>
      <c r="J58" s="124">
        <v>0</v>
      </c>
      <c r="K58" s="124">
        <v>468638867</v>
      </c>
      <c r="L58" s="145">
        <f t="shared" si="3"/>
        <v>0.99560209598711735</v>
      </c>
      <c r="M58" s="124">
        <f t="shared" si="4"/>
        <v>2070133</v>
      </c>
    </row>
    <row r="59" spans="1:13" s="10" customFormat="1">
      <c r="A59" s="98" t="s">
        <v>490</v>
      </c>
      <c r="B59" s="19" t="s">
        <v>395</v>
      </c>
      <c r="C59" s="71">
        <v>4005177000</v>
      </c>
      <c r="D59" s="71">
        <v>0</v>
      </c>
      <c r="E59" s="71">
        <v>0</v>
      </c>
      <c r="F59" s="182">
        <f>+C59+E59</f>
        <v>4005177000</v>
      </c>
      <c r="G59" s="124">
        <v>2944636235</v>
      </c>
      <c r="H59" s="124">
        <v>0</v>
      </c>
      <c r="I59" s="124">
        <v>2933553370</v>
      </c>
      <c r="J59" s="124">
        <v>0</v>
      </c>
      <c r="K59" s="124">
        <v>2933553370</v>
      </c>
      <c r="L59" s="145">
        <f t="shared" si="3"/>
        <v>0.73244038153619673</v>
      </c>
      <c r="M59" s="124">
        <f t="shared" si="4"/>
        <v>1060540765</v>
      </c>
    </row>
    <row r="60" spans="1:13" s="11" customFormat="1" ht="24">
      <c r="A60" s="96" t="s">
        <v>491</v>
      </c>
      <c r="B60" s="17" t="s">
        <v>277</v>
      </c>
      <c r="C60" s="69">
        <f>+C61</f>
        <v>4872071000</v>
      </c>
      <c r="D60" s="69">
        <f t="shared" ref="D60:K60" si="43">+D61</f>
        <v>0</v>
      </c>
      <c r="E60" s="69">
        <f t="shared" si="43"/>
        <v>0</v>
      </c>
      <c r="F60" s="180">
        <f t="shared" si="43"/>
        <v>4872071000</v>
      </c>
      <c r="G60" s="69">
        <f t="shared" si="43"/>
        <v>955558700</v>
      </c>
      <c r="H60" s="69">
        <f t="shared" si="43"/>
        <v>246115900</v>
      </c>
      <c r="I60" s="69">
        <f t="shared" si="43"/>
        <v>955558700</v>
      </c>
      <c r="J60" s="69">
        <f t="shared" si="43"/>
        <v>246115900</v>
      </c>
      <c r="K60" s="69">
        <f t="shared" si="43"/>
        <v>955558700</v>
      </c>
      <c r="L60" s="143">
        <f t="shared" si="3"/>
        <v>0.19612987988065034</v>
      </c>
      <c r="M60" s="69">
        <f>+M61</f>
        <v>3916512300</v>
      </c>
    </row>
    <row r="61" spans="1:13" s="11" customFormat="1">
      <c r="A61" s="97" t="s">
        <v>492</v>
      </c>
      <c r="B61" s="18" t="s">
        <v>394</v>
      </c>
      <c r="C61" s="70">
        <f>+SUM(C62:C63)</f>
        <v>4872071000</v>
      </c>
      <c r="D61" s="70">
        <f t="shared" ref="D61:K61" si="44">+SUM(D62:D63)</f>
        <v>0</v>
      </c>
      <c r="E61" s="70">
        <f t="shared" si="44"/>
        <v>0</v>
      </c>
      <c r="F61" s="181">
        <f t="shared" si="44"/>
        <v>4872071000</v>
      </c>
      <c r="G61" s="70">
        <f t="shared" ref="G61" si="45">+SUM(G62:G63)</f>
        <v>955558700</v>
      </c>
      <c r="H61" s="70">
        <f t="shared" si="44"/>
        <v>246115900</v>
      </c>
      <c r="I61" s="70">
        <f t="shared" si="44"/>
        <v>955558700</v>
      </c>
      <c r="J61" s="70">
        <f t="shared" si="44"/>
        <v>246115900</v>
      </c>
      <c r="K61" s="70">
        <f t="shared" si="44"/>
        <v>955558700</v>
      </c>
      <c r="L61" s="144">
        <f t="shared" si="3"/>
        <v>0.19612987988065034</v>
      </c>
      <c r="M61" s="70">
        <f>+SUM(M62:M63)</f>
        <v>3916512300</v>
      </c>
    </row>
    <row r="62" spans="1:13" s="10" customFormat="1">
      <c r="A62" s="98" t="s">
        <v>493</v>
      </c>
      <c r="B62" s="19" t="s">
        <v>393</v>
      </c>
      <c r="C62" s="71">
        <v>725025000</v>
      </c>
      <c r="D62" s="71">
        <v>0</v>
      </c>
      <c r="E62" s="71">
        <v>0</v>
      </c>
      <c r="F62" s="182">
        <f>+C62+E62</f>
        <v>725025000</v>
      </c>
      <c r="G62" s="124">
        <v>141760800</v>
      </c>
      <c r="H62" s="124">
        <v>37944300</v>
      </c>
      <c r="I62" s="124">
        <v>141760800</v>
      </c>
      <c r="J62" s="124">
        <v>37944300</v>
      </c>
      <c r="K62" s="124">
        <v>141760800</v>
      </c>
      <c r="L62" s="145">
        <f t="shared" si="3"/>
        <v>0.19552539567601118</v>
      </c>
      <c r="M62" s="124">
        <f t="shared" si="4"/>
        <v>583264200</v>
      </c>
    </row>
    <row r="63" spans="1:13" s="10" customFormat="1">
      <c r="A63" s="98" t="s">
        <v>494</v>
      </c>
      <c r="B63" s="19" t="s">
        <v>392</v>
      </c>
      <c r="C63" s="71">
        <v>4147046000</v>
      </c>
      <c r="D63" s="71">
        <v>0</v>
      </c>
      <c r="E63" s="71">
        <v>0</v>
      </c>
      <c r="F63" s="182">
        <f>+C63+E63</f>
        <v>4147046000</v>
      </c>
      <c r="G63" s="124">
        <v>813797900</v>
      </c>
      <c r="H63" s="124">
        <v>208171600</v>
      </c>
      <c r="I63" s="124">
        <v>813797900</v>
      </c>
      <c r="J63" s="124">
        <v>208171600</v>
      </c>
      <c r="K63" s="124">
        <v>813797900</v>
      </c>
      <c r="L63" s="145">
        <f t="shared" si="3"/>
        <v>0.19623556140925372</v>
      </c>
      <c r="M63" s="124">
        <f t="shared" si="4"/>
        <v>3333248100</v>
      </c>
    </row>
    <row r="64" spans="1:13" s="11" customFormat="1" ht="24">
      <c r="A64" s="96" t="s">
        <v>495</v>
      </c>
      <c r="B64" s="17" t="s">
        <v>275</v>
      </c>
      <c r="C64" s="69">
        <f>+C65</f>
        <v>446573000</v>
      </c>
      <c r="D64" s="69">
        <f t="shared" ref="D64:K64" si="46">+D65</f>
        <v>0</v>
      </c>
      <c r="E64" s="69">
        <f t="shared" si="46"/>
        <v>0</v>
      </c>
      <c r="F64" s="180">
        <f t="shared" si="46"/>
        <v>446573000</v>
      </c>
      <c r="G64" s="69">
        <f t="shared" si="46"/>
        <v>71748200</v>
      </c>
      <c r="H64" s="69">
        <f t="shared" si="46"/>
        <v>31807300</v>
      </c>
      <c r="I64" s="69">
        <f t="shared" si="46"/>
        <v>71748200</v>
      </c>
      <c r="J64" s="69">
        <f t="shared" si="46"/>
        <v>31807300</v>
      </c>
      <c r="K64" s="69">
        <f t="shared" si="46"/>
        <v>71748200</v>
      </c>
      <c r="L64" s="143">
        <f t="shared" si="3"/>
        <v>0.16066398998595974</v>
      </c>
      <c r="M64" s="69">
        <f>+M65</f>
        <v>374824800</v>
      </c>
    </row>
    <row r="65" spans="1:13" s="11" customFormat="1" ht="24">
      <c r="A65" s="97" t="s">
        <v>496</v>
      </c>
      <c r="B65" s="18" t="s">
        <v>391</v>
      </c>
      <c r="C65" s="70">
        <f>+SUM(C66:C67)</f>
        <v>446573000</v>
      </c>
      <c r="D65" s="70">
        <f t="shared" ref="D65:K65" si="47">+SUM(D66:D67)</f>
        <v>0</v>
      </c>
      <c r="E65" s="70">
        <f t="shared" si="47"/>
        <v>0</v>
      </c>
      <c r="F65" s="181">
        <f t="shared" si="47"/>
        <v>446573000</v>
      </c>
      <c r="G65" s="70">
        <f t="shared" ref="G65" si="48">+SUM(G66:G67)</f>
        <v>71748200</v>
      </c>
      <c r="H65" s="70">
        <f t="shared" si="47"/>
        <v>31807300</v>
      </c>
      <c r="I65" s="70">
        <f t="shared" si="47"/>
        <v>71748200</v>
      </c>
      <c r="J65" s="70">
        <f t="shared" si="47"/>
        <v>31807300</v>
      </c>
      <c r="K65" s="70">
        <f t="shared" si="47"/>
        <v>71748200</v>
      </c>
      <c r="L65" s="144">
        <f t="shared" si="3"/>
        <v>0.16066398998595974</v>
      </c>
      <c r="M65" s="70">
        <f>+SUM(M66:M67)</f>
        <v>374824800</v>
      </c>
    </row>
    <row r="66" spans="1:13" s="10" customFormat="1">
      <c r="A66" s="98" t="s">
        <v>497</v>
      </c>
      <c r="B66" s="19" t="s">
        <v>390</v>
      </c>
      <c r="C66" s="71">
        <v>71992000</v>
      </c>
      <c r="D66" s="71">
        <v>0</v>
      </c>
      <c r="E66" s="71">
        <v>0</v>
      </c>
      <c r="F66" s="182">
        <f>+C66+E66</f>
        <v>71992000</v>
      </c>
      <c r="G66" s="124">
        <v>11804100</v>
      </c>
      <c r="H66" s="124">
        <v>4869800</v>
      </c>
      <c r="I66" s="124">
        <v>11804100</v>
      </c>
      <c r="J66" s="124">
        <v>4869800</v>
      </c>
      <c r="K66" s="124">
        <v>11804100</v>
      </c>
      <c r="L66" s="145">
        <f t="shared" si="3"/>
        <v>0.16396405156128457</v>
      </c>
      <c r="M66" s="124">
        <f t="shared" si="4"/>
        <v>60187900</v>
      </c>
    </row>
    <row r="67" spans="1:13" s="10" customFormat="1">
      <c r="A67" s="98" t="s">
        <v>498</v>
      </c>
      <c r="B67" s="19" t="s">
        <v>389</v>
      </c>
      <c r="C67" s="71">
        <v>374581000</v>
      </c>
      <c r="D67" s="71">
        <v>0</v>
      </c>
      <c r="E67" s="71">
        <v>0</v>
      </c>
      <c r="F67" s="182">
        <f>+C67+E67</f>
        <v>374581000</v>
      </c>
      <c r="G67" s="124">
        <v>59944100</v>
      </c>
      <c r="H67" s="124">
        <v>26937500</v>
      </c>
      <c r="I67" s="124">
        <v>59944100</v>
      </c>
      <c r="J67" s="124">
        <v>26937500</v>
      </c>
      <c r="K67" s="124">
        <v>59944100</v>
      </c>
      <c r="L67" s="145">
        <f t="shared" si="3"/>
        <v>0.16002973989604385</v>
      </c>
      <c r="M67" s="124">
        <f t="shared" si="4"/>
        <v>314636900</v>
      </c>
    </row>
    <row r="68" spans="1:13" s="11" customFormat="1">
      <c r="A68" s="96" t="s">
        <v>499</v>
      </c>
      <c r="B68" s="17" t="s">
        <v>273</v>
      </c>
      <c r="C68" s="69">
        <f>+C69</f>
        <v>3599804000</v>
      </c>
      <c r="D68" s="69">
        <f t="shared" ref="D68:K68" si="49">+D69</f>
        <v>0</v>
      </c>
      <c r="E68" s="69">
        <f t="shared" si="49"/>
        <v>0</v>
      </c>
      <c r="F68" s="180">
        <f t="shared" si="49"/>
        <v>3599804000</v>
      </c>
      <c r="G68" s="69">
        <f t="shared" si="49"/>
        <v>716719700</v>
      </c>
      <c r="H68" s="69">
        <f t="shared" si="49"/>
        <v>184597700</v>
      </c>
      <c r="I68" s="69">
        <f t="shared" si="49"/>
        <v>716719700</v>
      </c>
      <c r="J68" s="69">
        <f t="shared" si="49"/>
        <v>184597700</v>
      </c>
      <c r="K68" s="69">
        <f t="shared" si="49"/>
        <v>716719700</v>
      </c>
      <c r="L68" s="143">
        <f t="shared" si="3"/>
        <v>0.1990996454251398</v>
      </c>
      <c r="M68" s="69">
        <f>+M69</f>
        <v>2883084300</v>
      </c>
    </row>
    <row r="69" spans="1:13" s="11" customFormat="1">
      <c r="A69" s="97" t="s">
        <v>500</v>
      </c>
      <c r="B69" s="18" t="s">
        <v>388</v>
      </c>
      <c r="C69" s="70">
        <f>+SUM(C70:C71)</f>
        <v>3599804000</v>
      </c>
      <c r="D69" s="70">
        <f t="shared" ref="D69:K69" si="50">+SUM(D70:D71)</f>
        <v>0</v>
      </c>
      <c r="E69" s="70">
        <f t="shared" si="50"/>
        <v>0</v>
      </c>
      <c r="F69" s="181">
        <f t="shared" si="50"/>
        <v>3599804000</v>
      </c>
      <c r="G69" s="70">
        <f t="shared" ref="G69" si="51">+SUM(G70:G71)</f>
        <v>716719700</v>
      </c>
      <c r="H69" s="70">
        <f t="shared" si="50"/>
        <v>184597700</v>
      </c>
      <c r="I69" s="70">
        <f t="shared" si="50"/>
        <v>716719700</v>
      </c>
      <c r="J69" s="70">
        <f t="shared" si="50"/>
        <v>184597700</v>
      </c>
      <c r="K69" s="70">
        <f t="shared" si="50"/>
        <v>716719700</v>
      </c>
      <c r="L69" s="144">
        <f t="shared" si="3"/>
        <v>0.1990996454251398</v>
      </c>
      <c r="M69" s="70">
        <f>+SUM(M70:M71)</f>
        <v>2883084300</v>
      </c>
    </row>
    <row r="70" spans="1:13" s="10" customFormat="1">
      <c r="A70" s="98" t="s">
        <v>501</v>
      </c>
      <c r="B70" s="19" t="s">
        <v>387</v>
      </c>
      <c r="C70" s="71">
        <v>543810000</v>
      </c>
      <c r="D70" s="71">
        <v>0</v>
      </c>
      <c r="E70" s="71">
        <v>0</v>
      </c>
      <c r="F70" s="182">
        <f>+C70+E70</f>
        <v>543810000</v>
      </c>
      <c r="G70" s="124">
        <v>106333200</v>
      </c>
      <c r="H70" s="124">
        <v>28460900</v>
      </c>
      <c r="I70" s="124">
        <v>106333200</v>
      </c>
      <c r="J70" s="124">
        <v>28460900</v>
      </c>
      <c r="K70" s="124">
        <v>106333200</v>
      </c>
      <c r="L70" s="145">
        <f t="shared" si="3"/>
        <v>0.19553373420863904</v>
      </c>
      <c r="M70" s="124">
        <f t="shared" si="4"/>
        <v>437476800</v>
      </c>
    </row>
    <row r="71" spans="1:13" s="10" customFormat="1">
      <c r="A71" s="98" t="s">
        <v>502</v>
      </c>
      <c r="B71" s="19" t="s">
        <v>386</v>
      </c>
      <c r="C71" s="71">
        <v>3055994000</v>
      </c>
      <c r="D71" s="71">
        <v>0</v>
      </c>
      <c r="E71" s="71">
        <v>0</v>
      </c>
      <c r="F71" s="182">
        <f>+C71+E71</f>
        <v>3055994000</v>
      </c>
      <c r="G71" s="124">
        <v>610386500</v>
      </c>
      <c r="H71" s="124">
        <v>156136800</v>
      </c>
      <c r="I71" s="124">
        <v>610386500</v>
      </c>
      <c r="J71" s="124">
        <v>156136800</v>
      </c>
      <c r="K71" s="124">
        <v>610386500</v>
      </c>
      <c r="L71" s="145">
        <f t="shared" si="3"/>
        <v>0.19973419450430857</v>
      </c>
      <c r="M71" s="124">
        <f t="shared" si="4"/>
        <v>2445607500</v>
      </c>
    </row>
    <row r="72" spans="1:13" s="11" customFormat="1" ht="24">
      <c r="A72" s="95" t="s">
        <v>503</v>
      </c>
      <c r="B72" s="16" t="s">
        <v>271</v>
      </c>
      <c r="C72" s="68">
        <f>+SUM(C73:C76)</f>
        <v>508400000</v>
      </c>
      <c r="D72" s="68">
        <f t="shared" ref="D72:K72" si="52">+SUM(D73:D76)</f>
        <v>0</v>
      </c>
      <c r="E72" s="68">
        <f t="shared" si="52"/>
        <v>0</v>
      </c>
      <c r="F72" s="179">
        <f t="shared" si="52"/>
        <v>508400000</v>
      </c>
      <c r="G72" s="68">
        <f t="shared" ref="G72" si="53">+SUM(G73:G76)</f>
        <v>42254225</v>
      </c>
      <c r="H72" s="68">
        <f t="shared" si="52"/>
        <v>13643142</v>
      </c>
      <c r="I72" s="68">
        <f t="shared" si="52"/>
        <v>40634748</v>
      </c>
      <c r="J72" s="68">
        <f t="shared" si="52"/>
        <v>13643142</v>
      </c>
      <c r="K72" s="68">
        <f t="shared" si="52"/>
        <v>40634748</v>
      </c>
      <c r="L72" s="142">
        <f t="shared" si="3"/>
        <v>7.9926726986624702E-2</v>
      </c>
      <c r="M72" s="68">
        <f>+SUM(M73:M76)</f>
        <v>466145775</v>
      </c>
    </row>
    <row r="73" spans="1:13" s="10" customFormat="1">
      <c r="A73" s="98" t="s">
        <v>792</v>
      </c>
      <c r="B73" s="19" t="s">
        <v>270</v>
      </c>
      <c r="C73" s="71">
        <v>0</v>
      </c>
      <c r="D73" s="71">
        <v>0</v>
      </c>
      <c r="E73" s="71">
        <v>0</v>
      </c>
      <c r="F73" s="182">
        <f>+C73+E73</f>
        <v>0</v>
      </c>
      <c r="G73" s="124">
        <v>0</v>
      </c>
      <c r="H73" s="124">
        <v>0</v>
      </c>
      <c r="I73" s="124">
        <v>0</v>
      </c>
      <c r="J73" s="124">
        <v>0</v>
      </c>
      <c r="K73" s="124">
        <v>0</v>
      </c>
      <c r="L73" s="145">
        <f t="shared" ref="L73:L136" si="54">+IFERROR(I73/F73,0)</f>
        <v>0</v>
      </c>
      <c r="M73" s="124">
        <f t="shared" ref="M73:M136" si="55">+F73-G73</f>
        <v>0</v>
      </c>
    </row>
    <row r="74" spans="1:13" s="10" customFormat="1">
      <c r="A74" s="98" t="s">
        <v>504</v>
      </c>
      <c r="B74" s="19" t="s">
        <v>385</v>
      </c>
      <c r="C74" s="71">
        <v>55319000</v>
      </c>
      <c r="D74" s="71">
        <v>0</v>
      </c>
      <c r="E74" s="71">
        <v>0</v>
      </c>
      <c r="F74" s="182">
        <f>+C74+E74</f>
        <v>55319000</v>
      </c>
      <c r="G74" s="124">
        <v>2340541</v>
      </c>
      <c r="H74" s="124">
        <v>340281</v>
      </c>
      <c r="I74" s="124">
        <v>726165</v>
      </c>
      <c r="J74" s="124">
        <v>340281</v>
      </c>
      <c r="K74" s="124">
        <v>726165</v>
      </c>
      <c r="L74" s="145">
        <f t="shared" si="54"/>
        <v>1.3126864187711274E-2</v>
      </c>
      <c r="M74" s="124">
        <f t="shared" si="55"/>
        <v>52978459</v>
      </c>
    </row>
    <row r="75" spans="1:13" s="10" customFormat="1" ht="24">
      <c r="A75" s="98" t="s">
        <v>505</v>
      </c>
      <c r="B75" s="19" t="s">
        <v>384</v>
      </c>
      <c r="C75" s="71">
        <v>263139000</v>
      </c>
      <c r="D75" s="71">
        <v>0</v>
      </c>
      <c r="E75" s="71">
        <v>0</v>
      </c>
      <c r="F75" s="182">
        <f>+C75+E75</f>
        <v>263139000</v>
      </c>
      <c r="G75" s="124">
        <v>0</v>
      </c>
      <c r="H75" s="124">
        <v>0</v>
      </c>
      <c r="I75" s="124">
        <v>0</v>
      </c>
      <c r="J75" s="124">
        <v>0</v>
      </c>
      <c r="K75" s="124">
        <v>0</v>
      </c>
      <c r="L75" s="145">
        <f t="shared" si="54"/>
        <v>0</v>
      </c>
      <c r="M75" s="124">
        <f t="shared" si="55"/>
        <v>263139000</v>
      </c>
    </row>
    <row r="76" spans="1:13" s="10" customFormat="1">
      <c r="A76" s="98" t="s">
        <v>506</v>
      </c>
      <c r="B76" s="19" t="s">
        <v>383</v>
      </c>
      <c r="C76" s="71">
        <v>189942000</v>
      </c>
      <c r="D76" s="71">
        <v>0</v>
      </c>
      <c r="E76" s="71">
        <v>0</v>
      </c>
      <c r="F76" s="182">
        <f>+C76+E76</f>
        <v>189942000</v>
      </c>
      <c r="G76" s="124">
        <v>39913684</v>
      </c>
      <c r="H76" s="124">
        <v>13302861</v>
      </c>
      <c r="I76" s="124">
        <v>39908583</v>
      </c>
      <c r="J76" s="124">
        <v>13302861</v>
      </c>
      <c r="K76" s="124">
        <v>39908583</v>
      </c>
      <c r="L76" s="145">
        <f t="shared" si="54"/>
        <v>0.21010931231639132</v>
      </c>
      <c r="M76" s="124">
        <f t="shared" si="55"/>
        <v>150028316</v>
      </c>
    </row>
    <row r="77" spans="1:13" s="11" customFormat="1" ht="22.5" customHeight="1">
      <c r="A77" s="94" t="s">
        <v>507</v>
      </c>
      <c r="B77" s="15" t="s">
        <v>382</v>
      </c>
      <c r="C77" s="67">
        <f>+C78+C109</f>
        <v>53009397000</v>
      </c>
      <c r="D77" s="67">
        <f t="shared" ref="D77:K77" si="56">+D78+D109</f>
        <v>0</v>
      </c>
      <c r="E77" s="67">
        <f t="shared" si="56"/>
        <v>0</v>
      </c>
      <c r="F77" s="178">
        <f t="shared" si="56"/>
        <v>53009397000</v>
      </c>
      <c r="G77" s="67">
        <f t="shared" ref="G77" si="57">+G78+G109</f>
        <v>53009397000</v>
      </c>
      <c r="H77" s="67">
        <f t="shared" si="56"/>
        <v>16778968361</v>
      </c>
      <c r="I77" s="67">
        <f t="shared" si="56"/>
        <v>25757651964</v>
      </c>
      <c r="J77" s="67">
        <f>+J78+J109</f>
        <v>6665239256</v>
      </c>
      <c r="K77" s="67">
        <f t="shared" si="56"/>
        <v>7520566591</v>
      </c>
      <c r="L77" s="141">
        <f t="shared" si="54"/>
        <v>0.48590728100529046</v>
      </c>
      <c r="M77" s="67">
        <f>+M78+M109</f>
        <v>0</v>
      </c>
    </row>
    <row r="78" spans="1:13" s="11" customFormat="1">
      <c r="A78" s="99" t="s">
        <v>508</v>
      </c>
      <c r="B78" s="28" t="s">
        <v>295</v>
      </c>
      <c r="C78" s="72">
        <f>+C80+C88+C95+C102</f>
        <v>41195020000</v>
      </c>
      <c r="D78" s="72">
        <f t="shared" ref="D78:K78" si="58">+D80+D88+D95+D102</f>
        <v>0</v>
      </c>
      <c r="E78" s="72">
        <f t="shared" si="58"/>
        <v>0</v>
      </c>
      <c r="F78" s="183">
        <f t="shared" si="58"/>
        <v>41195020000</v>
      </c>
      <c r="G78" s="72">
        <f t="shared" ref="G78" si="59">+G80+G88+G95+G102</f>
        <v>41195020000</v>
      </c>
      <c r="H78" s="72">
        <f t="shared" si="58"/>
        <v>14756209538</v>
      </c>
      <c r="I78" s="72">
        <f t="shared" si="58"/>
        <v>23098054526</v>
      </c>
      <c r="J78" s="72">
        <f t="shared" si="58"/>
        <v>5386360184</v>
      </c>
      <c r="K78" s="72">
        <f t="shared" si="58"/>
        <v>6066283653</v>
      </c>
      <c r="L78" s="146">
        <f t="shared" si="54"/>
        <v>0.5607001653597935</v>
      </c>
      <c r="M78" s="72">
        <f>+M80+M88+M95+M102</f>
        <v>0</v>
      </c>
    </row>
    <row r="79" spans="1:13" s="11" customFormat="1">
      <c r="A79" s="87" t="s">
        <v>509</v>
      </c>
      <c r="B79" s="30" t="s">
        <v>294</v>
      </c>
      <c r="C79" s="73">
        <f>C80+C88+C95+C102</f>
        <v>41195020000</v>
      </c>
      <c r="D79" s="73">
        <f t="shared" ref="D79:K79" si="60">D80+D88+D95+D102</f>
        <v>0</v>
      </c>
      <c r="E79" s="73">
        <f t="shared" si="60"/>
        <v>0</v>
      </c>
      <c r="F79" s="184">
        <f t="shared" si="60"/>
        <v>41195020000</v>
      </c>
      <c r="G79" s="73">
        <f t="shared" ref="G79" si="61">G80+G88+G95+G102</f>
        <v>41195020000</v>
      </c>
      <c r="H79" s="73">
        <f t="shared" si="60"/>
        <v>14756209538</v>
      </c>
      <c r="I79" s="73">
        <f t="shared" si="60"/>
        <v>23098054526</v>
      </c>
      <c r="J79" s="73">
        <f>J80+J88+J95+J102</f>
        <v>5386360184</v>
      </c>
      <c r="K79" s="73">
        <f t="shared" si="60"/>
        <v>6066283653</v>
      </c>
      <c r="L79" s="147">
        <f t="shared" si="54"/>
        <v>0.5607001653597935</v>
      </c>
      <c r="M79" s="73">
        <f>M80+M88+M95+M102</f>
        <v>0</v>
      </c>
    </row>
    <row r="80" spans="1:13" s="10" customFormat="1">
      <c r="A80" s="160" t="s">
        <v>510</v>
      </c>
      <c r="B80" s="161" t="s">
        <v>16</v>
      </c>
      <c r="C80" s="162">
        <f>SUM(C81:C87)</f>
        <v>36744409000</v>
      </c>
      <c r="D80" s="162">
        <f t="shared" ref="D80:K80" si="62">SUM(D81:D87)</f>
        <v>0</v>
      </c>
      <c r="E80" s="162">
        <f t="shared" si="62"/>
        <v>0</v>
      </c>
      <c r="F80" s="185">
        <f t="shared" si="62"/>
        <v>36744409000</v>
      </c>
      <c r="G80" s="162">
        <f t="shared" ref="G80" si="63">SUM(G81:G87)</f>
        <v>36744409000</v>
      </c>
      <c r="H80" s="162">
        <f t="shared" si="62"/>
        <v>13397999376</v>
      </c>
      <c r="I80" s="162">
        <f t="shared" si="62"/>
        <v>21168544205</v>
      </c>
      <c r="J80" s="162">
        <f t="shared" si="62"/>
        <v>4949143943</v>
      </c>
      <c r="K80" s="162">
        <f t="shared" si="62"/>
        <v>5629067412</v>
      </c>
      <c r="L80" s="164">
        <f t="shared" si="54"/>
        <v>0.57610245425365258</v>
      </c>
      <c r="M80" s="162">
        <f>SUM(M81:M87)</f>
        <v>0</v>
      </c>
    </row>
    <row r="81" spans="1:13" s="10" customFormat="1" ht="24">
      <c r="A81" s="34" t="s">
        <v>511</v>
      </c>
      <c r="B81" s="34" t="s">
        <v>381</v>
      </c>
      <c r="C81" s="74">
        <v>7638375000</v>
      </c>
      <c r="D81" s="74">
        <v>0</v>
      </c>
      <c r="E81" s="74">
        <v>0</v>
      </c>
      <c r="F81" s="74">
        <f>+C81+E81</f>
        <v>7638375000</v>
      </c>
      <c r="G81" s="74">
        <v>7638375000</v>
      </c>
      <c r="H81" s="74">
        <v>1899890471</v>
      </c>
      <c r="I81" s="74">
        <v>3920958679</v>
      </c>
      <c r="J81" s="74">
        <v>1082995588</v>
      </c>
      <c r="K81" s="74">
        <v>1173736002</v>
      </c>
      <c r="L81" s="148">
        <f t="shared" si="54"/>
        <v>0.51332366884317671</v>
      </c>
      <c r="M81" s="125">
        <f t="shared" si="55"/>
        <v>0</v>
      </c>
    </row>
    <row r="82" spans="1:13" s="10" customFormat="1" ht="24">
      <c r="A82" s="34" t="s">
        <v>512</v>
      </c>
      <c r="B82" s="34" t="s">
        <v>380</v>
      </c>
      <c r="C82" s="74">
        <v>10744502000</v>
      </c>
      <c r="D82" s="74">
        <v>0</v>
      </c>
      <c r="E82" s="74">
        <v>0</v>
      </c>
      <c r="F82" s="74">
        <f t="shared" ref="F82:F87" si="64">+C82+E82</f>
        <v>10744502000</v>
      </c>
      <c r="G82" s="74">
        <v>10744502000</v>
      </c>
      <c r="H82" s="74">
        <v>3692753886</v>
      </c>
      <c r="I82" s="74">
        <v>6488239399</v>
      </c>
      <c r="J82" s="74">
        <v>1585577723</v>
      </c>
      <c r="K82" s="74">
        <v>1773315507</v>
      </c>
      <c r="L82" s="148">
        <f t="shared" si="54"/>
        <v>0.6038659957436836</v>
      </c>
      <c r="M82" s="125">
        <f t="shared" si="55"/>
        <v>0</v>
      </c>
    </row>
    <row r="83" spans="1:13" s="10" customFormat="1" ht="24">
      <c r="A83" s="34" t="s">
        <v>513</v>
      </c>
      <c r="B83" s="34" t="s">
        <v>379</v>
      </c>
      <c r="C83" s="74">
        <v>4441167000</v>
      </c>
      <c r="D83" s="74">
        <v>0</v>
      </c>
      <c r="E83" s="74">
        <v>0</v>
      </c>
      <c r="F83" s="74">
        <f t="shared" si="64"/>
        <v>4441167000</v>
      </c>
      <c r="G83" s="74">
        <v>4441167000</v>
      </c>
      <c r="H83" s="74">
        <v>1843208659</v>
      </c>
      <c r="I83" s="74">
        <v>2660695758</v>
      </c>
      <c r="J83" s="74">
        <v>588442041</v>
      </c>
      <c r="K83" s="74">
        <v>685378446</v>
      </c>
      <c r="L83" s="148">
        <f t="shared" si="54"/>
        <v>0.59909833564015946</v>
      </c>
      <c r="M83" s="125">
        <f t="shared" si="55"/>
        <v>0</v>
      </c>
    </row>
    <row r="84" spans="1:13" s="10" customFormat="1" ht="24">
      <c r="A84" s="34" t="s">
        <v>514</v>
      </c>
      <c r="B84" s="34" t="s">
        <v>378</v>
      </c>
      <c r="C84" s="74">
        <v>6506272000</v>
      </c>
      <c r="D84" s="74">
        <v>0</v>
      </c>
      <c r="E84" s="74">
        <v>0</v>
      </c>
      <c r="F84" s="74">
        <f t="shared" si="64"/>
        <v>6506272000</v>
      </c>
      <c r="G84" s="74">
        <v>6506272000</v>
      </c>
      <c r="H84" s="74">
        <v>2759074135</v>
      </c>
      <c r="I84" s="74">
        <v>3690515023</v>
      </c>
      <c r="J84" s="74">
        <v>775463620</v>
      </c>
      <c r="K84" s="74">
        <v>915911432</v>
      </c>
      <c r="L84" s="148">
        <f t="shared" si="54"/>
        <v>0.56722421426586533</v>
      </c>
      <c r="M84" s="125">
        <f t="shared" si="55"/>
        <v>0</v>
      </c>
    </row>
    <row r="85" spans="1:13" s="10" customFormat="1" ht="24">
      <c r="A85" s="34" t="s">
        <v>515</v>
      </c>
      <c r="B85" s="34" t="s">
        <v>377</v>
      </c>
      <c r="C85" s="74">
        <v>6096574000</v>
      </c>
      <c r="D85" s="74">
        <v>0</v>
      </c>
      <c r="E85" s="74">
        <v>0</v>
      </c>
      <c r="F85" s="74">
        <f t="shared" si="64"/>
        <v>6096574000</v>
      </c>
      <c r="G85" s="74">
        <v>6096574000</v>
      </c>
      <c r="H85" s="74">
        <v>2672824081</v>
      </c>
      <c r="I85" s="74">
        <v>3723351177</v>
      </c>
      <c r="J85" s="74">
        <v>787027599</v>
      </c>
      <c r="K85" s="74">
        <v>926190000</v>
      </c>
      <c r="L85" s="148">
        <f t="shared" si="54"/>
        <v>0.61072844797750347</v>
      </c>
      <c r="M85" s="125">
        <f t="shared" si="55"/>
        <v>0</v>
      </c>
    </row>
    <row r="86" spans="1:13" s="10" customFormat="1" ht="24">
      <c r="A86" s="34" t="s">
        <v>516</v>
      </c>
      <c r="B86" s="34" t="s">
        <v>376</v>
      </c>
      <c r="C86" s="74">
        <v>1317519000</v>
      </c>
      <c r="D86" s="74">
        <v>0</v>
      </c>
      <c r="E86" s="74">
        <v>0</v>
      </c>
      <c r="F86" s="74">
        <f t="shared" si="64"/>
        <v>1317519000</v>
      </c>
      <c r="G86" s="74">
        <v>1317519000</v>
      </c>
      <c r="H86" s="74">
        <v>530248144</v>
      </c>
      <c r="I86" s="74">
        <v>684784169</v>
      </c>
      <c r="J86" s="74">
        <v>129637372</v>
      </c>
      <c r="K86" s="74">
        <v>154536025</v>
      </c>
      <c r="L86" s="148">
        <f t="shared" si="54"/>
        <v>0.51975278458982377</v>
      </c>
      <c r="M86" s="125">
        <f t="shared" si="55"/>
        <v>0</v>
      </c>
    </row>
    <row r="87" spans="1:13" s="10" customFormat="1" ht="24">
      <c r="A87" s="34" t="s">
        <v>517</v>
      </c>
      <c r="B87" s="34" t="s">
        <v>375</v>
      </c>
      <c r="C87" s="74">
        <v>0</v>
      </c>
      <c r="D87" s="74">
        <v>0</v>
      </c>
      <c r="E87" s="74">
        <v>0</v>
      </c>
      <c r="F87" s="74">
        <f t="shared" si="64"/>
        <v>0</v>
      </c>
      <c r="G87" s="74">
        <v>0</v>
      </c>
      <c r="H87" s="74">
        <v>0</v>
      </c>
      <c r="I87" s="74">
        <v>0</v>
      </c>
      <c r="J87" s="74">
        <v>0</v>
      </c>
      <c r="K87" s="74">
        <v>0</v>
      </c>
      <c r="L87" s="148">
        <f t="shared" si="54"/>
        <v>0</v>
      </c>
      <c r="M87" s="125">
        <f t="shared" si="55"/>
        <v>0</v>
      </c>
    </row>
    <row r="88" spans="1:13" s="10" customFormat="1">
      <c r="A88" s="160" t="s">
        <v>518</v>
      </c>
      <c r="B88" s="161" t="s">
        <v>374</v>
      </c>
      <c r="C88" s="162">
        <f>SUM(C89:C94)</f>
        <v>1099171000</v>
      </c>
      <c r="D88" s="162">
        <f t="shared" ref="D88:K88" si="65">SUM(D89:D94)</f>
        <v>0</v>
      </c>
      <c r="E88" s="162">
        <f t="shared" si="65"/>
        <v>0</v>
      </c>
      <c r="F88" s="185">
        <f t="shared" si="65"/>
        <v>1099171000</v>
      </c>
      <c r="G88" s="162">
        <f t="shared" ref="G88" si="66">SUM(G89:G94)</f>
        <v>1099171000</v>
      </c>
      <c r="H88" s="162">
        <f t="shared" si="65"/>
        <v>0</v>
      </c>
      <c r="I88" s="162">
        <f t="shared" si="65"/>
        <v>0</v>
      </c>
      <c r="J88" s="162">
        <f t="shared" si="65"/>
        <v>0</v>
      </c>
      <c r="K88" s="162">
        <f t="shared" si="65"/>
        <v>0</v>
      </c>
      <c r="L88" s="164">
        <f t="shared" si="54"/>
        <v>0</v>
      </c>
      <c r="M88" s="162">
        <f t="shared" si="55"/>
        <v>0</v>
      </c>
    </row>
    <row r="89" spans="1:13" s="10" customFormat="1" ht="24">
      <c r="A89" s="34" t="s">
        <v>519</v>
      </c>
      <c r="B89" s="34" t="s">
        <v>373</v>
      </c>
      <c r="C89" s="74">
        <v>40021000</v>
      </c>
      <c r="D89" s="74">
        <v>0</v>
      </c>
      <c r="E89" s="74">
        <v>0</v>
      </c>
      <c r="F89" s="74">
        <f>+C89+E89</f>
        <v>40021000</v>
      </c>
      <c r="G89" s="74">
        <v>40021000</v>
      </c>
      <c r="H89" s="74">
        <v>0</v>
      </c>
      <c r="I89" s="74">
        <v>0</v>
      </c>
      <c r="J89" s="74">
        <v>0</v>
      </c>
      <c r="K89" s="74">
        <v>0</v>
      </c>
      <c r="L89" s="148">
        <f t="shared" si="54"/>
        <v>0</v>
      </c>
      <c r="M89" s="125">
        <f t="shared" si="55"/>
        <v>0</v>
      </c>
    </row>
    <row r="90" spans="1:13" s="10" customFormat="1" ht="24">
      <c r="A90" s="34" t="s">
        <v>520</v>
      </c>
      <c r="B90" s="34" t="s">
        <v>372</v>
      </c>
      <c r="C90" s="74">
        <v>166396000</v>
      </c>
      <c r="D90" s="74">
        <v>0</v>
      </c>
      <c r="E90" s="74">
        <v>0</v>
      </c>
      <c r="F90" s="74">
        <f t="shared" ref="F90:F94" si="67">+C90+E90</f>
        <v>166396000</v>
      </c>
      <c r="G90" s="74">
        <v>166396000</v>
      </c>
      <c r="H90" s="74">
        <v>0</v>
      </c>
      <c r="I90" s="74">
        <v>0</v>
      </c>
      <c r="J90" s="74">
        <v>0</v>
      </c>
      <c r="K90" s="74">
        <v>0</v>
      </c>
      <c r="L90" s="148">
        <f t="shared" si="54"/>
        <v>0</v>
      </c>
      <c r="M90" s="125">
        <f t="shared" si="55"/>
        <v>0</v>
      </c>
    </row>
    <row r="91" spans="1:13" s="10" customFormat="1" ht="24">
      <c r="A91" s="34" t="s">
        <v>521</v>
      </c>
      <c r="B91" s="34" t="s">
        <v>371</v>
      </c>
      <c r="C91" s="74">
        <v>267348000</v>
      </c>
      <c r="D91" s="74">
        <v>0</v>
      </c>
      <c r="E91" s="74">
        <v>0</v>
      </c>
      <c r="F91" s="74">
        <f t="shared" si="67"/>
        <v>267348000</v>
      </c>
      <c r="G91" s="74">
        <v>267348000</v>
      </c>
      <c r="H91" s="74">
        <v>0</v>
      </c>
      <c r="I91" s="74">
        <v>0</v>
      </c>
      <c r="J91" s="74">
        <v>0</v>
      </c>
      <c r="K91" s="74">
        <v>0</v>
      </c>
      <c r="L91" s="148">
        <f t="shared" si="54"/>
        <v>0</v>
      </c>
      <c r="M91" s="125">
        <f t="shared" si="55"/>
        <v>0</v>
      </c>
    </row>
    <row r="92" spans="1:13" s="10" customFormat="1" ht="24">
      <c r="A92" s="34" t="s">
        <v>522</v>
      </c>
      <c r="B92" s="34" t="s">
        <v>370</v>
      </c>
      <c r="C92" s="74">
        <v>425012000</v>
      </c>
      <c r="D92" s="74">
        <v>0</v>
      </c>
      <c r="E92" s="74">
        <v>0</v>
      </c>
      <c r="F92" s="74">
        <f t="shared" si="67"/>
        <v>425012000</v>
      </c>
      <c r="G92" s="74">
        <v>425012000</v>
      </c>
      <c r="H92" s="74">
        <v>0</v>
      </c>
      <c r="I92" s="74">
        <v>0</v>
      </c>
      <c r="J92" s="74">
        <v>0</v>
      </c>
      <c r="K92" s="74">
        <v>0</v>
      </c>
      <c r="L92" s="148">
        <f t="shared" si="54"/>
        <v>0</v>
      </c>
      <c r="M92" s="125">
        <f t="shared" si="55"/>
        <v>0</v>
      </c>
    </row>
    <row r="93" spans="1:13" s="10" customFormat="1" ht="24">
      <c r="A93" s="34" t="s">
        <v>523</v>
      </c>
      <c r="B93" s="34" t="s">
        <v>369</v>
      </c>
      <c r="C93" s="74">
        <v>173532000</v>
      </c>
      <c r="D93" s="74">
        <v>0</v>
      </c>
      <c r="E93" s="74">
        <v>0</v>
      </c>
      <c r="F93" s="74">
        <f t="shared" si="67"/>
        <v>173532000</v>
      </c>
      <c r="G93" s="74">
        <v>173532000</v>
      </c>
      <c r="H93" s="74">
        <v>0</v>
      </c>
      <c r="I93" s="74">
        <v>0</v>
      </c>
      <c r="J93" s="74">
        <v>0</v>
      </c>
      <c r="K93" s="74">
        <v>0</v>
      </c>
      <c r="L93" s="148">
        <f t="shared" si="54"/>
        <v>0</v>
      </c>
      <c r="M93" s="125">
        <f t="shared" si="55"/>
        <v>0</v>
      </c>
    </row>
    <row r="94" spans="1:13" s="10" customFormat="1" ht="24">
      <c r="A94" s="34" t="s">
        <v>524</v>
      </c>
      <c r="B94" s="34" t="s">
        <v>368</v>
      </c>
      <c r="C94" s="74">
        <v>26862000</v>
      </c>
      <c r="D94" s="74">
        <v>0</v>
      </c>
      <c r="E94" s="74">
        <v>0</v>
      </c>
      <c r="F94" s="74">
        <f t="shared" si="67"/>
        <v>26862000</v>
      </c>
      <c r="G94" s="74">
        <v>26862000</v>
      </c>
      <c r="H94" s="74">
        <v>0</v>
      </c>
      <c r="I94" s="74">
        <v>0</v>
      </c>
      <c r="J94" s="74">
        <v>0</v>
      </c>
      <c r="K94" s="74">
        <v>0</v>
      </c>
      <c r="L94" s="148">
        <f t="shared" si="54"/>
        <v>0</v>
      </c>
      <c r="M94" s="125">
        <f t="shared" si="55"/>
        <v>0</v>
      </c>
    </row>
    <row r="95" spans="1:13" s="10" customFormat="1">
      <c r="A95" s="160" t="s">
        <v>525</v>
      </c>
      <c r="B95" s="161" t="s">
        <v>367</v>
      </c>
      <c r="C95" s="162">
        <f>SUM(C96:C101)</f>
        <v>2148359000</v>
      </c>
      <c r="D95" s="162">
        <f t="shared" ref="D95:K95" si="68">SUM(D96:D101)</f>
        <v>0</v>
      </c>
      <c r="E95" s="162">
        <f t="shared" si="68"/>
        <v>0</v>
      </c>
      <c r="F95" s="185">
        <f t="shared" si="68"/>
        <v>2148359000</v>
      </c>
      <c r="G95" s="162">
        <f t="shared" ref="G95" si="69">SUM(G96:G101)</f>
        <v>2148359000</v>
      </c>
      <c r="H95" s="162">
        <f t="shared" si="68"/>
        <v>870647691</v>
      </c>
      <c r="I95" s="162">
        <f t="shared" si="68"/>
        <v>1236865740</v>
      </c>
      <c r="J95" s="162">
        <f t="shared" si="68"/>
        <v>280266813</v>
      </c>
      <c r="K95" s="162">
        <f t="shared" si="68"/>
        <v>280266813</v>
      </c>
      <c r="L95" s="164">
        <f t="shared" si="54"/>
        <v>0.57572581677457069</v>
      </c>
      <c r="M95" s="162">
        <f t="shared" si="55"/>
        <v>0</v>
      </c>
    </row>
    <row r="96" spans="1:13" s="10" customFormat="1" ht="24">
      <c r="A96" s="34" t="s">
        <v>526</v>
      </c>
      <c r="B96" s="34" t="s">
        <v>366</v>
      </c>
      <c r="C96" s="74">
        <v>355709000</v>
      </c>
      <c r="D96" s="74">
        <v>0</v>
      </c>
      <c r="E96" s="74">
        <v>0</v>
      </c>
      <c r="F96" s="74">
        <f>+C96+E96</f>
        <v>355709000</v>
      </c>
      <c r="G96" s="74">
        <v>355709000</v>
      </c>
      <c r="H96" s="74">
        <v>117156826</v>
      </c>
      <c r="I96" s="74">
        <v>179943229</v>
      </c>
      <c r="J96" s="74">
        <v>37738714</v>
      </c>
      <c r="K96" s="74">
        <v>37738714</v>
      </c>
      <c r="L96" s="148">
        <f t="shared" si="54"/>
        <v>0.50587201617052135</v>
      </c>
      <c r="M96" s="125">
        <f t="shared" si="55"/>
        <v>0</v>
      </c>
    </row>
    <row r="97" spans="1:13" s="10" customFormat="1" ht="24">
      <c r="A97" s="34" t="s">
        <v>527</v>
      </c>
      <c r="B97" s="34" t="s">
        <v>365</v>
      </c>
      <c r="C97" s="74">
        <v>622016000</v>
      </c>
      <c r="D97" s="74">
        <v>0</v>
      </c>
      <c r="E97" s="74">
        <v>0</v>
      </c>
      <c r="F97" s="74">
        <f t="shared" ref="F97:F101" si="70">+C97+E97</f>
        <v>622016000</v>
      </c>
      <c r="G97" s="74">
        <v>622016000</v>
      </c>
      <c r="H97" s="74">
        <v>238924244</v>
      </c>
      <c r="I97" s="74">
        <v>360372635</v>
      </c>
      <c r="J97" s="74">
        <v>76220302</v>
      </c>
      <c r="K97" s="74">
        <v>76220302</v>
      </c>
      <c r="L97" s="148">
        <f t="shared" si="54"/>
        <v>0.57936232347720962</v>
      </c>
      <c r="M97" s="125">
        <f t="shared" si="55"/>
        <v>0</v>
      </c>
    </row>
    <row r="98" spans="1:13" s="10" customFormat="1" ht="24">
      <c r="A98" s="34" t="s">
        <v>528</v>
      </c>
      <c r="B98" s="34" t="s">
        <v>364</v>
      </c>
      <c r="C98" s="74">
        <v>267348000</v>
      </c>
      <c r="D98" s="74">
        <v>0</v>
      </c>
      <c r="E98" s="74">
        <v>0</v>
      </c>
      <c r="F98" s="74">
        <f t="shared" si="70"/>
        <v>267348000</v>
      </c>
      <c r="G98" s="74">
        <v>267348000</v>
      </c>
      <c r="H98" s="74">
        <v>119069487</v>
      </c>
      <c r="I98" s="74">
        <v>162252145</v>
      </c>
      <c r="J98" s="74">
        <v>39521634</v>
      </c>
      <c r="K98" s="74">
        <v>39521634</v>
      </c>
      <c r="L98" s="148">
        <f t="shared" si="54"/>
        <v>0.60689492721097593</v>
      </c>
      <c r="M98" s="125">
        <f t="shared" si="55"/>
        <v>0</v>
      </c>
    </row>
    <row r="99" spans="1:13" s="10" customFormat="1" ht="24">
      <c r="A99" s="34" t="s">
        <v>529</v>
      </c>
      <c r="B99" s="34" t="s">
        <v>363</v>
      </c>
      <c r="C99" s="74">
        <v>425012000</v>
      </c>
      <c r="D99" s="74">
        <v>0</v>
      </c>
      <c r="E99" s="74">
        <v>0</v>
      </c>
      <c r="F99" s="74">
        <f t="shared" si="70"/>
        <v>425012000</v>
      </c>
      <c r="G99" s="74">
        <v>425012000</v>
      </c>
      <c r="H99" s="74">
        <v>179855002</v>
      </c>
      <c r="I99" s="74">
        <v>240223529</v>
      </c>
      <c r="J99" s="74">
        <v>58494945</v>
      </c>
      <c r="K99" s="74">
        <v>58494945</v>
      </c>
      <c r="L99" s="148">
        <f t="shared" si="54"/>
        <v>0.56521587390473682</v>
      </c>
      <c r="M99" s="125">
        <f t="shared" si="55"/>
        <v>0</v>
      </c>
    </row>
    <row r="100" spans="1:13" s="10" customFormat="1" ht="24">
      <c r="A100" s="34" t="s">
        <v>530</v>
      </c>
      <c r="B100" s="34" t="s">
        <v>362</v>
      </c>
      <c r="C100" s="74">
        <v>402211000</v>
      </c>
      <c r="D100" s="74">
        <v>0</v>
      </c>
      <c r="E100" s="74">
        <v>0</v>
      </c>
      <c r="F100" s="74">
        <f t="shared" si="70"/>
        <v>402211000</v>
      </c>
      <c r="G100" s="74">
        <v>402211000</v>
      </c>
      <c r="H100" s="74">
        <v>183360113</v>
      </c>
      <c r="I100" s="74">
        <v>252606305</v>
      </c>
      <c r="J100" s="74">
        <v>59105340</v>
      </c>
      <c r="K100" s="74">
        <v>59105340</v>
      </c>
      <c r="L100" s="148">
        <f t="shared" si="54"/>
        <v>0.62804424791962432</v>
      </c>
      <c r="M100" s="125">
        <f t="shared" si="55"/>
        <v>0</v>
      </c>
    </row>
    <row r="101" spans="1:13" s="10" customFormat="1" ht="24">
      <c r="A101" s="34" t="s">
        <v>531</v>
      </c>
      <c r="B101" s="34" t="s">
        <v>361</v>
      </c>
      <c r="C101" s="74">
        <v>76063000</v>
      </c>
      <c r="D101" s="74">
        <v>0</v>
      </c>
      <c r="E101" s="74">
        <v>0</v>
      </c>
      <c r="F101" s="74">
        <f t="shared" si="70"/>
        <v>76063000</v>
      </c>
      <c r="G101" s="74">
        <v>76063000</v>
      </c>
      <c r="H101" s="74">
        <v>32282019</v>
      </c>
      <c r="I101" s="74">
        <v>41467897</v>
      </c>
      <c r="J101" s="74">
        <v>9185878</v>
      </c>
      <c r="K101" s="74">
        <v>9185878</v>
      </c>
      <c r="L101" s="148">
        <f t="shared" si="54"/>
        <v>0.54517829956746378</v>
      </c>
      <c r="M101" s="125">
        <f t="shared" si="55"/>
        <v>0</v>
      </c>
    </row>
    <row r="102" spans="1:13" s="10" customFormat="1" ht="24">
      <c r="A102" s="160" t="s">
        <v>532</v>
      </c>
      <c r="B102" s="161" t="s">
        <v>360</v>
      </c>
      <c r="C102" s="162">
        <f>SUM(C103:C108)</f>
        <v>1203081000</v>
      </c>
      <c r="D102" s="162">
        <f t="shared" ref="D102:K102" si="71">SUM(D103:D108)</f>
        <v>0</v>
      </c>
      <c r="E102" s="162">
        <f t="shared" si="71"/>
        <v>0</v>
      </c>
      <c r="F102" s="185">
        <f t="shared" si="71"/>
        <v>1203081000</v>
      </c>
      <c r="G102" s="162">
        <f t="shared" ref="G102" si="72">SUM(G103:G108)</f>
        <v>1203081000</v>
      </c>
      <c r="H102" s="162">
        <f t="shared" si="71"/>
        <v>487562471</v>
      </c>
      <c r="I102" s="162">
        <f t="shared" si="71"/>
        <v>692644581</v>
      </c>
      <c r="J102" s="162">
        <f t="shared" si="71"/>
        <v>156949428</v>
      </c>
      <c r="K102" s="162">
        <f t="shared" si="71"/>
        <v>156949428</v>
      </c>
      <c r="L102" s="164">
        <f t="shared" si="54"/>
        <v>0.5757256419143848</v>
      </c>
      <c r="M102" s="162">
        <f t="shared" si="55"/>
        <v>0</v>
      </c>
    </row>
    <row r="103" spans="1:13" s="10" customFormat="1" ht="24">
      <c r="A103" s="34" t="s">
        <v>533</v>
      </c>
      <c r="B103" s="34" t="s">
        <v>359</v>
      </c>
      <c r="C103" s="74">
        <v>199197000</v>
      </c>
      <c r="D103" s="74">
        <v>0</v>
      </c>
      <c r="E103" s="74">
        <v>0</v>
      </c>
      <c r="F103" s="74">
        <f>+C103+E103</f>
        <v>199197000</v>
      </c>
      <c r="G103" s="74">
        <v>199197000</v>
      </c>
      <c r="H103" s="74">
        <v>65607790</v>
      </c>
      <c r="I103" s="74">
        <v>100768166</v>
      </c>
      <c r="J103" s="74">
        <v>21133668</v>
      </c>
      <c r="K103" s="74">
        <v>21133668</v>
      </c>
      <c r="L103" s="148">
        <f t="shared" si="54"/>
        <v>0.50587190570139107</v>
      </c>
      <c r="M103" s="125">
        <f t="shared" si="55"/>
        <v>0</v>
      </c>
    </row>
    <row r="104" spans="1:13" s="10" customFormat="1" ht="24">
      <c r="A104" s="34" t="s">
        <v>534</v>
      </c>
      <c r="B104" s="34" t="s">
        <v>358</v>
      </c>
      <c r="C104" s="74">
        <v>348329000</v>
      </c>
      <c r="D104" s="74">
        <v>0</v>
      </c>
      <c r="E104" s="74">
        <v>0</v>
      </c>
      <c r="F104" s="74">
        <f t="shared" ref="F104:F108" si="73">+C104+E104</f>
        <v>348329000</v>
      </c>
      <c r="G104" s="74">
        <v>348329000</v>
      </c>
      <c r="H104" s="74">
        <v>133797525</v>
      </c>
      <c r="I104" s="74">
        <v>201808624</v>
      </c>
      <c r="J104" s="74">
        <v>42683375</v>
      </c>
      <c r="K104" s="74">
        <v>42683375</v>
      </c>
      <c r="L104" s="148">
        <f t="shared" si="54"/>
        <v>0.57936210881092298</v>
      </c>
      <c r="M104" s="125">
        <f t="shared" si="55"/>
        <v>0</v>
      </c>
    </row>
    <row r="105" spans="1:13" s="10" customFormat="1" ht="24">
      <c r="A105" s="34" t="s">
        <v>535</v>
      </c>
      <c r="B105" s="34" t="s">
        <v>357</v>
      </c>
      <c r="C105" s="74">
        <v>149715000</v>
      </c>
      <c r="D105" s="74">
        <v>0</v>
      </c>
      <c r="E105" s="74">
        <v>0</v>
      </c>
      <c r="F105" s="74">
        <f t="shared" si="73"/>
        <v>149715000</v>
      </c>
      <c r="G105" s="74">
        <v>149715000</v>
      </c>
      <c r="H105" s="74">
        <v>66678870</v>
      </c>
      <c r="I105" s="74">
        <v>90861154</v>
      </c>
      <c r="J105" s="74">
        <v>22132111</v>
      </c>
      <c r="K105" s="74">
        <v>22132111</v>
      </c>
      <c r="L105" s="148">
        <f t="shared" si="54"/>
        <v>0.60689412550512645</v>
      </c>
      <c r="M105" s="125">
        <f t="shared" si="55"/>
        <v>0</v>
      </c>
    </row>
    <row r="106" spans="1:13" s="10" customFormat="1" ht="24">
      <c r="A106" s="34" t="s">
        <v>536</v>
      </c>
      <c r="B106" s="34" t="s">
        <v>356</v>
      </c>
      <c r="C106" s="74">
        <v>238007000</v>
      </c>
      <c r="D106" s="74">
        <v>0</v>
      </c>
      <c r="E106" s="74">
        <v>0</v>
      </c>
      <c r="F106" s="74">
        <f t="shared" si="73"/>
        <v>238007000</v>
      </c>
      <c r="G106" s="74">
        <v>238007000</v>
      </c>
      <c r="H106" s="74">
        <v>100718745</v>
      </c>
      <c r="I106" s="74">
        <v>134525125</v>
      </c>
      <c r="J106" s="74">
        <v>32757175</v>
      </c>
      <c r="K106" s="74">
        <v>32757175</v>
      </c>
      <c r="L106" s="148">
        <f t="shared" si="54"/>
        <v>0.56521499367665662</v>
      </c>
      <c r="M106" s="125">
        <f t="shared" si="55"/>
        <v>0</v>
      </c>
    </row>
    <row r="107" spans="1:13" s="10" customFormat="1" ht="24">
      <c r="A107" s="34" t="s">
        <v>537</v>
      </c>
      <c r="B107" s="34" t="s">
        <v>355</v>
      </c>
      <c r="C107" s="74">
        <v>225238000</v>
      </c>
      <c r="D107" s="74">
        <v>0</v>
      </c>
      <c r="E107" s="74">
        <v>0</v>
      </c>
      <c r="F107" s="74">
        <f t="shared" si="73"/>
        <v>225238000</v>
      </c>
      <c r="G107" s="74">
        <v>225238000</v>
      </c>
      <c r="H107" s="74">
        <v>102681621</v>
      </c>
      <c r="I107" s="74">
        <v>141459499</v>
      </c>
      <c r="J107" s="74">
        <v>33099006</v>
      </c>
      <c r="K107" s="74">
        <v>33099006</v>
      </c>
      <c r="L107" s="148">
        <f t="shared" si="54"/>
        <v>0.62804455287296101</v>
      </c>
      <c r="M107" s="125">
        <f t="shared" si="55"/>
        <v>0</v>
      </c>
    </row>
    <row r="108" spans="1:13" s="10" customFormat="1" ht="24">
      <c r="A108" s="34" t="s">
        <v>538</v>
      </c>
      <c r="B108" s="34" t="s">
        <v>354</v>
      </c>
      <c r="C108" s="74">
        <v>42595000</v>
      </c>
      <c r="D108" s="74">
        <v>0</v>
      </c>
      <c r="E108" s="74">
        <v>0</v>
      </c>
      <c r="F108" s="74">
        <f t="shared" si="73"/>
        <v>42595000</v>
      </c>
      <c r="G108" s="74">
        <v>42595000</v>
      </c>
      <c r="H108" s="74">
        <v>18077920</v>
      </c>
      <c r="I108" s="74">
        <v>23222013</v>
      </c>
      <c r="J108" s="74">
        <v>5144093</v>
      </c>
      <c r="K108" s="74">
        <v>5144093</v>
      </c>
      <c r="L108" s="148">
        <f t="shared" si="54"/>
        <v>0.54518166451461436</v>
      </c>
      <c r="M108" s="125">
        <f t="shared" si="55"/>
        <v>0</v>
      </c>
    </row>
    <row r="109" spans="1:13" s="11" customFormat="1">
      <c r="A109" s="99" t="s">
        <v>539</v>
      </c>
      <c r="B109" s="28" t="s">
        <v>286</v>
      </c>
      <c r="C109" s="72">
        <f>+C110+C125+C133+C148+C156+C164</f>
        <v>11814377000</v>
      </c>
      <c r="D109" s="72">
        <f t="shared" ref="D109:K109" si="74">+D110+D125+D133+D148+D156+D164</f>
        <v>0</v>
      </c>
      <c r="E109" s="72">
        <f t="shared" si="74"/>
        <v>0</v>
      </c>
      <c r="F109" s="183">
        <f t="shared" si="74"/>
        <v>11814377000</v>
      </c>
      <c r="G109" s="72">
        <f t="shared" ref="G109" si="75">+G110+G125+G133+G148+G156+G164</f>
        <v>11814377000</v>
      </c>
      <c r="H109" s="72">
        <f t="shared" si="74"/>
        <v>2022758823</v>
      </c>
      <c r="I109" s="72">
        <f t="shared" si="74"/>
        <v>2659597438</v>
      </c>
      <c r="J109" s="72">
        <f t="shared" si="74"/>
        <v>1278879072</v>
      </c>
      <c r="K109" s="72">
        <f t="shared" si="74"/>
        <v>1454282938</v>
      </c>
      <c r="L109" s="146">
        <f t="shared" si="54"/>
        <v>0.22511533515478641</v>
      </c>
      <c r="M109" s="72">
        <f t="shared" si="55"/>
        <v>0</v>
      </c>
    </row>
    <row r="110" spans="1:13" s="11" customFormat="1">
      <c r="A110" s="87" t="s">
        <v>540</v>
      </c>
      <c r="B110" s="30" t="s">
        <v>353</v>
      </c>
      <c r="C110" s="73">
        <f>+C111+C118</f>
        <v>3776690000</v>
      </c>
      <c r="D110" s="73">
        <f t="shared" ref="D110:K110" si="76">+D111+D118</f>
        <v>0</v>
      </c>
      <c r="E110" s="73">
        <f t="shared" si="76"/>
        <v>0</v>
      </c>
      <c r="F110" s="184">
        <f t="shared" si="76"/>
        <v>3776690000</v>
      </c>
      <c r="G110" s="73">
        <f t="shared" ref="G110" si="77">+G111+G118</f>
        <v>3776690000</v>
      </c>
      <c r="H110" s="73">
        <f t="shared" si="76"/>
        <v>389714125</v>
      </c>
      <c r="I110" s="73">
        <f t="shared" si="76"/>
        <v>464384613</v>
      </c>
      <c r="J110" s="73">
        <f t="shared" si="76"/>
        <v>389714125</v>
      </c>
      <c r="K110" s="73">
        <f t="shared" si="76"/>
        <v>464384613</v>
      </c>
      <c r="L110" s="147">
        <f t="shared" si="54"/>
        <v>0.1229607441966378</v>
      </c>
      <c r="M110" s="73">
        <f t="shared" si="55"/>
        <v>0</v>
      </c>
    </row>
    <row r="111" spans="1:13" s="10" customFormat="1" ht="24">
      <c r="A111" s="160" t="s">
        <v>541</v>
      </c>
      <c r="B111" s="161" t="s">
        <v>64</v>
      </c>
      <c r="C111" s="162">
        <f>SUM(C112:C117)</f>
        <v>3499865000</v>
      </c>
      <c r="D111" s="162">
        <f t="shared" ref="D111:K111" si="78">SUM(D112:D117)</f>
        <v>0</v>
      </c>
      <c r="E111" s="162">
        <f t="shared" si="78"/>
        <v>0</v>
      </c>
      <c r="F111" s="185">
        <f t="shared" si="78"/>
        <v>3499865000</v>
      </c>
      <c r="G111" s="162">
        <f t="shared" ref="G111" si="79">SUM(G112:G117)</f>
        <v>3499865000</v>
      </c>
      <c r="H111" s="162">
        <f t="shared" si="78"/>
        <v>337424480</v>
      </c>
      <c r="I111" s="162">
        <f t="shared" si="78"/>
        <v>401860365</v>
      </c>
      <c r="J111" s="162">
        <f t="shared" si="78"/>
        <v>337424480</v>
      </c>
      <c r="K111" s="162">
        <f t="shared" si="78"/>
        <v>401860365</v>
      </c>
      <c r="L111" s="164">
        <f t="shared" si="54"/>
        <v>0.11482167597893062</v>
      </c>
      <c r="M111" s="162">
        <f t="shared" si="55"/>
        <v>0</v>
      </c>
    </row>
    <row r="112" spans="1:13" s="10" customFormat="1" ht="24">
      <c r="A112" s="34" t="s">
        <v>542</v>
      </c>
      <c r="B112" s="34" t="s">
        <v>352</v>
      </c>
      <c r="C112" s="74">
        <v>629936000</v>
      </c>
      <c r="D112" s="74">
        <v>0</v>
      </c>
      <c r="E112" s="74">
        <v>0</v>
      </c>
      <c r="F112" s="74">
        <f>+C112+E112</f>
        <v>629936000</v>
      </c>
      <c r="G112" s="74">
        <v>629936000</v>
      </c>
      <c r="H112" s="74">
        <v>54741783</v>
      </c>
      <c r="I112" s="74">
        <v>64332819</v>
      </c>
      <c r="J112" s="74">
        <v>54741783</v>
      </c>
      <c r="K112" s="74">
        <v>64332819</v>
      </c>
      <c r="L112" s="148">
        <f t="shared" si="54"/>
        <v>0.10212596041502629</v>
      </c>
      <c r="M112" s="125">
        <f t="shared" si="55"/>
        <v>0</v>
      </c>
    </row>
    <row r="113" spans="1:13" s="10" customFormat="1" ht="24">
      <c r="A113" s="34" t="s">
        <v>543</v>
      </c>
      <c r="B113" s="34" t="s">
        <v>351</v>
      </c>
      <c r="C113" s="74">
        <v>1091638000</v>
      </c>
      <c r="D113" s="74">
        <v>0</v>
      </c>
      <c r="E113" s="74">
        <v>0</v>
      </c>
      <c r="F113" s="74">
        <f t="shared" ref="F113:F117" si="80">+C113+E113</f>
        <v>1091638000</v>
      </c>
      <c r="G113" s="74">
        <v>1091638000</v>
      </c>
      <c r="H113" s="74">
        <v>115637946</v>
      </c>
      <c r="I113" s="74">
        <v>137039881</v>
      </c>
      <c r="J113" s="74">
        <v>115637946</v>
      </c>
      <c r="K113" s="74">
        <v>137039881</v>
      </c>
      <c r="L113" s="148">
        <f t="shared" si="54"/>
        <v>0.12553601193802341</v>
      </c>
      <c r="M113" s="125">
        <f t="shared" si="55"/>
        <v>0</v>
      </c>
    </row>
    <row r="114" spans="1:13" s="10" customFormat="1" ht="24">
      <c r="A114" s="34" t="s">
        <v>544</v>
      </c>
      <c r="B114" s="34" t="s">
        <v>350</v>
      </c>
      <c r="C114" s="74">
        <v>192370000</v>
      </c>
      <c r="D114" s="74">
        <v>0</v>
      </c>
      <c r="E114" s="74">
        <v>0</v>
      </c>
      <c r="F114" s="74">
        <f t="shared" si="80"/>
        <v>192370000</v>
      </c>
      <c r="G114" s="74">
        <v>192370000</v>
      </c>
      <c r="H114" s="74">
        <v>0</v>
      </c>
      <c r="I114" s="74">
        <v>0</v>
      </c>
      <c r="J114" s="74">
        <v>0</v>
      </c>
      <c r="K114" s="74">
        <v>0</v>
      </c>
      <c r="L114" s="148">
        <f t="shared" si="54"/>
        <v>0</v>
      </c>
      <c r="M114" s="125">
        <f t="shared" si="55"/>
        <v>0</v>
      </c>
    </row>
    <row r="115" spans="1:13" s="10" customFormat="1" ht="24">
      <c r="A115" s="34" t="s">
        <v>545</v>
      </c>
      <c r="B115" s="34" t="s">
        <v>349</v>
      </c>
      <c r="C115" s="74">
        <v>746549000</v>
      </c>
      <c r="D115" s="74">
        <v>0</v>
      </c>
      <c r="E115" s="74">
        <v>0</v>
      </c>
      <c r="F115" s="74">
        <f t="shared" si="80"/>
        <v>746549000</v>
      </c>
      <c r="G115" s="74">
        <v>746549000</v>
      </c>
      <c r="H115" s="74">
        <v>77070374</v>
      </c>
      <c r="I115" s="74">
        <v>92366758</v>
      </c>
      <c r="J115" s="74">
        <v>77070374</v>
      </c>
      <c r="K115" s="74">
        <v>92366758</v>
      </c>
      <c r="L115" s="148">
        <f t="shared" si="54"/>
        <v>0.12372497719506691</v>
      </c>
      <c r="M115" s="125">
        <f t="shared" si="55"/>
        <v>0</v>
      </c>
    </row>
    <row r="116" spans="1:13" s="10" customFormat="1" ht="24">
      <c r="A116" s="34" t="s">
        <v>546</v>
      </c>
      <c r="B116" s="34" t="s">
        <v>348</v>
      </c>
      <c r="C116" s="74">
        <v>705881000</v>
      </c>
      <c r="D116" s="74">
        <v>0</v>
      </c>
      <c r="E116" s="74">
        <v>0</v>
      </c>
      <c r="F116" s="74">
        <f t="shared" si="80"/>
        <v>705881000</v>
      </c>
      <c r="G116" s="74">
        <v>705881000</v>
      </c>
      <c r="H116" s="74">
        <v>77768949</v>
      </c>
      <c r="I116" s="74">
        <v>93482216</v>
      </c>
      <c r="J116" s="74">
        <v>77768949</v>
      </c>
      <c r="K116" s="74">
        <v>93482216</v>
      </c>
      <c r="L116" s="148">
        <f t="shared" si="54"/>
        <v>0.13243339316400357</v>
      </c>
      <c r="M116" s="125">
        <f t="shared" si="55"/>
        <v>0</v>
      </c>
    </row>
    <row r="117" spans="1:13" s="10" customFormat="1" ht="24">
      <c r="A117" s="34" t="s">
        <v>547</v>
      </c>
      <c r="B117" s="34" t="s">
        <v>347</v>
      </c>
      <c r="C117" s="74">
        <v>133491000</v>
      </c>
      <c r="D117" s="74">
        <v>0</v>
      </c>
      <c r="E117" s="74">
        <v>0</v>
      </c>
      <c r="F117" s="74">
        <f t="shared" si="80"/>
        <v>133491000</v>
      </c>
      <c r="G117" s="74">
        <v>133491000</v>
      </c>
      <c r="H117" s="74">
        <v>12205428</v>
      </c>
      <c r="I117" s="74">
        <v>14638691</v>
      </c>
      <c r="J117" s="74">
        <v>12205428</v>
      </c>
      <c r="K117" s="74">
        <v>14638691</v>
      </c>
      <c r="L117" s="148">
        <f t="shared" si="54"/>
        <v>0.1096605089481688</v>
      </c>
      <c r="M117" s="125">
        <f t="shared" si="55"/>
        <v>0</v>
      </c>
    </row>
    <row r="118" spans="1:13" s="10" customFormat="1" ht="24">
      <c r="A118" s="160" t="s">
        <v>548</v>
      </c>
      <c r="B118" s="161" t="s">
        <v>65</v>
      </c>
      <c r="C118" s="162">
        <f>+SUM(C119:C124)</f>
        <v>276825000</v>
      </c>
      <c r="D118" s="162">
        <f t="shared" ref="D118:K118" si="81">+SUM(D119:D124)</f>
        <v>0</v>
      </c>
      <c r="E118" s="162">
        <f t="shared" si="81"/>
        <v>0</v>
      </c>
      <c r="F118" s="185">
        <f t="shared" si="81"/>
        <v>276825000</v>
      </c>
      <c r="G118" s="162">
        <f t="shared" ref="G118" si="82">+SUM(G119:G124)</f>
        <v>276825000</v>
      </c>
      <c r="H118" s="162">
        <f t="shared" si="81"/>
        <v>52289645</v>
      </c>
      <c r="I118" s="162">
        <f t="shared" si="81"/>
        <v>62524248</v>
      </c>
      <c r="J118" s="162">
        <f t="shared" si="81"/>
        <v>52289645</v>
      </c>
      <c r="K118" s="162">
        <f t="shared" si="81"/>
        <v>62524248</v>
      </c>
      <c r="L118" s="164">
        <f t="shared" si="54"/>
        <v>0.22586199945814142</v>
      </c>
      <c r="M118" s="162">
        <f t="shared" si="55"/>
        <v>0</v>
      </c>
    </row>
    <row r="119" spans="1:13" s="10" customFormat="1" ht="24">
      <c r="A119" s="34" t="s">
        <v>549</v>
      </c>
      <c r="B119" s="34" t="s">
        <v>346</v>
      </c>
      <c r="C119" s="74">
        <v>0</v>
      </c>
      <c r="D119" s="74">
        <v>0</v>
      </c>
      <c r="E119" s="74">
        <v>0</v>
      </c>
      <c r="F119" s="74">
        <f>+C119+E119</f>
        <v>0</v>
      </c>
      <c r="G119" s="74">
        <v>0</v>
      </c>
      <c r="H119" s="74">
        <v>0</v>
      </c>
      <c r="I119" s="74">
        <v>0</v>
      </c>
      <c r="J119" s="74">
        <v>0</v>
      </c>
      <c r="K119" s="74">
        <v>0</v>
      </c>
      <c r="L119" s="148">
        <f t="shared" si="54"/>
        <v>0</v>
      </c>
      <c r="M119" s="125">
        <f t="shared" si="55"/>
        <v>0</v>
      </c>
    </row>
    <row r="120" spans="1:13" s="10" customFormat="1" ht="24">
      <c r="A120" s="34" t="s">
        <v>550</v>
      </c>
      <c r="B120" s="34" t="s">
        <v>345</v>
      </c>
      <c r="C120" s="74">
        <v>0</v>
      </c>
      <c r="D120" s="74">
        <v>0</v>
      </c>
      <c r="E120" s="74">
        <v>0</v>
      </c>
      <c r="F120" s="74">
        <f t="shared" ref="F120:F124" si="83">+C120+E120</f>
        <v>0</v>
      </c>
      <c r="G120" s="74">
        <v>0</v>
      </c>
      <c r="H120" s="74">
        <v>0</v>
      </c>
      <c r="I120" s="74">
        <v>0</v>
      </c>
      <c r="J120" s="74">
        <v>0</v>
      </c>
      <c r="K120" s="74">
        <v>0</v>
      </c>
      <c r="L120" s="148">
        <f t="shared" si="54"/>
        <v>0</v>
      </c>
      <c r="M120" s="125">
        <f t="shared" si="55"/>
        <v>0</v>
      </c>
    </row>
    <row r="121" spans="1:13" s="10" customFormat="1" ht="24">
      <c r="A121" s="34" t="s">
        <v>551</v>
      </c>
      <c r="B121" s="34" t="s">
        <v>344</v>
      </c>
      <c r="C121" s="74">
        <v>276825000</v>
      </c>
      <c r="D121" s="74">
        <v>0</v>
      </c>
      <c r="E121" s="74">
        <v>0</v>
      </c>
      <c r="F121" s="74">
        <f t="shared" si="83"/>
        <v>276825000</v>
      </c>
      <c r="G121" s="74">
        <v>276825000</v>
      </c>
      <c r="H121" s="74">
        <v>52289645</v>
      </c>
      <c r="I121" s="74">
        <v>62524248</v>
      </c>
      <c r="J121" s="74">
        <v>52289645</v>
      </c>
      <c r="K121" s="74">
        <v>62524248</v>
      </c>
      <c r="L121" s="148">
        <f t="shared" si="54"/>
        <v>0.22586199945814142</v>
      </c>
      <c r="M121" s="125">
        <f t="shared" si="55"/>
        <v>0</v>
      </c>
    </row>
    <row r="122" spans="1:13" s="10" customFormat="1" ht="24">
      <c r="A122" s="34" t="s">
        <v>552</v>
      </c>
      <c r="B122" s="34" t="s">
        <v>343</v>
      </c>
      <c r="C122" s="74">
        <v>0</v>
      </c>
      <c r="D122" s="74">
        <v>0</v>
      </c>
      <c r="E122" s="74">
        <v>0</v>
      </c>
      <c r="F122" s="74">
        <f t="shared" si="83"/>
        <v>0</v>
      </c>
      <c r="G122" s="74">
        <v>0</v>
      </c>
      <c r="H122" s="74">
        <v>0</v>
      </c>
      <c r="I122" s="74">
        <v>0</v>
      </c>
      <c r="J122" s="74">
        <v>0</v>
      </c>
      <c r="K122" s="74">
        <v>0</v>
      </c>
      <c r="L122" s="148">
        <f t="shared" si="54"/>
        <v>0</v>
      </c>
      <c r="M122" s="125">
        <f t="shared" si="55"/>
        <v>0</v>
      </c>
    </row>
    <row r="123" spans="1:13" s="10" customFormat="1" ht="24">
      <c r="A123" s="34" t="s">
        <v>553</v>
      </c>
      <c r="B123" s="34" t="s">
        <v>342</v>
      </c>
      <c r="C123" s="74">
        <v>0</v>
      </c>
      <c r="D123" s="74">
        <v>0</v>
      </c>
      <c r="E123" s="74">
        <v>0</v>
      </c>
      <c r="F123" s="74">
        <f t="shared" si="83"/>
        <v>0</v>
      </c>
      <c r="G123" s="74">
        <v>0</v>
      </c>
      <c r="H123" s="74">
        <v>0</v>
      </c>
      <c r="I123" s="74">
        <v>0</v>
      </c>
      <c r="J123" s="74">
        <v>0</v>
      </c>
      <c r="K123" s="74">
        <v>0</v>
      </c>
      <c r="L123" s="148">
        <f t="shared" si="54"/>
        <v>0</v>
      </c>
      <c r="M123" s="125">
        <f t="shared" si="55"/>
        <v>0</v>
      </c>
    </row>
    <row r="124" spans="1:13" s="10" customFormat="1" ht="24">
      <c r="A124" s="34" t="s">
        <v>554</v>
      </c>
      <c r="B124" s="34" t="s">
        <v>341</v>
      </c>
      <c r="C124" s="74">
        <v>0</v>
      </c>
      <c r="D124" s="74">
        <v>0</v>
      </c>
      <c r="E124" s="74">
        <v>0</v>
      </c>
      <c r="F124" s="74">
        <f t="shared" si="83"/>
        <v>0</v>
      </c>
      <c r="G124" s="74">
        <v>0</v>
      </c>
      <c r="H124" s="74">
        <v>0</v>
      </c>
      <c r="I124" s="74">
        <v>0</v>
      </c>
      <c r="J124" s="74">
        <v>0</v>
      </c>
      <c r="K124" s="74">
        <v>0</v>
      </c>
      <c r="L124" s="148">
        <f t="shared" si="54"/>
        <v>0</v>
      </c>
      <c r="M124" s="125">
        <f t="shared" si="55"/>
        <v>0</v>
      </c>
    </row>
    <row r="125" spans="1:13" s="11" customFormat="1">
      <c r="A125" s="87" t="s">
        <v>555</v>
      </c>
      <c r="B125" s="30" t="s">
        <v>340</v>
      </c>
      <c r="C125" s="73">
        <f>+C126</f>
        <v>2675617000</v>
      </c>
      <c r="D125" s="73">
        <f t="shared" ref="D125:K125" si="84">+D126</f>
        <v>0</v>
      </c>
      <c r="E125" s="73">
        <f t="shared" si="84"/>
        <v>0</v>
      </c>
      <c r="F125" s="184">
        <f t="shared" si="84"/>
        <v>2675617000</v>
      </c>
      <c r="G125" s="73">
        <f t="shared" si="84"/>
        <v>2675617000</v>
      </c>
      <c r="H125" s="73">
        <f t="shared" si="84"/>
        <v>278636834</v>
      </c>
      <c r="I125" s="73">
        <f t="shared" si="84"/>
        <v>332029112</v>
      </c>
      <c r="J125" s="73">
        <f t="shared" si="84"/>
        <v>278636834</v>
      </c>
      <c r="K125" s="73">
        <f t="shared" si="84"/>
        <v>332029112</v>
      </c>
      <c r="L125" s="147">
        <f t="shared" si="54"/>
        <v>0.1240944096258919</v>
      </c>
      <c r="M125" s="73">
        <f t="shared" si="55"/>
        <v>0</v>
      </c>
    </row>
    <row r="126" spans="1:13" s="10" customFormat="1">
      <c r="A126" s="160" t="s">
        <v>556</v>
      </c>
      <c r="B126" s="161" t="s">
        <v>66</v>
      </c>
      <c r="C126" s="162">
        <f>SUM(C127:C132)</f>
        <v>2675617000</v>
      </c>
      <c r="D126" s="162">
        <f t="shared" ref="D126:K126" si="85">SUM(D127:D132)</f>
        <v>0</v>
      </c>
      <c r="E126" s="162">
        <f t="shared" si="85"/>
        <v>0</v>
      </c>
      <c r="F126" s="185">
        <f t="shared" si="85"/>
        <v>2675617000</v>
      </c>
      <c r="G126" s="162">
        <f t="shared" ref="G126" si="86">SUM(G127:G132)</f>
        <v>2675617000</v>
      </c>
      <c r="H126" s="162">
        <f t="shared" si="85"/>
        <v>278636834</v>
      </c>
      <c r="I126" s="162">
        <f t="shared" si="85"/>
        <v>332029112</v>
      </c>
      <c r="J126" s="162">
        <f t="shared" si="85"/>
        <v>278636834</v>
      </c>
      <c r="K126" s="162">
        <f t="shared" si="85"/>
        <v>332029112</v>
      </c>
      <c r="L126" s="164">
        <f t="shared" si="54"/>
        <v>0.1240944096258919</v>
      </c>
      <c r="M126" s="162">
        <f t="shared" si="55"/>
        <v>0</v>
      </c>
    </row>
    <row r="127" spans="1:13" s="10" customFormat="1" ht="24">
      <c r="A127" s="34" t="s">
        <v>557</v>
      </c>
      <c r="B127" s="34" t="s">
        <v>339</v>
      </c>
      <c r="C127" s="74">
        <v>446618000</v>
      </c>
      <c r="D127" s="74">
        <v>0</v>
      </c>
      <c r="E127" s="74">
        <v>0</v>
      </c>
      <c r="F127" s="74">
        <f>+C127+E127</f>
        <v>446618000</v>
      </c>
      <c r="G127" s="74">
        <v>446618000</v>
      </c>
      <c r="H127" s="74">
        <v>39406499</v>
      </c>
      <c r="I127" s="74">
        <v>46263954</v>
      </c>
      <c r="J127" s="74">
        <v>39406499</v>
      </c>
      <c r="K127" s="74">
        <v>46263954</v>
      </c>
      <c r="L127" s="148">
        <f t="shared" si="54"/>
        <v>0.10358730279567774</v>
      </c>
      <c r="M127" s="125">
        <f t="shared" si="55"/>
        <v>0</v>
      </c>
    </row>
    <row r="128" spans="1:13" s="10" customFormat="1" ht="24">
      <c r="A128" s="34" t="s">
        <v>558</v>
      </c>
      <c r="B128" s="34" t="s">
        <v>338</v>
      </c>
      <c r="C128" s="74">
        <v>773244000</v>
      </c>
      <c r="D128" s="74">
        <v>0</v>
      </c>
      <c r="E128" s="74">
        <v>0</v>
      </c>
      <c r="F128" s="74">
        <f t="shared" ref="F128:F132" si="87">+C128+E128</f>
        <v>773244000</v>
      </c>
      <c r="G128" s="74">
        <v>773244000</v>
      </c>
      <c r="H128" s="74">
        <v>82054714</v>
      </c>
      <c r="I128" s="74">
        <v>97246643</v>
      </c>
      <c r="J128" s="74">
        <v>82054714</v>
      </c>
      <c r="K128" s="74">
        <v>97246643</v>
      </c>
      <c r="L128" s="148">
        <f t="shared" si="54"/>
        <v>0.12576449736435072</v>
      </c>
      <c r="M128" s="125">
        <f t="shared" si="55"/>
        <v>0</v>
      </c>
    </row>
    <row r="129" spans="1:13" s="10" customFormat="1" ht="24">
      <c r="A129" s="34" t="s">
        <v>559</v>
      </c>
      <c r="B129" s="34" t="s">
        <v>337</v>
      </c>
      <c r="C129" s="74">
        <v>332347000</v>
      </c>
      <c r="D129" s="74">
        <v>0</v>
      </c>
      <c r="E129" s="74">
        <v>0</v>
      </c>
      <c r="F129" s="74">
        <f t="shared" si="87"/>
        <v>332347000</v>
      </c>
      <c r="G129" s="74">
        <v>332347000</v>
      </c>
      <c r="H129" s="74">
        <v>37516169</v>
      </c>
      <c r="I129" s="74">
        <v>44900249</v>
      </c>
      <c r="J129" s="74">
        <v>37516169</v>
      </c>
      <c r="K129" s="74">
        <v>44900249</v>
      </c>
      <c r="L129" s="148">
        <f t="shared" si="54"/>
        <v>0.13510050940733631</v>
      </c>
      <c r="M129" s="125">
        <f t="shared" si="55"/>
        <v>0</v>
      </c>
    </row>
    <row r="130" spans="1:13" s="10" customFormat="1" ht="24">
      <c r="A130" s="34" t="s">
        <v>560</v>
      </c>
      <c r="B130" s="34" t="s">
        <v>336</v>
      </c>
      <c r="C130" s="74">
        <v>528853000</v>
      </c>
      <c r="D130" s="74">
        <v>0</v>
      </c>
      <c r="E130" s="74">
        <v>0</v>
      </c>
      <c r="F130" s="74">
        <f t="shared" si="87"/>
        <v>528853000</v>
      </c>
      <c r="G130" s="74">
        <v>528853000</v>
      </c>
      <c r="H130" s="74">
        <v>54776931</v>
      </c>
      <c r="I130" s="74">
        <v>65650507</v>
      </c>
      <c r="J130" s="74">
        <v>54776931</v>
      </c>
      <c r="K130" s="74">
        <v>65650507</v>
      </c>
      <c r="L130" s="148">
        <f t="shared" si="54"/>
        <v>0.1241375334922937</v>
      </c>
      <c r="M130" s="125">
        <f t="shared" si="55"/>
        <v>0</v>
      </c>
    </row>
    <row r="131" spans="1:13" s="10" customFormat="1" ht="24">
      <c r="A131" s="34" t="s">
        <v>561</v>
      </c>
      <c r="B131" s="34" t="s">
        <v>335</v>
      </c>
      <c r="C131" s="74">
        <v>499999000</v>
      </c>
      <c r="D131" s="74">
        <v>0</v>
      </c>
      <c r="E131" s="74">
        <v>0</v>
      </c>
      <c r="F131" s="74">
        <f t="shared" si="87"/>
        <v>499999000</v>
      </c>
      <c r="G131" s="74">
        <v>499999000</v>
      </c>
      <c r="H131" s="74">
        <v>56236293</v>
      </c>
      <c r="I131" s="74">
        <v>67597568</v>
      </c>
      <c r="J131" s="74">
        <v>56236293</v>
      </c>
      <c r="K131" s="74">
        <v>67597568</v>
      </c>
      <c r="L131" s="148">
        <f t="shared" si="54"/>
        <v>0.13519540639081279</v>
      </c>
      <c r="M131" s="125">
        <f t="shared" si="55"/>
        <v>0</v>
      </c>
    </row>
    <row r="132" spans="1:13" s="10" customFormat="1" ht="24">
      <c r="A132" s="34" t="s">
        <v>562</v>
      </c>
      <c r="B132" s="34" t="s">
        <v>334</v>
      </c>
      <c r="C132" s="74">
        <v>94556000</v>
      </c>
      <c r="D132" s="74">
        <v>0</v>
      </c>
      <c r="E132" s="74">
        <v>0</v>
      </c>
      <c r="F132" s="74">
        <f t="shared" si="87"/>
        <v>94556000</v>
      </c>
      <c r="G132" s="74">
        <v>94556000</v>
      </c>
      <c r="H132" s="74">
        <v>8646228</v>
      </c>
      <c r="I132" s="74">
        <v>10370191</v>
      </c>
      <c r="J132" s="74">
        <v>8646228</v>
      </c>
      <c r="K132" s="74">
        <v>10370191</v>
      </c>
      <c r="L132" s="148">
        <f t="shared" si="54"/>
        <v>0.10967247980032996</v>
      </c>
      <c r="M132" s="125">
        <f t="shared" si="55"/>
        <v>0</v>
      </c>
    </row>
    <row r="133" spans="1:13" s="11" customFormat="1">
      <c r="A133" s="87" t="s">
        <v>563</v>
      </c>
      <c r="B133" s="30" t="s">
        <v>333</v>
      </c>
      <c r="C133" s="73">
        <f>+C134+C141</f>
        <v>2932512000</v>
      </c>
      <c r="D133" s="73">
        <f t="shared" ref="D133:K133" si="88">+D134+D141</f>
        <v>0</v>
      </c>
      <c r="E133" s="73">
        <f t="shared" si="88"/>
        <v>0</v>
      </c>
      <c r="F133" s="184">
        <f t="shared" si="88"/>
        <v>2932512000</v>
      </c>
      <c r="G133" s="73">
        <f t="shared" ref="G133" si="89">+G134+G141</f>
        <v>2932512000</v>
      </c>
      <c r="H133" s="73">
        <f t="shared" si="88"/>
        <v>1097015964</v>
      </c>
      <c r="I133" s="73">
        <f t="shared" si="88"/>
        <v>1558450713</v>
      </c>
      <c r="J133" s="73">
        <f t="shared" si="88"/>
        <v>353136213</v>
      </c>
      <c r="K133" s="73">
        <f t="shared" si="88"/>
        <v>353136213</v>
      </c>
      <c r="L133" s="147">
        <f t="shared" si="54"/>
        <v>0.53143881866468068</v>
      </c>
      <c r="M133" s="73">
        <f t="shared" si="55"/>
        <v>0</v>
      </c>
    </row>
    <row r="134" spans="1:13" s="10" customFormat="1">
      <c r="A134" s="160" t="s">
        <v>564</v>
      </c>
      <c r="B134" s="161" t="s">
        <v>332</v>
      </c>
      <c r="C134" s="162">
        <f>SUM(C135:C140)</f>
        <v>2932512000</v>
      </c>
      <c r="D134" s="162">
        <f t="shared" ref="D134:K134" si="90">SUM(D135:D140)</f>
        <v>0</v>
      </c>
      <c r="E134" s="162">
        <f t="shared" si="90"/>
        <v>0</v>
      </c>
      <c r="F134" s="185">
        <f t="shared" si="90"/>
        <v>2932512000</v>
      </c>
      <c r="G134" s="162">
        <f t="shared" ref="G134" si="91">SUM(G135:G140)</f>
        <v>2932512000</v>
      </c>
      <c r="H134" s="162">
        <f t="shared" si="90"/>
        <v>1097015964</v>
      </c>
      <c r="I134" s="162">
        <f t="shared" si="90"/>
        <v>1558450713</v>
      </c>
      <c r="J134" s="162">
        <f t="shared" si="90"/>
        <v>353136213</v>
      </c>
      <c r="K134" s="162">
        <f t="shared" si="90"/>
        <v>353136213</v>
      </c>
      <c r="L134" s="164">
        <f t="shared" si="54"/>
        <v>0.53143881866468068</v>
      </c>
      <c r="M134" s="162">
        <f t="shared" si="55"/>
        <v>0</v>
      </c>
    </row>
    <row r="135" spans="1:13" s="10" customFormat="1" ht="24">
      <c r="A135" s="34" t="s">
        <v>565</v>
      </c>
      <c r="B135" s="34" t="s">
        <v>331</v>
      </c>
      <c r="C135" s="74">
        <v>485543000</v>
      </c>
      <c r="D135" s="74">
        <v>0</v>
      </c>
      <c r="E135" s="74">
        <v>0</v>
      </c>
      <c r="F135" s="74">
        <f>+C135+E135</f>
        <v>485543000</v>
      </c>
      <c r="G135" s="74">
        <v>485543000</v>
      </c>
      <c r="H135" s="74">
        <v>147617575</v>
      </c>
      <c r="I135" s="74">
        <v>226728416</v>
      </c>
      <c r="J135" s="74">
        <v>47550760</v>
      </c>
      <c r="K135" s="74">
        <v>47550760</v>
      </c>
      <c r="L135" s="148">
        <f t="shared" si="54"/>
        <v>0.46695846917780709</v>
      </c>
      <c r="M135" s="125">
        <f t="shared" si="55"/>
        <v>0</v>
      </c>
    </row>
    <row r="136" spans="1:13" s="10" customFormat="1" ht="24">
      <c r="A136" s="34" t="s">
        <v>566</v>
      </c>
      <c r="B136" s="34" t="s">
        <v>330</v>
      </c>
      <c r="C136" s="74">
        <v>849052000</v>
      </c>
      <c r="D136" s="74">
        <v>0</v>
      </c>
      <c r="E136" s="74">
        <v>0</v>
      </c>
      <c r="F136" s="74">
        <f t="shared" ref="F136:F140" si="92">+C136+E136</f>
        <v>849052000</v>
      </c>
      <c r="G136" s="74">
        <v>849052000</v>
      </c>
      <c r="H136" s="74">
        <v>301044520</v>
      </c>
      <c r="I136" s="74">
        <v>454069498</v>
      </c>
      <c r="J136" s="74">
        <v>96037600</v>
      </c>
      <c r="K136" s="74">
        <v>96037600</v>
      </c>
      <c r="L136" s="148">
        <f t="shared" si="54"/>
        <v>0.53479586409312974</v>
      </c>
      <c r="M136" s="125">
        <f t="shared" si="55"/>
        <v>0</v>
      </c>
    </row>
    <row r="137" spans="1:13" s="10" customFormat="1" ht="24">
      <c r="A137" s="34" t="s">
        <v>567</v>
      </c>
      <c r="B137" s="34" t="s">
        <v>329</v>
      </c>
      <c r="C137" s="74">
        <v>364930000</v>
      </c>
      <c r="D137" s="74">
        <v>0</v>
      </c>
      <c r="E137" s="74">
        <v>0</v>
      </c>
      <c r="F137" s="74">
        <f t="shared" si="92"/>
        <v>364930000</v>
      </c>
      <c r="G137" s="74">
        <v>364930000</v>
      </c>
      <c r="H137" s="74">
        <v>150027520</v>
      </c>
      <c r="I137" s="74">
        <v>204437661</v>
      </c>
      <c r="J137" s="74">
        <v>49797249</v>
      </c>
      <c r="K137" s="74">
        <v>49797249</v>
      </c>
      <c r="L137" s="148">
        <f t="shared" ref="L137:L201" si="93">+IFERROR(I137/F137,0)</f>
        <v>0.56021061847477593</v>
      </c>
      <c r="M137" s="125">
        <f t="shared" ref="M137:M201" si="94">+F137-G137</f>
        <v>0</v>
      </c>
    </row>
    <row r="138" spans="1:13" s="10" customFormat="1" ht="24">
      <c r="A138" s="34" t="s">
        <v>568</v>
      </c>
      <c r="B138" s="34" t="s">
        <v>328</v>
      </c>
      <c r="C138" s="74">
        <v>580142000</v>
      </c>
      <c r="D138" s="74">
        <v>0</v>
      </c>
      <c r="E138" s="74">
        <v>0</v>
      </c>
      <c r="F138" s="74">
        <f t="shared" si="92"/>
        <v>580142000</v>
      </c>
      <c r="G138" s="74">
        <v>580142000</v>
      </c>
      <c r="H138" s="74">
        <v>226617281</v>
      </c>
      <c r="I138" s="74">
        <v>302681645</v>
      </c>
      <c r="J138" s="74">
        <v>73703648</v>
      </c>
      <c r="K138" s="74">
        <v>73703648</v>
      </c>
      <c r="L138" s="148">
        <f t="shared" si="93"/>
        <v>0.5217371695205657</v>
      </c>
      <c r="M138" s="125">
        <f t="shared" si="94"/>
        <v>0</v>
      </c>
    </row>
    <row r="139" spans="1:13" s="10" customFormat="1" ht="24">
      <c r="A139" s="34" t="s">
        <v>569</v>
      </c>
      <c r="B139" s="34" t="s">
        <v>327</v>
      </c>
      <c r="C139" s="74">
        <v>549019000</v>
      </c>
      <c r="D139" s="74">
        <v>0</v>
      </c>
      <c r="E139" s="74">
        <v>0</v>
      </c>
      <c r="F139" s="74">
        <f t="shared" si="92"/>
        <v>549019000</v>
      </c>
      <c r="G139" s="74">
        <v>549019000</v>
      </c>
      <c r="H139" s="74">
        <v>231033725</v>
      </c>
      <c r="I139" s="74">
        <v>318283949</v>
      </c>
      <c r="J139" s="74">
        <v>74472755</v>
      </c>
      <c r="K139" s="74">
        <v>74472755</v>
      </c>
      <c r="L139" s="148">
        <f t="shared" si="93"/>
        <v>0.5797321203819904</v>
      </c>
      <c r="M139" s="125">
        <f t="shared" si="94"/>
        <v>0</v>
      </c>
    </row>
    <row r="140" spans="1:13" s="10" customFormat="1" ht="24">
      <c r="A140" s="34" t="s">
        <v>570</v>
      </c>
      <c r="B140" s="34" t="s">
        <v>326</v>
      </c>
      <c r="C140" s="74">
        <v>103826000</v>
      </c>
      <c r="D140" s="74">
        <v>0</v>
      </c>
      <c r="E140" s="74">
        <v>0</v>
      </c>
      <c r="F140" s="74">
        <f t="shared" si="92"/>
        <v>103826000</v>
      </c>
      <c r="G140" s="74">
        <v>103826000</v>
      </c>
      <c r="H140" s="74">
        <v>40675343</v>
      </c>
      <c r="I140" s="74">
        <v>52249544</v>
      </c>
      <c r="J140" s="74">
        <v>11574201</v>
      </c>
      <c r="K140" s="74">
        <v>11574201</v>
      </c>
      <c r="L140" s="148">
        <f t="shared" si="93"/>
        <v>0.50324142315027065</v>
      </c>
      <c r="M140" s="125">
        <f t="shared" si="94"/>
        <v>0</v>
      </c>
    </row>
    <row r="141" spans="1:13" s="10" customFormat="1">
      <c r="A141" s="160" t="s">
        <v>571</v>
      </c>
      <c r="B141" s="161" t="s">
        <v>325</v>
      </c>
      <c r="C141" s="162">
        <f>+SUM(C142:C147)</f>
        <v>0</v>
      </c>
      <c r="D141" s="162">
        <f t="shared" ref="D141:K141" si="95">+SUM(D142:D147)</f>
        <v>0</v>
      </c>
      <c r="E141" s="162">
        <f t="shared" si="95"/>
        <v>0</v>
      </c>
      <c r="F141" s="185">
        <f t="shared" si="95"/>
        <v>0</v>
      </c>
      <c r="G141" s="162">
        <f t="shared" ref="G141" si="96">+SUM(G142:G147)</f>
        <v>0</v>
      </c>
      <c r="H141" s="162">
        <f t="shared" si="95"/>
        <v>0</v>
      </c>
      <c r="I141" s="162">
        <f t="shared" si="95"/>
        <v>0</v>
      </c>
      <c r="J141" s="162">
        <f t="shared" si="95"/>
        <v>0</v>
      </c>
      <c r="K141" s="162">
        <f t="shared" si="95"/>
        <v>0</v>
      </c>
      <c r="L141" s="164">
        <f t="shared" si="93"/>
        <v>0</v>
      </c>
      <c r="M141" s="162">
        <f t="shared" si="94"/>
        <v>0</v>
      </c>
    </row>
    <row r="142" spans="1:13" s="10" customFormat="1" ht="24">
      <c r="A142" s="34" t="s">
        <v>572</v>
      </c>
      <c r="B142" s="34" t="s">
        <v>324</v>
      </c>
      <c r="C142" s="74">
        <v>0</v>
      </c>
      <c r="D142" s="74">
        <v>0</v>
      </c>
      <c r="E142" s="74">
        <v>0</v>
      </c>
      <c r="F142" s="74">
        <f>+C142+E142</f>
        <v>0</v>
      </c>
      <c r="G142" s="74">
        <v>0</v>
      </c>
      <c r="H142" s="74">
        <v>0</v>
      </c>
      <c r="I142" s="74">
        <v>0</v>
      </c>
      <c r="J142" s="74">
        <v>0</v>
      </c>
      <c r="K142" s="74">
        <v>0</v>
      </c>
      <c r="L142" s="148">
        <f t="shared" si="93"/>
        <v>0</v>
      </c>
      <c r="M142" s="125">
        <f t="shared" si="94"/>
        <v>0</v>
      </c>
    </row>
    <row r="143" spans="1:13" s="10" customFormat="1" ht="24">
      <c r="A143" s="34" t="s">
        <v>573</v>
      </c>
      <c r="B143" s="34" t="s">
        <v>323</v>
      </c>
      <c r="C143" s="74">
        <v>0</v>
      </c>
      <c r="D143" s="74">
        <v>0</v>
      </c>
      <c r="E143" s="74">
        <v>0</v>
      </c>
      <c r="F143" s="74">
        <f t="shared" ref="F143:F147" si="97">+C143+E143</f>
        <v>0</v>
      </c>
      <c r="G143" s="74">
        <v>0</v>
      </c>
      <c r="H143" s="74">
        <v>0</v>
      </c>
      <c r="I143" s="74">
        <v>0</v>
      </c>
      <c r="J143" s="74">
        <v>0</v>
      </c>
      <c r="K143" s="74">
        <v>0</v>
      </c>
      <c r="L143" s="148">
        <f t="shared" si="93"/>
        <v>0</v>
      </c>
      <c r="M143" s="125">
        <f t="shared" si="94"/>
        <v>0</v>
      </c>
    </row>
    <row r="144" spans="1:13" s="10" customFormat="1" ht="24">
      <c r="A144" s="34" t="s">
        <v>574</v>
      </c>
      <c r="B144" s="34" t="s">
        <v>322</v>
      </c>
      <c r="C144" s="74">
        <v>0</v>
      </c>
      <c r="D144" s="74">
        <v>0</v>
      </c>
      <c r="E144" s="74">
        <v>0</v>
      </c>
      <c r="F144" s="74">
        <f t="shared" si="97"/>
        <v>0</v>
      </c>
      <c r="G144" s="74">
        <v>0</v>
      </c>
      <c r="H144" s="74">
        <v>0</v>
      </c>
      <c r="I144" s="74">
        <v>0</v>
      </c>
      <c r="J144" s="74">
        <v>0</v>
      </c>
      <c r="K144" s="74">
        <v>0</v>
      </c>
      <c r="L144" s="148">
        <f t="shared" si="93"/>
        <v>0</v>
      </c>
      <c r="M144" s="125">
        <f t="shared" si="94"/>
        <v>0</v>
      </c>
    </row>
    <row r="145" spans="1:13" s="10" customFormat="1" ht="24">
      <c r="A145" s="34" t="s">
        <v>575</v>
      </c>
      <c r="B145" s="34" t="s">
        <v>321</v>
      </c>
      <c r="C145" s="74">
        <v>0</v>
      </c>
      <c r="D145" s="74">
        <v>0</v>
      </c>
      <c r="E145" s="74">
        <v>0</v>
      </c>
      <c r="F145" s="74">
        <f t="shared" si="97"/>
        <v>0</v>
      </c>
      <c r="G145" s="74">
        <v>0</v>
      </c>
      <c r="H145" s="74">
        <v>0</v>
      </c>
      <c r="I145" s="74">
        <v>0</v>
      </c>
      <c r="J145" s="74">
        <v>0</v>
      </c>
      <c r="K145" s="74">
        <v>0</v>
      </c>
      <c r="L145" s="148">
        <f t="shared" si="93"/>
        <v>0</v>
      </c>
      <c r="M145" s="125">
        <f t="shared" si="94"/>
        <v>0</v>
      </c>
    </row>
    <row r="146" spans="1:13" s="10" customFormat="1" ht="24">
      <c r="A146" s="34" t="s">
        <v>576</v>
      </c>
      <c r="B146" s="34" t="s">
        <v>320</v>
      </c>
      <c r="C146" s="74">
        <v>0</v>
      </c>
      <c r="D146" s="74">
        <v>0</v>
      </c>
      <c r="E146" s="74">
        <v>0</v>
      </c>
      <c r="F146" s="74">
        <f t="shared" si="97"/>
        <v>0</v>
      </c>
      <c r="G146" s="74">
        <v>0</v>
      </c>
      <c r="H146" s="74">
        <v>0</v>
      </c>
      <c r="I146" s="74">
        <v>0</v>
      </c>
      <c r="J146" s="74">
        <v>0</v>
      </c>
      <c r="K146" s="74">
        <v>0</v>
      </c>
      <c r="L146" s="148">
        <f t="shared" si="93"/>
        <v>0</v>
      </c>
      <c r="M146" s="125">
        <f t="shared" si="94"/>
        <v>0</v>
      </c>
    </row>
    <row r="147" spans="1:13" s="10" customFormat="1" ht="24">
      <c r="A147" s="34" t="s">
        <v>577</v>
      </c>
      <c r="B147" s="34" t="s">
        <v>319</v>
      </c>
      <c r="C147" s="74">
        <v>0</v>
      </c>
      <c r="D147" s="74">
        <v>0</v>
      </c>
      <c r="E147" s="74">
        <v>0</v>
      </c>
      <c r="F147" s="74">
        <f t="shared" si="97"/>
        <v>0</v>
      </c>
      <c r="G147" s="74">
        <v>0</v>
      </c>
      <c r="H147" s="74">
        <v>0</v>
      </c>
      <c r="I147" s="74">
        <v>0</v>
      </c>
      <c r="J147" s="74">
        <v>0</v>
      </c>
      <c r="K147" s="74">
        <v>0</v>
      </c>
      <c r="L147" s="148">
        <f t="shared" si="93"/>
        <v>0</v>
      </c>
      <c r="M147" s="125">
        <f t="shared" si="94"/>
        <v>0</v>
      </c>
    </row>
    <row r="148" spans="1:13" s="11" customFormat="1">
      <c r="A148" s="87" t="s">
        <v>578</v>
      </c>
      <c r="B148" s="30" t="s">
        <v>318</v>
      </c>
      <c r="C148" s="73">
        <f>+C149</f>
        <v>1295409000</v>
      </c>
      <c r="D148" s="73">
        <f t="shared" ref="D148:K148" si="98">+D149</f>
        <v>0</v>
      </c>
      <c r="E148" s="73">
        <f t="shared" si="98"/>
        <v>0</v>
      </c>
      <c r="F148" s="184">
        <f t="shared" si="98"/>
        <v>1295409000</v>
      </c>
      <c r="G148" s="73">
        <f t="shared" si="98"/>
        <v>1295409000</v>
      </c>
      <c r="H148" s="73">
        <f t="shared" si="98"/>
        <v>137243700</v>
      </c>
      <c r="I148" s="73">
        <f t="shared" si="98"/>
        <v>162390500</v>
      </c>
      <c r="J148" s="73">
        <f t="shared" si="98"/>
        <v>137243700</v>
      </c>
      <c r="K148" s="73">
        <f t="shared" si="98"/>
        <v>162390500</v>
      </c>
      <c r="L148" s="147">
        <f t="shared" si="93"/>
        <v>0.12535847751559545</v>
      </c>
      <c r="M148" s="73">
        <f t="shared" si="94"/>
        <v>0</v>
      </c>
    </row>
    <row r="149" spans="1:13" s="10" customFormat="1">
      <c r="A149" s="160" t="s">
        <v>579</v>
      </c>
      <c r="B149" s="161" t="s">
        <v>24</v>
      </c>
      <c r="C149" s="162">
        <f>SUM(C150:C155)</f>
        <v>1295409000</v>
      </c>
      <c r="D149" s="162">
        <f t="shared" ref="D149:K149" si="99">SUM(D150:D155)</f>
        <v>0</v>
      </c>
      <c r="E149" s="162">
        <f t="shared" si="99"/>
        <v>0</v>
      </c>
      <c r="F149" s="185">
        <f t="shared" si="99"/>
        <v>1295409000</v>
      </c>
      <c r="G149" s="162">
        <f t="shared" ref="G149" si="100">SUM(G150:G155)</f>
        <v>1295409000</v>
      </c>
      <c r="H149" s="162">
        <f t="shared" si="99"/>
        <v>137243700</v>
      </c>
      <c r="I149" s="162">
        <f t="shared" si="99"/>
        <v>162390500</v>
      </c>
      <c r="J149" s="162">
        <f t="shared" si="99"/>
        <v>137243700</v>
      </c>
      <c r="K149" s="162">
        <f t="shared" si="99"/>
        <v>162390500</v>
      </c>
      <c r="L149" s="164">
        <f t="shared" si="93"/>
        <v>0.12535847751559545</v>
      </c>
      <c r="M149" s="162">
        <f t="shared" si="94"/>
        <v>0</v>
      </c>
    </row>
    <row r="150" spans="1:13" s="10" customFormat="1" ht="24">
      <c r="A150" s="34" t="s">
        <v>580</v>
      </c>
      <c r="B150" s="34" t="s">
        <v>317</v>
      </c>
      <c r="C150" s="74">
        <v>218138000</v>
      </c>
      <c r="D150" s="74">
        <v>0</v>
      </c>
      <c r="E150" s="74">
        <v>0</v>
      </c>
      <c r="F150" s="74">
        <f>+C150+E150</f>
        <v>218138000</v>
      </c>
      <c r="G150" s="74">
        <v>218138000</v>
      </c>
      <c r="H150" s="74">
        <v>19332000</v>
      </c>
      <c r="I150" s="74">
        <v>22561400</v>
      </c>
      <c r="J150" s="74">
        <v>19332000</v>
      </c>
      <c r="K150" s="74">
        <v>22561400</v>
      </c>
      <c r="L150" s="148">
        <f t="shared" si="93"/>
        <v>0.10342718829364897</v>
      </c>
      <c r="M150" s="125">
        <f t="shared" si="94"/>
        <v>0</v>
      </c>
    </row>
    <row r="151" spans="1:13" s="10" customFormat="1" ht="24">
      <c r="A151" s="34" t="s">
        <v>581</v>
      </c>
      <c r="B151" s="34" t="s">
        <v>316</v>
      </c>
      <c r="C151" s="74">
        <v>363879000</v>
      </c>
      <c r="D151" s="74">
        <v>0</v>
      </c>
      <c r="E151" s="74">
        <v>0</v>
      </c>
      <c r="F151" s="74">
        <f t="shared" ref="F151:F155" si="101">+C151+E151</f>
        <v>363879000</v>
      </c>
      <c r="G151" s="74">
        <v>363879000</v>
      </c>
      <c r="H151" s="74">
        <v>40295500</v>
      </c>
      <c r="I151" s="74">
        <v>47450000</v>
      </c>
      <c r="J151" s="74">
        <v>40295500</v>
      </c>
      <c r="K151" s="74">
        <v>47450000</v>
      </c>
      <c r="L151" s="148">
        <f t="shared" si="93"/>
        <v>0.13040049027286543</v>
      </c>
      <c r="M151" s="125">
        <f t="shared" si="94"/>
        <v>0</v>
      </c>
    </row>
    <row r="152" spans="1:13" s="10" customFormat="1" ht="24">
      <c r="A152" s="34" t="s">
        <v>582</v>
      </c>
      <c r="B152" s="34" t="s">
        <v>315</v>
      </c>
      <c r="C152" s="74">
        <v>162886000</v>
      </c>
      <c r="D152" s="74">
        <v>0</v>
      </c>
      <c r="E152" s="74">
        <v>0</v>
      </c>
      <c r="F152" s="74">
        <f t="shared" si="101"/>
        <v>162886000</v>
      </c>
      <c r="G152" s="74">
        <v>162886000</v>
      </c>
      <c r="H152" s="74">
        <v>18503200</v>
      </c>
      <c r="I152" s="74">
        <v>21979800</v>
      </c>
      <c r="J152" s="74">
        <v>18503200</v>
      </c>
      <c r="K152" s="74">
        <v>21979800</v>
      </c>
      <c r="L152" s="148">
        <f t="shared" si="93"/>
        <v>0.1349397738295495</v>
      </c>
      <c r="M152" s="125">
        <f t="shared" si="94"/>
        <v>0</v>
      </c>
    </row>
    <row r="153" spans="1:13" s="10" customFormat="1" ht="24">
      <c r="A153" s="34" t="s">
        <v>583</v>
      </c>
      <c r="B153" s="34" t="s">
        <v>314</v>
      </c>
      <c r="C153" s="74">
        <v>259109000</v>
      </c>
      <c r="D153" s="74">
        <v>0</v>
      </c>
      <c r="E153" s="74">
        <v>0</v>
      </c>
      <c r="F153" s="74">
        <f t="shared" si="101"/>
        <v>259109000</v>
      </c>
      <c r="G153" s="74">
        <v>259109000</v>
      </c>
      <c r="H153" s="74">
        <v>27052900</v>
      </c>
      <c r="I153" s="74">
        <v>32174800</v>
      </c>
      <c r="J153" s="74">
        <v>27052900</v>
      </c>
      <c r="K153" s="74">
        <v>32174800</v>
      </c>
      <c r="L153" s="148">
        <f t="shared" si="93"/>
        <v>0.12417476814776793</v>
      </c>
      <c r="M153" s="125">
        <f t="shared" si="94"/>
        <v>0</v>
      </c>
    </row>
    <row r="154" spans="1:13" s="10" customFormat="1" ht="24">
      <c r="A154" s="34" t="s">
        <v>584</v>
      </c>
      <c r="B154" s="34" t="s">
        <v>313</v>
      </c>
      <c r="C154" s="74">
        <v>245054000</v>
      </c>
      <c r="D154" s="74">
        <v>0</v>
      </c>
      <c r="E154" s="74">
        <v>0</v>
      </c>
      <c r="F154" s="74">
        <f t="shared" si="101"/>
        <v>245054000</v>
      </c>
      <c r="G154" s="74">
        <v>245054000</v>
      </c>
      <c r="H154" s="74">
        <v>27787400</v>
      </c>
      <c r="I154" s="74">
        <v>33139000</v>
      </c>
      <c r="J154" s="74">
        <v>27787400</v>
      </c>
      <c r="K154" s="74">
        <v>33139000</v>
      </c>
      <c r="L154" s="148">
        <f t="shared" si="93"/>
        <v>0.13523141838125474</v>
      </c>
      <c r="M154" s="125">
        <f t="shared" si="94"/>
        <v>0</v>
      </c>
    </row>
    <row r="155" spans="1:13" s="10" customFormat="1" ht="24">
      <c r="A155" s="34" t="s">
        <v>585</v>
      </c>
      <c r="B155" s="34" t="s">
        <v>312</v>
      </c>
      <c r="C155" s="74">
        <v>46343000</v>
      </c>
      <c r="D155" s="74">
        <v>0</v>
      </c>
      <c r="E155" s="74">
        <v>0</v>
      </c>
      <c r="F155" s="74">
        <f t="shared" si="101"/>
        <v>46343000</v>
      </c>
      <c r="G155" s="74">
        <v>46343000</v>
      </c>
      <c r="H155" s="74">
        <v>4272700</v>
      </c>
      <c r="I155" s="74">
        <v>5085500</v>
      </c>
      <c r="J155" s="74">
        <v>4272700</v>
      </c>
      <c r="K155" s="74">
        <v>5085500</v>
      </c>
      <c r="L155" s="148">
        <f t="shared" si="93"/>
        <v>0.10973609822411151</v>
      </c>
      <c r="M155" s="125">
        <f t="shared" si="94"/>
        <v>0</v>
      </c>
    </row>
    <row r="156" spans="1:13" s="11" customFormat="1" ht="24">
      <c r="A156" s="87" t="s">
        <v>586</v>
      </c>
      <c r="B156" s="30" t="s">
        <v>311</v>
      </c>
      <c r="C156" s="73">
        <f>+C157</f>
        <v>164218000</v>
      </c>
      <c r="D156" s="73">
        <f t="shared" ref="D156:K156" si="102">+D157</f>
        <v>0</v>
      </c>
      <c r="E156" s="73">
        <f t="shared" si="102"/>
        <v>0</v>
      </c>
      <c r="F156" s="184">
        <f t="shared" si="102"/>
        <v>164218000</v>
      </c>
      <c r="G156" s="73">
        <f t="shared" si="102"/>
        <v>164218000</v>
      </c>
      <c r="H156" s="73">
        <f t="shared" si="102"/>
        <v>17201900</v>
      </c>
      <c r="I156" s="73">
        <f t="shared" si="102"/>
        <v>20526900</v>
      </c>
      <c r="J156" s="73">
        <f t="shared" si="102"/>
        <v>17201900</v>
      </c>
      <c r="K156" s="73">
        <f t="shared" si="102"/>
        <v>20526900</v>
      </c>
      <c r="L156" s="147">
        <f t="shared" si="93"/>
        <v>0.12499786868674567</v>
      </c>
      <c r="M156" s="73">
        <f t="shared" si="94"/>
        <v>0</v>
      </c>
    </row>
    <row r="157" spans="1:13" s="10" customFormat="1" ht="24">
      <c r="A157" s="160" t="s">
        <v>587</v>
      </c>
      <c r="B157" s="161" t="s">
        <v>310</v>
      </c>
      <c r="C157" s="162">
        <f>SUM(C158:C163)</f>
        <v>164218000</v>
      </c>
      <c r="D157" s="162">
        <f t="shared" ref="D157:K157" si="103">SUM(D158:D163)</f>
        <v>0</v>
      </c>
      <c r="E157" s="162">
        <f t="shared" si="103"/>
        <v>0</v>
      </c>
      <c r="F157" s="185">
        <f t="shared" si="103"/>
        <v>164218000</v>
      </c>
      <c r="G157" s="162">
        <f t="shared" ref="G157" si="104">SUM(G158:G163)</f>
        <v>164218000</v>
      </c>
      <c r="H157" s="162">
        <f t="shared" si="103"/>
        <v>17201900</v>
      </c>
      <c r="I157" s="162">
        <f t="shared" si="103"/>
        <v>20526900</v>
      </c>
      <c r="J157" s="162">
        <f t="shared" si="103"/>
        <v>17201900</v>
      </c>
      <c r="K157" s="162">
        <f t="shared" si="103"/>
        <v>20526900</v>
      </c>
      <c r="L157" s="164">
        <f t="shared" si="93"/>
        <v>0.12499786868674567</v>
      </c>
      <c r="M157" s="162">
        <f t="shared" si="94"/>
        <v>0</v>
      </c>
    </row>
    <row r="158" spans="1:13" s="10" customFormat="1" ht="24">
      <c r="A158" s="34" t="s">
        <v>588</v>
      </c>
      <c r="B158" s="34" t="s">
        <v>309</v>
      </c>
      <c r="C158" s="74">
        <v>27341000</v>
      </c>
      <c r="D158" s="74">
        <v>0</v>
      </c>
      <c r="E158" s="74">
        <v>0</v>
      </c>
      <c r="F158" s="74">
        <f>+C158+E158</f>
        <v>27341000</v>
      </c>
      <c r="G158" s="74">
        <v>27341000</v>
      </c>
      <c r="H158" s="74">
        <v>2433000</v>
      </c>
      <c r="I158" s="74">
        <v>2860100</v>
      </c>
      <c r="J158" s="74">
        <v>2433000</v>
      </c>
      <c r="K158" s="74">
        <v>2860100</v>
      </c>
      <c r="L158" s="148">
        <f t="shared" si="93"/>
        <v>0.10460846347975568</v>
      </c>
      <c r="M158" s="125">
        <f t="shared" si="94"/>
        <v>0</v>
      </c>
    </row>
    <row r="159" spans="1:13" s="10" customFormat="1" ht="24">
      <c r="A159" s="34" t="s">
        <v>589</v>
      </c>
      <c r="B159" s="34" t="s">
        <v>308</v>
      </c>
      <c r="C159" s="74">
        <v>47486000</v>
      </c>
      <c r="D159" s="74">
        <v>0</v>
      </c>
      <c r="E159" s="74">
        <v>0</v>
      </c>
      <c r="F159" s="74">
        <f t="shared" ref="F159:F163" si="105">+C159+E159</f>
        <v>47486000</v>
      </c>
      <c r="G159" s="74">
        <v>47486000</v>
      </c>
      <c r="H159" s="74">
        <v>5063500</v>
      </c>
      <c r="I159" s="74">
        <v>6009100</v>
      </c>
      <c r="J159" s="74">
        <v>5063500</v>
      </c>
      <c r="K159" s="74">
        <v>6009100</v>
      </c>
      <c r="L159" s="148">
        <f t="shared" si="93"/>
        <v>0.12654466579623469</v>
      </c>
      <c r="M159" s="125">
        <f t="shared" si="94"/>
        <v>0</v>
      </c>
    </row>
    <row r="160" spans="1:13" s="10" customFormat="1" ht="24">
      <c r="A160" s="34" t="s">
        <v>590</v>
      </c>
      <c r="B160" s="34" t="s">
        <v>307</v>
      </c>
      <c r="C160" s="74">
        <v>20410000</v>
      </c>
      <c r="D160" s="74">
        <v>0</v>
      </c>
      <c r="E160" s="74">
        <v>0</v>
      </c>
      <c r="F160" s="74">
        <f t="shared" si="105"/>
        <v>20410000</v>
      </c>
      <c r="G160" s="74">
        <v>20410000</v>
      </c>
      <c r="H160" s="74">
        <v>2317800</v>
      </c>
      <c r="I160" s="74">
        <v>2778200</v>
      </c>
      <c r="J160" s="74">
        <v>2317800</v>
      </c>
      <c r="K160" s="74">
        <v>2778200</v>
      </c>
      <c r="L160" s="148">
        <f t="shared" si="93"/>
        <v>0.13611954924056835</v>
      </c>
      <c r="M160" s="125">
        <f t="shared" si="94"/>
        <v>0</v>
      </c>
    </row>
    <row r="161" spans="1:13" s="10" customFormat="1" ht="24">
      <c r="A161" s="34" t="s">
        <v>591</v>
      </c>
      <c r="B161" s="34" t="s">
        <v>306</v>
      </c>
      <c r="C161" s="74">
        <v>32468000</v>
      </c>
      <c r="D161" s="74">
        <v>0</v>
      </c>
      <c r="E161" s="74">
        <v>0</v>
      </c>
      <c r="F161" s="74">
        <f t="shared" si="105"/>
        <v>32468000</v>
      </c>
      <c r="G161" s="74">
        <v>32468000</v>
      </c>
      <c r="H161" s="74">
        <v>3381200</v>
      </c>
      <c r="I161" s="74">
        <v>4057900</v>
      </c>
      <c r="J161" s="74">
        <v>3381200</v>
      </c>
      <c r="K161" s="74">
        <v>4057900</v>
      </c>
      <c r="L161" s="148">
        <f t="shared" si="93"/>
        <v>0.12498152026610816</v>
      </c>
      <c r="M161" s="125">
        <f t="shared" si="94"/>
        <v>0</v>
      </c>
    </row>
    <row r="162" spans="1:13" s="10" customFormat="1" ht="24">
      <c r="A162" s="34" t="s">
        <v>592</v>
      </c>
      <c r="B162" s="34" t="s">
        <v>305</v>
      </c>
      <c r="C162" s="74">
        <v>30706000</v>
      </c>
      <c r="D162" s="74">
        <v>0</v>
      </c>
      <c r="E162" s="74">
        <v>0</v>
      </c>
      <c r="F162" s="74">
        <f t="shared" si="105"/>
        <v>30706000</v>
      </c>
      <c r="G162" s="74">
        <v>30706000</v>
      </c>
      <c r="H162" s="74">
        <v>3470900</v>
      </c>
      <c r="I162" s="74">
        <v>4178000</v>
      </c>
      <c r="J162" s="74">
        <v>3470900</v>
      </c>
      <c r="K162" s="74">
        <v>4178000</v>
      </c>
      <c r="L162" s="148">
        <f t="shared" si="93"/>
        <v>0.13606461277926138</v>
      </c>
      <c r="M162" s="125">
        <f t="shared" si="94"/>
        <v>0</v>
      </c>
    </row>
    <row r="163" spans="1:13" s="10" customFormat="1" ht="24">
      <c r="A163" s="34" t="s">
        <v>593</v>
      </c>
      <c r="B163" s="34" t="s">
        <v>304</v>
      </c>
      <c r="C163" s="74">
        <v>5807000</v>
      </c>
      <c r="D163" s="74">
        <v>0</v>
      </c>
      <c r="E163" s="74">
        <v>0</v>
      </c>
      <c r="F163" s="74">
        <f t="shared" si="105"/>
        <v>5807000</v>
      </c>
      <c r="G163" s="74">
        <v>5807000</v>
      </c>
      <c r="H163" s="74">
        <v>535500</v>
      </c>
      <c r="I163" s="74">
        <v>643600</v>
      </c>
      <c r="J163" s="74">
        <v>535500</v>
      </c>
      <c r="K163" s="74">
        <v>643600</v>
      </c>
      <c r="L163" s="148">
        <f t="shared" si="93"/>
        <v>0.11083175477871535</v>
      </c>
      <c r="M163" s="125">
        <f t="shared" si="94"/>
        <v>0</v>
      </c>
    </row>
    <row r="164" spans="1:13" s="11" customFormat="1">
      <c r="A164" s="87" t="s">
        <v>594</v>
      </c>
      <c r="B164" s="30" t="s">
        <v>25</v>
      </c>
      <c r="C164" s="73">
        <f>+C165</f>
        <v>969931000</v>
      </c>
      <c r="D164" s="73">
        <f t="shared" ref="D164:K164" si="106">+D165</f>
        <v>0</v>
      </c>
      <c r="E164" s="73">
        <f t="shared" si="106"/>
        <v>0</v>
      </c>
      <c r="F164" s="184">
        <f t="shared" si="106"/>
        <v>969931000</v>
      </c>
      <c r="G164" s="73">
        <f t="shared" si="106"/>
        <v>969931000</v>
      </c>
      <c r="H164" s="73">
        <f t="shared" si="106"/>
        <v>102946300</v>
      </c>
      <c r="I164" s="73">
        <f t="shared" si="106"/>
        <v>121815600</v>
      </c>
      <c r="J164" s="73">
        <f t="shared" si="106"/>
        <v>102946300</v>
      </c>
      <c r="K164" s="73">
        <f t="shared" si="106"/>
        <v>121815600</v>
      </c>
      <c r="L164" s="147">
        <f t="shared" si="93"/>
        <v>0.12559202664931834</v>
      </c>
      <c r="M164" s="73">
        <f t="shared" si="94"/>
        <v>0</v>
      </c>
    </row>
    <row r="165" spans="1:13" s="10" customFormat="1">
      <c r="A165" s="160" t="s">
        <v>595</v>
      </c>
      <c r="B165" s="161" t="s">
        <v>303</v>
      </c>
      <c r="C165" s="162">
        <f>SUM(C166:C171)</f>
        <v>969931000</v>
      </c>
      <c r="D165" s="162">
        <f t="shared" ref="D165:K165" si="107">SUM(D166:D171)</f>
        <v>0</v>
      </c>
      <c r="E165" s="162">
        <f t="shared" si="107"/>
        <v>0</v>
      </c>
      <c r="F165" s="185">
        <f t="shared" si="107"/>
        <v>969931000</v>
      </c>
      <c r="G165" s="162">
        <f t="shared" ref="G165" si="108">SUM(G166:G171)</f>
        <v>969931000</v>
      </c>
      <c r="H165" s="162">
        <f t="shared" si="107"/>
        <v>102946300</v>
      </c>
      <c r="I165" s="162">
        <f t="shared" si="107"/>
        <v>121815600</v>
      </c>
      <c r="J165" s="162">
        <f t="shared" si="107"/>
        <v>102946300</v>
      </c>
      <c r="K165" s="162">
        <f t="shared" si="107"/>
        <v>121815600</v>
      </c>
      <c r="L165" s="164">
        <f t="shared" si="93"/>
        <v>0.12559202664931834</v>
      </c>
      <c r="M165" s="162">
        <f t="shared" si="94"/>
        <v>0</v>
      </c>
    </row>
    <row r="166" spans="1:13" s="10" customFormat="1" ht="24">
      <c r="A166" s="34" t="s">
        <v>596</v>
      </c>
      <c r="B166" s="34" t="s">
        <v>302</v>
      </c>
      <c r="C166" s="74">
        <v>163439000</v>
      </c>
      <c r="D166" s="74">
        <v>0</v>
      </c>
      <c r="E166" s="74">
        <v>0</v>
      </c>
      <c r="F166" s="74">
        <f>+C166+E166</f>
        <v>163439000</v>
      </c>
      <c r="G166" s="74">
        <v>163439000</v>
      </c>
      <c r="H166" s="74">
        <v>14501000</v>
      </c>
      <c r="I166" s="74">
        <v>16925500</v>
      </c>
      <c r="J166" s="74">
        <v>14501000</v>
      </c>
      <c r="K166" s="74">
        <v>16925500</v>
      </c>
      <c r="L166" s="148">
        <f t="shared" si="93"/>
        <v>0.10355851418572067</v>
      </c>
      <c r="M166" s="125">
        <f t="shared" si="94"/>
        <v>0</v>
      </c>
    </row>
    <row r="167" spans="1:13" s="10" customFormat="1" ht="24">
      <c r="A167" s="34" t="s">
        <v>597</v>
      </c>
      <c r="B167" s="34" t="s">
        <v>301</v>
      </c>
      <c r="C167" s="74">
        <v>272910000</v>
      </c>
      <c r="D167" s="74">
        <v>0</v>
      </c>
      <c r="E167" s="74">
        <v>0</v>
      </c>
      <c r="F167" s="74">
        <f t="shared" ref="F167:F171" si="109">+C167+E167</f>
        <v>272910000</v>
      </c>
      <c r="G167" s="74">
        <v>272910000</v>
      </c>
      <c r="H167" s="74">
        <v>30224700</v>
      </c>
      <c r="I167" s="74">
        <v>35593300</v>
      </c>
      <c r="J167" s="74">
        <v>30224700</v>
      </c>
      <c r="K167" s="74">
        <v>35593300</v>
      </c>
      <c r="L167" s="148">
        <f t="shared" si="93"/>
        <v>0.13042138433915942</v>
      </c>
      <c r="M167" s="125">
        <f t="shared" si="94"/>
        <v>0</v>
      </c>
    </row>
    <row r="168" spans="1:13" s="10" customFormat="1" ht="24">
      <c r="A168" s="34" t="s">
        <v>598</v>
      </c>
      <c r="B168" s="34" t="s">
        <v>300</v>
      </c>
      <c r="C168" s="74">
        <v>122165000</v>
      </c>
      <c r="D168" s="74">
        <v>0</v>
      </c>
      <c r="E168" s="74">
        <v>0</v>
      </c>
      <c r="F168" s="74">
        <f t="shared" si="109"/>
        <v>122165000</v>
      </c>
      <c r="G168" s="74">
        <v>122165000</v>
      </c>
      <c r="H168" s="74">
        <v>13879600</v>
      </c>
      <c r="I168" s="74">
        <v>16489000</v>
      </c>
      <c r="J168" s="74">
        <v>13879600</v>
      </c>
      <c r="K168" s="74">
        <v>16489000</v>
      </c>
      <c r="L168" s="148">
        <f t="shared" si="93"/>
        <v>0.13497319199443375</v>
      </c>
      <c r="M168" s="125">
        <f t="shared" si="94"/>
        <v>0</v>
      </c>
    </row>
    <row r="169" spans="1:13" s="10" customFormat="1" ht="24">
      <c r="A169" s="34" t="s">
        <v>599</v>
      </c>
      <c r="B169" s="34" t="s">
        <v>299</v>
      </c>
      <c r="C169" s="74">
        <v>194254000</v>
      </c>
      <c r="D169" s="74">
        <v>0</v>
      </c>
      <c r="E169" s="74">
        <v>0</v>
      </c>
      <c r="F169" s="74">
        <f t="shared" si="109"/>
        <v>194254000</v>
      </c>
      <c r="G169" s="74">
        <v>194254000</v>
      </c>
      <c r="H169" s="74">
        <v>20292900</v>
      </c>
      <c r="I169" s="74">
        <v>24135700</v>
      </c>
      <c r="J169" s="74">
        <v>20292900</v>
      </c>
      <c r="K169" s="74">
        <v>24135700</v>
      </c>
      <c r="L169" s="148">
        <f t="shared" si="93"/>
        <v>0.12424814933025832</v>
      </c>
      <c r="M169" s="125">
        <f t="shared" si="94"/>
        <v>0</v>
      </c>
    </row>
    <row r="170" spans="1:13" s="10" customFormat="1" ht="24">
      <c r="A170" s="34" t="s">
        <v>600</v>
      </c>
      <c r="B170" s="34" t="s">
        <v>298</v>
      </c>
      <c r="C170" s="74">
        <v>183790000</v>
      </c>
      <c r="D170" s="74">
        <v>0</v>
      </c>
      <c r="E170" s="74">
        <v>0</v>
      </c>
      <c r="F170" s="74">
        <f t="shared" si="109"/>
        <v>183790000</v>
      </c>
      <c r="G170" s="74">
        <v>183790000</v>
      </c>
      <c r="H170" s="74">
        <v>20843300</v>
      </c>
      <c r="I170" s="74">
        <v>24857700</v>
      </c>
      <c r="J170" s="74">
        <v>20843300</v>
      </c>
      <c r="K170" s="74">
        <v>24857700</v>
      </c>
      <c r="L170" s="148">
        <f t="shared" si="93"/>
        <v>0.13525055770172478</v>
      </c>
      <c r="M170" s="125">
        <f t="shared" si="94"/>
        <v>0</v>
      </c>
    </row>
    <row r="171" spans="1:13" s="10" customFormat="1" ht="24">
      <c r="A171" s="34" t="s">
        <v>601</v>
      </c>
      <c r="B171" s="34" t="s">
        <v>297</v>
      </c>
      <c r="C171" s="74">
        <v>33373000</v>
      </c>
      <c r="D171" s="74">
        <v>0</v>
      </c>
      <c r="E171" s="74">
        <v>0</v>
      </c>
      <c r="F171" s="74">
        <f t="shared" si="109"/>
        <v>33373000</v>
      </c>
      <c r="G171" s="74">
        <v>33373000</v>
      </c>
      <c r="H171" s="74">
        <v>3204800</v>
      </c>
      <c r="I171" s="74">
        <v>3814400</v>
      </c>
      <c r="J171" s="74">
        <v>3204800</v>
      </c>
      <c r="K171" s="74">
        <v>3814400</v>
      </c>
      <c r="L171" s="148">
        <f t="shared" si="93"/>
        <v>0.11429598777454829</v>
      </c>
      <c r="M171" s="125">
        <f t="shared" si="94"/>
        <v>0</v>
      </c>
    </row>
    <row r="172" spans="1:13" s="11" customFormat="1" ht="22.5" customHeight="1">
      <c r="A172" s="94" t="s">
        <v>602</v>
      </c>
      <c r="B172" s="15" t="s">
        <v>296</v>
      </c>
      <c r="C172" s="67">
        <f t="shared" ref="C172:K172" si="110">+C173+C183+C200</f>
        <v>4591691000</v>
      </c>
      <c r="D172" s="67">
        <f t="shared" si="110"/>
        <v>0</v>
      </c>
      <c r="E172" s="67">
        <f t="shared" si="110"/>
        <v>0</v>
      </c>
      <c r="F172" s="178">
        <f t="shared" si="110"/>
        <v>4591691000</v>
      </c>
      <c r="G172" s="67">
        <f t="shared" si="110"/>
        <v>1011636314</v>
      </c>
      <c r="H172" s="67">
        <f t="shared" si="110"/>
        <v>298645870</v>
      </c>
      <c r="I172" s="67">
        <f t="shared" si="110"/>
        <v>1011636314</v>
      </c>
      <c r="J172" s="67">
        <f t="shared" si="110"/>
        <v>292354301</v>
      </c>
      <c r="K172" s="67">
        <f t="shared" si="110"/>
        <v>1005344745</v>
      </c>
      <c r="L172" s="141">
        <f t="shared" si="93"/>
        <v>0.22031890081453651</v>
      </c>
      <c r="M172" s="67">
        <f t="shared" si="94"/>
        <v>3580054686</v>
      </c>
    </row>
    <row r="173" spans="1:13" s="11" customFormat="1">
      <c r="A173" s="99" t="s">
        <v>603</v>
      </c>
      <c r="B173" s="28" t="s">
        <v>295</v>
      </c>
      <c r="C173" s="72">
        <f>+C174+C180</f>
        <v>2424716000</v>
      </c>
      <c r="D173" s="72">
        <f t="shared" ref="D173:K173" si="111">+D174+D180</f>
        <v>0</v>
      </c>
      <c r="E173" s="72">
        <f t="shared" si="111"/>
        <v>0</v>
      </c>
      <c r="F173" s="183">
        <f t="shared" si="111"/>
        <v>2424716000</v>
      </c>
      <c r="G173" s="72">
        <f t="shared" ref="G173" si="112">+G174+G180</f>
        <v>378250559</v>
      </c>
      <c r="H173" s="72">
        <f t="shared" si="111"/>
        <v>121528651</v>
      </c>
      <c r="I173" s="72">
        <f t="shared" si="111"/>
        <v>378250559</v>
      </c>
      <c r="J173" s="72">
        <f t="shared" si="111"/>
        <v>121528651</v>
      </c>
      <c r="K173" s="72">
        <f t="shared" si="111"/>
        <v>378250559</v>
      </c>
      <c r="L173" s="146">
        <f t="shared" si="93"/>
        <v>0.15599788140136825</v>
      </c>
      <c r="M173" s="72">
        <f t="shared" si="94"/>
        <v>2046465441</v>
      </c>
    </row>
    <row r="174" spans="1:13" s="11" customFormat="1">
      <c r="A174" s="87" t="s">
        <v>604</v>
      </c>
      <c r="B174" s="30" t="s">
        <v>294</v>
      </c>
      <c r="C174" s="73">
        <f>SUM(C175:C179)</f>
        <v>2084387000</v>
      </c>
      <c r="D174" s="73">
        <f t="shared" ref="D174:K174" si="113">SUM(D175:D179)</f>
        <v>0</v>
      </c>
      <c r="E174" s="73">
        <f t="shared" si="113"/>
        <v>0</v>
      </c>
      <c r="F174" s="184">
        <f t="shared" si="113"/>
        <v>2084387000</v>
      </c>
      <c r="G174" s="73">
        <f t="shared" ref="G174" si="114">SUM(G175:G179)</f>
        <v>347092769</v>
      </c>
      <c r="H174" s="73">
        <f t="shared" si="113"/>
        <v>111595719</v>
      </c>
      <c r="I174" s="73">
        <f t="shared" si="113"/>
        <v>347092769</v>
      </c>
      <c r="J174" s="73">
        <f t="shared" si="113"/>
        <v>111595719</v>
      </c>
      <c r="K174" s="73">
        <f t="shared" si="113"/>
        <v>347092769</v>
      </c>
      <c r="L174" s="147">
        <f t="shared" si="93"/>
        <v>0.16652030980811144</v>
      </c>
      <c r="M174" s="73">
        <f t="shared" si="94"/>
        <v>1737294231</v>
      </c>
    </row>
    <row r="175" spans="1:13" s="36" customFormat="1" ht="24">
      <c r="A175" s="35" t="s">
        <v>605</v>
      </c>
      <c r="B175" s="35" t="s">
        <v>30</v>
      </c>
      <c r="C175" s="75">
        <v>1382626000</v>
      </c>
      <c r="D175" s="75">
        <v>0</v>
      </c>
      <c r="E175" s="75">
        <v>0</v>
      </c>
      <c r="F175" s="182">
        <f>+C175+E175</f>
        <v>1382626000</v>
      </c>
      <c r="G175" s="126">
        <v>296572161</v>
      </c>
      <c r="H175" s="126">
        <v>95105437</v>
      </c>
      <c r="I175" s="126">
        <v>296572161</v>
      </c>
      <c r="J175" s="126">
        <v>95105437</v>
      </c>
      <c r="K175" s="126">
        <v>296572161</v>
      </c>
      <c r="L175" s="149">
        <f t="shared" si="93"/>
        <v>0.21449919284029087</v>
      </c>
      <c r="M175" s="126">
        <f t="shared" si="94"/>
        <v>1086053839</v>
      </c>
    </row>
    <row r="176" spans="1:13" s="36" customFormat="1" ht="24">
      <c r="A176" s="35" t="s">
        <v>606</v>
      </c>
      <c r="B176" s="35" t="s">
        <v>293</v>
      </c>
      <c r="C176" s="75">
        <v>91388000</v>
      </c>
      <c r="D176" s="75">
        <v>0</v>
      </c>
      <c r="E176" s="75">
        <v>0</v>
      </c>
      <c r="F176" s="182">
        <f>+C176+E176</f>
        <v>91388000</v>
      </c>
      <c r="G176" s="126">
        <v>17694748</v>
      </c>
      <c r="H176" s="126">
        <v>5647260</v>
      </c>
      <c r="I176" s="126">
        <v>17694748</v>
      </c>
      <c r="J176" s="126">
        <v>5647260</v>
      </c>
      <c r="K176" s="126">
        <v>17694748</v>
      </c>
      <c r="L176" s="149">
        <f t="shared" si="93"/>
        <v>0.19362222611283758</v>
      </c>
      <c r="M176" s="126">
        <f t="shared" si="94"/>
        <v>73693252</v>
      </c>
    </row>
    <row r="177" spans="1:13" s="36" customFormat="1" ht="24">
      <c r="A177" s="35" t="s">
        <v>607</v>
      </c>
      <c r="B177" s="35" t="s">
        <v>292</v>
      </c>
      <c r="C177" s="75">
        <v>85255000</v>
      </c>
      <c r="D177" s="75">
        <v>0</v>
      </c>
      <c r="E177" s="75">
        <v>0</v>
      </c>
      <c r="F177" s="182">
        <f>+C177+E177</f>
        <v>85255000</v>
      </c>
      <c r="G177" s="126">
        <v>16507058</v>
      </c>
      <c r="H177" s="126">
        <v>5268210</v>
      </c>
      <c r="I177" s="126">
        <v>16507058</v>
      </c>
      <c r="J177" s="126">
        <v>5268210</v>
      </c>
      <c r="K177" s="126">
        <v>16507058</v>
      </c>
      <c r="L177" s="149">
        <f t="shared" si="93"/>
        <v>0.19361982288428831</v>
      </c>
      <c r="M177" s="126">
        <f t="shared" si="94"/>
        <v>68747942</v>
      </c>
    </row>
    <row r="178" spans="1:13" s="36" customFormat="1" ht="24">
      <c r="A178" s="35" t="s">
        <v>608</v>
      </c>
      <c r="B178" s="35" t="s">
        <v>291</v>
      </c>
      <c r="C178" s="75">
        <v>291741000</v>
      </c>
      <c r="D178" s="75">
        <v>0</v>
      </c>
      <c r="E178" s="75">
        <v>0</v>
      </c>
      <c r="F178" s="182">
        <f>+C178+E178</f>
        <v>291741000</v>
      </c>
      <c r="G178" s="126">
        <v>0</v>
      </c>
      <c r="H178" s="126">
        <v>0</v>
      </c>
      <c r="I178" s="126">
        <v>0</v>
      </c>
      <c r="J178" s="126">
        <v>0</v>
      </c>
      <c r="K178" s="126">
        <v>0</v>
      </c>
      <c r="L178" s="149">
        <f t="shared" si="93"/>
        <v>0</v>
      </c>
      <c r="M178" s="126">
        <f t="shared" si="94"/>
        <v>291741000</v>
      </c>
    </row>
    <row r="179" spans="1:13" s="36" customFormat="1" ht="24">
      <c r="A179" s="35" t="s">
        <v>609</v>
      </c>
      <c r="B179" s="35" t="s">
        <v>290</v>
      </c>
      <c r="C179" s="75">
        <v>233377000</v>
      </c>
      <c r="D179" s="75">
        <v>0</v>
      </c>
      <c r="E179" s="75">
        <v>0</v>
      </c>
      <c r="F179" s="182">
        <f>+C179+E179</f>
        <v>233377000</v>
      </c>
      <c r="G179" s="126">
        <v>16318802</v>
      </c>
      <c r="H179" s="126">
        <v>5574812</v>
      </c>
      <c r="I179" s="126">
        <v>16318802</v>
      </c>
      <c r="J179" s="126">
        <v>5574812</v>
      </c>
      <c r="K179" s="126">
        <v>16318802</v>
      </c>
      <c r="L179" s="149">
        <f t="shared" si="93"/>
        <v>6.9924636960797343E-2</v>
      </c>
      <c r="M179" s="126">
        <f t="shared" si="94"/>
        <v>217058198</v>
      </c>
    </row>
    <row r="180" spans="1:13" s="11" customFormat="1">
      <c r="A180" s="87" t="s">
        <v>612</v>
      </c>
      <c r="B180" s="30" t="s">
        <v>289</v>
      </c>
      <c r="C180" s="73">
        <f>SUM(C181:C182)</f>
        <v>340329000</v>
      </c>
      <c r="D180" s="73">
        <f t="shared" ref="D180:K180" si="115">SUM(D181:D182)</f>
        <v>0</v>
      </c>
      <c r="E180" s="73">
        <f t="shared" si="115"/>
        <v>0</v>
      </c>
      <c r="F180" s="184">
        <f t="shared" si="115"/>
        <v>340329000</v>
      </c>
      <c r="G180" s="73">
        <f t="shared" ref="G180" si="116">SUM(G181:G182)</f>
        <v>31157790</v>
      </c>
      <c r="H180" s="73">
        <f t="shared" si="115"/>
        <v>9932932</v>
      </c>
      <c r="I180" s="73">
        <f t="shared" si="115"/>
        <v>31157790</v>
      </c>
      <c r="J180" s="73">
        <f t="shared" si="115"/>
        <v>9932932</v>
      </c>
      <c r="K180" s="73">
        <f t="shared" si="115"/>
        <v>31157790</v>
      </c>
      <c r="L180" s="147">
        <f t="shared" si="93"/>
        <v>9.1551968830161409E-2</v>
      </c>
      <c r="M180" s="73">
        <f t="shared" si="94"/>
        <v>309171210</v>
      </c>
    </row>
    <row r="181" spans="1:13" s="36" customFormat="1" ht="24">
      <c r="A181" s="35" t="s">
        <v>610</v>
      </c>
      <c r="B181" s="35" t="s">
        <v>288</v>
      </c>
      <c r="C181" s="75">
        <v>128860000</v>
      </c>
      <c r="D181" s="75">
        <v>0</v>
      </c>
      <c r="E181" s="75">
        <v>0</v>
      </c>
      <c r="F181" s="182">
        <f>+C181+E181</f>
        <v>128860000</v>
      </c>
      <c r="G181" s="126">
        <v>31157790</v>
      </c>
      <c r="H181" s="126">
        <v>9932932</v>
      </c>
      <c r="I181" s="126">
        <v>31157790</v>
      </c>
      <c r="J181" s="126">
        <v>9932932</v>
      </c>
      <c r="K181" s="126">
        <v>31157790</v>
      </c>
      <c r="L181" s="149">
        <f t="shared" si="93"/>
        <v>0.24179566971907496</v>
      </c>
      <c r="M181" s="126">
        <f t="shared" si="94"/>
        <v>97702210</v>
      </c>
    </row>
    <row r="182" spans="1:13" s="36" customFormat="1" ht="24">
      <c r="A182" s="35" t="s">
        <v>611</v>
      </c>
      <c r="B182" s="35" t="s">
        <v>287</v>
      </c>
      <c r="C182" s="75">
        <v>211469000</v>
      </c>
      <c r="D182" s="75">
        <v>0</v>
      </c>
      <c r="E182" s="75">
        <v>0</v>
      </c>
      <c r="F182" s="182">
        <f>+C182+E182</f>
        <v>211469000</v>
      </c>
      <c r="G182" s="126">
        <v>0</v>
      </c>
      <c r="H182" s="126">
        <v>0</v>
      </c>
      <c r="I182" s="126">
        <v>0</v>
      </c>
      <c r="J182" s="126">
        <v>0</v>
      </c>
      <c r="K182" s="126">
        <v>0</v>
      </c>
      <c r="L182" s="149">
        <f t="shared" si="93"/>
        <v>0</v>
      </c>
      <c r="M182" s="126">
        <f t="shared" si="94"/>
        <v>211469000</v>
      </c>
    </row>
    <row r="183" spans="1:13" s="11" customFormat="1">
      <c r="A183" s="99" t="s">
        <v>613</v>
      </c>
      <c r="B183" s="28" t="s">
        <v>286</v>
      </c>
      <c r="C183" s="72">
        <f t="shared" ref="C183:K183" si="117">+C184+C187+C189+C192+C195+C198</f>
        <v>1113558000</v>
      </c>
      <c r="D183" s="72">
        <f t="shared" si="117"/>
        <v>0</v>
      </c>
      <c r="E183" s="72">
        <f t="shared" si="117"/>
        <v>0</v>
      </c>
      <c r="F183" s="183">
        <f t="shared" si="117"/>
        <v>1113558000</v>
      </c>
      <c r="G183" s="72">
        <f t="shared" si="117"/>
        <v>267435201</v>
      </c>
      <c r="H183" s="72">
        <f t="shared" si="117"/>
        <v>31428401</v>
      </c>
      <c r="I183" s="72">
        <f t="shared" si="117"/>
        <v>267435201</v>
      </c>
      <c r="J183" s="72">
        <f t="shared" si="117"/>
        <v>31428401</v>
      </c>
      <c r="K183" s="72">
        <f t="shared" si="117"/>
        <v>267435201</v>
      </c>
      <c r="L183" s="146">
        <f t="shared" si="93"/>
        <v>0.24016279439418511</v>
      </c>
      <c r="M183" s="72">
        <f t="shared" si="94"/>
        <v>846122799</v>
      </c>
    </row>
    <row r="184" spans="1:13" s="11" customFormat="1" ht="24">
      <c r="A184" s="87" t="s">
        <v>614</v>
      </c>
      <c r="B184" s="30" t="s">
        <v>285</v>
      </c>
      <c r="C184" s="73">
        <f>+C185+C186</f>
        <v>314237000</v>
      </c>
      <c r="D184" s="73">
        <f t="shared" ref="D184:K184" si="118">+D185+D186</f>
        <v>0</v>
      </c>
      <c r="E184" s="73">
        <f t="shared" si="118"/>
        <v>0</v>
      </c>
      <c r="F184" s="184">
        <f t="shared" si="118"/>
        <v>314237000</v>
      </c>
      <c r="G184" s="73">
        <f t="shared" ref="G184" si="119">+G185+G186</f>
        <v>38001975</v>
      </c>
      <c r="H184" s="73">
        <f t="shared" si="118"/>
        <v>12718425</v>
      </c>
      <c r="I184" s="73">
        <f t="shared" si="118"/>
        <v>38001975</v>
      </c>
      <c r="J184" s="73">
        <f t="shared" si="118"/>
        <v>12718425</v>
      </c>
      <c r="K184" s="73">
        <f t="shared" si="118"/>
        <v>38001975</v>
      </c>
      <c r="L184" s="147">
        <f t="shared" si="93"/>
        <v>0.12093411978856723</v>
      </c>
      <c r="M184" s="73">
        <f t="shared" si="94"/>
        <v>276235025</v>
      </c>
    </row>
    <row r="185" spans="1:13" s="36" customFormat="1" ht="24">
      <c r="A185" s="35" t="s">
        <v>616</v>
      </c>
      <c r="B185" s="35" t="s">
        <v>284</v>
      </c>
      <c r="C185" s="75">
        <v>250383000</v>
      </c>
      <c r="D185" s="75">
        <v>0</v>
      </c>
      <c r="E185" s="75">
        <v>0</v>
      </c>
      <c r="F185" s="182">
        <f>+C185+E185</f>
        <v>250383000</v>
      </c>
      <c r="G185" s="126">
        <v>30651825</v>
      </c>
      <c r="H185" s="126">
        <v>10255875</v>
      </c>
      <c r="I185" s="126">
        <v>30651825</v>
      </c>
      <c r="J185" s="126">
        <v>10255875</v>
      </c>
      <c r="K185" s="126">
        <v>30651825</v>
      </c>
      <c r="L185" s="149">
        <f t="shared" si="93"/>
        <v>0.12241975293849822</v>
      </c>
      <c r="M185" s="126">
        <f t="shared" si="94"/>
        <v>219731175</v>
      </c>
    </row>
    <row r="186" spans="1:13" s="36" customFormat="1" ht="24">
      <c r="A186" s="35" t="s">
        <v>617</v>
      </c>
      <c r="B186" s="35" t="s">
        <v>283</v>
      </c>
      <c r="C186" s="75">
        <v>63854000</v>
      </c>
      <c r="D186" s="75">
        <v>0</v>
      </c>
      <c r="E186" s="75">
        <v>0</v>
      </c>
      <c r="F186" s="182">
        <f>+C186+E186</f>
        <v>63854000</v>
      </c>
      <c r="G186" s="126">
        <v>7350150</v>
      </c>
      <c r="H186" s="126">
        <v>2462550</v>
      </c>
      <c r="I186" s="126">
        <v>7350150</v>
      </c>
      <c r="J186" s="126">
        <v>2462550</v>
      </c>
      <c r="K186" s="126">
        <v>7350150</v>
      </c>
      <c r="L186" s="149">
        <f t="shared" si="93"/>
        <v>0.11510868543865693</v>
      </c>
      <c r="M186" s="126">
        <f t="shared" si="94"/>
        <v>56503850</v>
      </c>
    </row>
    <row r="187" spans="1:13" s="11" customFormat="1">
      <c r="A187" s="87" t="s">
        <v>615</v>
      </c>
      <c r="B187" s="30" t="s">
        <v>282</v>
      </c>
      <c r="C187" s="73">
        <f>+C188</f>
        <v>236861000</v>
      </c>
      <c r="D187" s="73">
        <f t="shared" ref="D187:K187" si="120">+D188</f>
        <v>0</v>
      </c>
      <c r="E187" s="73">
        <f t="shared" si="120"/>
        <v>0</v>
      </c>
      <c r="F187" s="73">
        <f t="shared" si="120"/>
        <v>236861000</v>
      </c>
      <c r="G187" s="73">
        <f t="shared" si="120"/>
        <v>28032024</v>
      </c>
      <c r="H187" s="73">
        <f t="shared" si="120"/>
        <v>9379776</v>
      </c>
      <c r="I187" s="73">
        <f t="shared" si="120"/>
        <v>28032024</v>
      </c>
      <c r="J187" s="73">
        <f t="shared" si="120"/>
        <v>9379776</v>
      </c>
      <c r="K187" s="73">
        <f t="shared" si="120"/>
        <v>28032024</v>
      </c>
      <c r="L187" s="147">
        <f t="shared" si="93"/>
        <v>0.11834799312677055</v>
      </c>
      <c r="M187" s="73">
        <f t="shared" si="94"/>
        <v>208828976</v>
      </c>
    </row>
    <row r="188" spans="1:13" s="36" customFormat="1" ht="24">
      <c r="A188" s="35" t="s">
        <v>618</v>
      </c>
      <c r="B188" s="35" t="s">
        <v>281</v>
      </c>
      <c r="C188" s="75">
        <v>236861000</v>
      </c>
      <c r="D188" s="75">
        <v>0</v>
      </c>
      <c r="E188" s="75">
        <v>0</v>
      </c>
      <c r="F188" s="182">
        <f>+C188+E188</f>
        <v>236861000</v>
      </c>
      <c r="G188" s="126">
        <v>28032024</v>
      </c>
      <c r="H188" s="126">
        <v>9379776</v>
      </c>
      <c r="I188" s="126">
        <v>28032024</v>
      </c>
      <c r="J188" s="126">
        <v>9379776</v>
      </c>
      <c r="K188" s="126">
        <v>28032024</v>
      </c>
      <c r="L188" s="149">
        <f t="shared" si="93"/>
        <v>0.11834799312677055</v>
      </c>
      <c r="M188" s="126">
        <f t="shared" si="94"/>
        <v>208828976</v>
      </c>
    </row>
    <row r="189" spans="1:13" s="11" customFormat="1">
      <c r="A189" s="87" t="s">
        <v>619</v>
      </c>
      <c r="B189" s="30" t="s">
        <v>280</v>
      </c>
      <c r="C189" s="73">
        <f>+C190+C191</f>
        <v>287662000</v>
      </c>
      <c r="D189" s="73">
        <f t="shared" ref="D189:K189" si="121">+D190+D191</f>
        <v>0</v>
      </c>
      <c r="E189" s="73">
        <f t="shared" si="121"/>
        <v>0</v>
      </c>
      <c r="F189" s="184">
        <f t="shared" si="121"/>
        <v>287662000</v>
      </c>
      <c r="G189" s="73">
        <f t="shared" ref="G189" si="122">+G190+G191</f>
        <v>163497702</v>
      </c>
      <c r="H189" s="73">
        <f t="shared" si="121"/>
        <v>0</v>
      </c>
      <c r="I189" s="73">
        <f t="shared" si="121"/>
        <v>163497702</v>
      </c>
      <c r="J189" s="73">
        <f t="shared" si="121"/>
        <v>0</v>
      </c>
      <c r="K189" s="73">
        <f t="shared" si="121"/>
        <v>163497702</v>
      </c>
      <c r="L189" s="147">
        <f t="shared" si="93"/>
        <v>0.56836739645834344</v>
      </c>
      <c r="M189" s="73">
        <f t="shared" si="94"/>
        <v>124164298</v>
      </c>
    </row>
    <row r="190" spans="1:13" s="36" customFormat="1" ht="24">
      <c r="A190" s="35" t="s">
        <v>620</v>
      </c>
      <c r="B190" s="35" t="s">
        <v>279</v>
      </c>
      <c r="C190" s="75">
        <v>93815000</v>
      </c>
      <c r="D190" s="75">
        <v>0</v>
      </c>
      <c r="E190" s="75">
        <v>0</v>
      </c>
      <c r="F190" s="182">
        <f>+C190+E190</f>
        <v>93815000</v>
      </c>
      <c r="G190" s="126">
        <v>60658135</v>
      </c>
      <c r="H190" s="126">
        <v>0</v>
      </c>
      <c r="I190" s="126">
        <v>60658135</v>
      </c>
      <c r="J190" s="126">
        <v>0</v>
      </c>
      <c r="K190" s="126">
        <v>60658135</v>
      </c>
      <c r="L190" s="149">
        <f t="shared" si="93"/>
        <v>0.6465718168736343</v>
      </c>
      <c r="M190" s="126">
        <f t="shared" si="94"/>
        <v>33156865</v>
      </c>
    </row>
    <row r="191" spans="1:13" s="36" customFormat="1" ht="24">
      <c r="A191" s="35" t="s">
        <v>621</v>
      </c>
      <c r="B191" s="35" t="s">
        <v>278</v>
      </c>
      <c r="C191" s="75">
        <v>193847000</v>
      </c>
      <c r="D191" s="75">
        <v>0</v>
      </c>
      <c r="E191" s="75">
        <v>0</v>
      </c>
      <c r="F191" s="182">
        <f>+C191+E191</f>
        <v>193847000</v>
      </c>
      <c r="G191" s="126">
        <v>102839567</v>
      </c>
      <c r="H191" s="126">
        <v>0</v>
      </c>
      <c r="I191" s="126">
        <v>102839567</v>
      </c>
      <c r="J191" s="126">
        <v>0</v>
      </c>
      <c r="K191" s="126">
        <v>102839567</v>
      </c>
      <c r="L191" s="149">
        <f t="shared" si="93"/>
        <v>0.53051926003497607</v>
      </c>
      <c r="M191" s="126">
        <f t="shared" si="94"/>
        <v>91007433</v>
      </c>
    </row>
    <row r="192" spans="1:13" s="11" customFormat="1" ht="24">
      <c r="A192" s="87" t="s">
        <v>622</v>
      </c>
      <c r="B192" s="30" t="s">
        <v>277</v>
      </c>
      <c r="C192" s="73">
        <f>+C193</f>
        <v>149306000</v>
      </c>
      <c r="D192" s="73">
        <f t="shared" ref="D192:K193" si="123">+D193</f>
        <v>0</v>
      </c>
      <c r="E192" s="73">
        <f t="shared" si="123"/>
        <v>0</v>
      </c>
      <c r="F192" s="184">
        <f t="shared" si="123"/>
        <v>149306000</v>
      </c>
      <c r="G192" s="73">
        <f t="shared" si="123"/>
        <v>21073000</v>
      </c>
      <c r="H192" s="73">
        <f t="shared" si="123"/>
        <v>5014100</v>
      </c>
      <c r="I192" s="73">
        <f t="shared" si="123"/>
        <v>21073000</v>
      </c>
      <c r="J192" s="73">
        <f t="shared" si="123"/>
        <v>5014100</v>
      </c>
      <c r="K192" s="73">
        <f t="shared" si="123"/>
        <v>21073000</v>
      </c>
      <c r="L192" s="147">
        <f t="shared" si="93"/>
        <v>0.14113967288655513</v>
      </c>
      <c r="M192" s="73">
        <f t="shared" si="94"/>
        <v>128233000</v>
      </c>
    </row>
    <row r="193" spans="1:13" s="37" customFormat="1" ht="24">
      <c r="A193" s="237" t="s">
        <v>623</v>
      </c>
      <c r="B193" s="237" t="s">
        <v>24</v>
      </c>
      <c r="C193" s="238">
        <f>+C194</f>
        <v>149306000</v>
      </c>
      <c r="D193" s="238">
        <f t="shared" si="123"/>
        <v>0</v>
      </c>
      <c r="E193" s="238">
        <f t="shared" si="123"/>
        <v>0</v>
      </c>
      <c r="F193" s="238">
        <f t="shared" si="123"/>
        <v>149306000</v>
      </c>
      <c r="G193" s="238">
        <f t="shared" si="123"/>
        <v>21073000</v>
      </c>
      <c r="H193" s="238">
        <f t="shared" si="123"/>
        <v>5014100</v>
      </c>
      <c r="I193" s="238">
        <f t="shared" si="123"/>
        <v>21073000</v>
      </c>
      <c r="J193" s="238">
        <f t="shared" si="123"/>
        <v>5014100</v>
      </c>
      <c r="K193" s="238">
        <f t="shared" si="123"/>
        <v>21073000</v>
      </c>
      <c r="L193" s="239">
        <f t="shared" si="93"/>
        <v>0.14113967288655513</v>
      </c>
      <c r="M193" s="240">
        <f t="shared" si="94"/>
        <v>128233000</v>
      </c>
    </row>
    <row r="194" spans="1:13" s="36" customFormat="1" ht="24">
      <c r="A194" s="236" t="s">
        <v>829</v>
      </c>
      <c r="B194" s="35" t="s">
        <v>276</v>
      </c>
      <c r="C194" s="75">
        <v>149306000</v>
      </c>
      <c r="D194" s="75">
        <v>0</v>
      </c>
      <c r="E194" s="75">
        <v>0</v>
      </c>
      <c r="F194" s="182">
        <f>+C194+E194</f>
        <v>149306000</v>
      </c>
      <c r="G194" s="126">
        <v>21073000</v>
      </c>
      <c r="H194" s="126">
        <v>5014100</v>
      </c>
      <c r="I194" s="126">
        <v>21073000</v>
      </c>
      <c r="J194" s="126">
        <v>5014100</v>
      </c>
      <c r="K194" s="126">
        <v>21073000</v>
      </c>
      <c r="L194" s="149"/>
      <c r="M194" s="126"/>
    </row>
    <row r="195" spans="1:13" s="11" customFormat="1" ht="24">
      <c r="A195" s="87" t="s">
        <v>624</v>
      </c>
      <c r="B195" s="30" t="s">
        <v>275</v>
      </c>
      <c r="C195" s="73">
        <f>+C197</f>
        <v>13503000</v>
      </c>
      <c r="D195" s="73">
        <f t="shared" ref="D195:K195" si="124">+D197</f>
        <v>0</v>
      </c>
      <c r="E195" s="73">
        <f t="shared" si="124"/>
        <v>0</v>
      </c>
      <c r="F195" s="184">
        <f t="shared" si="124"/>
        <v>13503000</v>
      </c>
      <c r="G195" s="73">
        <f t="shared" si="124"/>
        <v>1023200</v>
      </c>
      <c r="H195" s="73">
        <f t="shared" si="124"/>
        <v>555200</v>
      </c>
      <c r="I195" s="73">
        <f t="shared" si="124"/>
        <v>1023200</v>
      </c>
      <c r="J195" s="73">
        <f t="shared" si="124"/>
        <v>555200</v>
      </c>
      <c r="K195" s="73">
        <f t="shared" si="124"/>
        <v>1023200</v>
      </c>
      <c r="L195" s="147">
        <f t="shared" si="93"/>
        <v>7.5775753536251197E-2</v>
      </c>
      <c r="M195" s="73">
        <f t="shared" si="94"/>
        <v>12479800</v>
      </c>
    </row>
    <row r="196" spans="1:13" s="37" customFormat="1" ht="24">
      <c r="A196" s="237" t="s">
        <v>625</v>
      </c>
      <c r="B196" s="237" t="s">
        <v>830</v>
      </c>
      <c r="C196" s="238">
        <f>+C197</f>
        <v>13503000</v>
      </c>
      <c r="D196" s="238">
        <f t="shared" ref="D196:K196" si="125">+D197</f>
        <v>0</v>
      </c>
      <c r="E196" s="238">
        <f t="shared" si="125"/>
        <v>0</v>
      </c>
      <c r="F196" s="238">
        <f t="shared" si="125"/>
        <v>13503000</v>
      </c>
      <c r="G196" s="238">
        <f t="shared" si="125"/>
        <v>1023200</v>
      </c>
      <c r="H196" s="238">
        <f t="shared" si="125"/>
        <v>555200</v>
      </c>
      <c r="I196" s="238">
        <f t="shared" si="125"/>
        <v>1023200</v>
      </c>
      <c r="J196" s="238">
        <f t="shared" si="125"/>
        <v>555200</v>
      </c>
      <c r="K196" s="238">
        <f t="shared" si="125"/>
        <v>1023200</v>
      </c>
      <c r="L196" s="239"/>
      <c r="M196" s="240"/>
    </row>
    <row r="197" spans="1:13" s="36" customFormat="1" ht="24">
      <c r="A197" s="35" t="s">
        <v>831</v>
      </c>
      <c r="B197" s="35" t="s">
        <v>274</v>
      </c>
      <c r="C197" s="75">
        <v>13503000</v>
      </c>
      <c r="D197" s="75">
        <v>0</v>
      </c>
      <c r="E197" s="75">
        <v>0</v>
      </c>
      <c r="F197" s="182">
        <f>+C197+E197</f>
        <v>13503000</v>
      </c>
      <c r="G197" s="126">
        <v>1023200</v>
      </c>
      <c r="H197" s="126">
        <v>555200</v>
      </c>
      <c r="I197" s="126">
        <v>1023200</v>
      </c>
      <c r="J197" s="126">
        <v>555200</v>
      </c>
      <c r="K197" s="126">
        <v>1023200</v>
      </c>
      <c r="L197" s="149">
        <f t="shared" si="93"/>
        <v>7.5775753536251197E-2</v>
      </c>
      <c r="M197" s="126">
        <f t="shared" si="94"/>
        <v>12479800</v>
      </c>
    </row>
    <row r="198" spans="1:13" s="11" customFormat="1">
      <c r="A198" s="87" t="s">
        <v>626</v>
      </c>
      <c r="B198" s="30" t="s">
        <v>273</v>
      </c>
      <c r="C198" s="73">
        <f>+C199</f>
        <v>111989000</v>
      </c>
      <c r="D198" s="73">
        <f t="shared" ref="D198:K198" si="126">+D199</f>
        <v>0</v>
      </c>
      <c r="E198" s="73">
        <f t="shared" si="126"/>
        <v>0</v>
      </c>
      <c r="F198" s="184">
        <f t="shared" si="126"/>
        <v>111989000</v>
      </c>
      <c r="G198" s="73">
        <f t="shared" si="126"/>
        <v>15807300</v>
      </c>
      <c r="H198" s="73">
        <f t="shared" si="126"/>
        <v>3760900</v>
      </c>
      <c r="I198" s="73">
        <f t="shared" si="126"/>
        <v>15807300</v>
      </c>
      <c r="J198" s="73">
        <f t="shared" si="126"/>
        <v>3760900</v>
      </c>
      <c r="K198" s="73">
        <f t="shared" si="126"/>
        <v>15807300</v>
      </c>
      <c r="L198" s="147">
        <f t="shared" si="93"/>
        <v>0.14115047013545973</v>
      </c>
      <c r="M198" s="73">
        <f t="shared" si="94"/>
        <v>96181700</v>
      </c>
    </row>
    <row r="199" spans="1:13" s="36" customFormat="1" ht="24">
      <c r="A199" s="35" t="s">
        <v>627</v>
      </c>
      <c r="B199" s="35" t="s">
        <v>272</v>
      </c>
      <c r="C199" s="75">
        <v>111989000</v>
      </c>
      <c r="D199" s="75">
        <v>0</v>
      </c>
      <c r="E199" s="75">
        <v>0</v>
      </c>
      <c r="F199" s="182">
        <f>+C199+E199</f>
        <v>111989000</v>
      </c>
      <c r="G199" s="126">
        <v>15807300</v>
      </c>
      <c r="H199" s="126">
        <v>3760900</v>
      </c>
      <c r="I199" s="126">
        <v>15807300</v>
      </c>
      <c r="J199" s="126">
        <v>3760900</v>
      </c>
      <c r="K199" s="126">
        <v>15807300</v>
      </c>
      <c r="L199" s="149">
        <f t="shared" si="93"/>
        <v>0.14115047013545973</v>
      </c>
      <c r="M199" s="126">
        <f t="shared" si="94"/>
        <v>96181700</v>
      </c>
    </row>
    <row r="200" spans="1:13" s="11" customFormat="1" ht="24">
      <c r="A200" s="99" t="s">
        <v>628</v>
      </c>
      <c r="B200" s="28" t="s">
        <v>271</v>
      </c>
      <c r="C200" s="72">
        <f>+C201+C202</f>
        <v>1053417000</v>
      </c>
      <c r="D200" s="72">
        <f t="shared" ref="D200:K200" si="127">+D201+D202</f>
        <v>0</v>
      </c>
      <c r="E200" s="72">
        <f t="shared" si="127"/>
        <v>0</v>
      </c>
      <c r="F200" s="72">
        <f t="shared" si="127"/>
        <v>1053417000</v>
      </c>
      <c r="G200" s="72">
        <f t="shared" si="127"/>
        <v>365950554</v>
      </c>
      <c r="H200" s="72">
        <f t="shared" si="127"/>
        <v>145688818</v>
      </c>
      <c r="I200" s="72">
        <f t="shared" si="127"/>
        <v>365950554</v>
      </c>
      <c r="J200" s="72">
        <f t="shared" si="127"/>
        <v>139397249</v>
      </c>
      <c r="K200" s="72">
        <f t="shared" si="127"/>
        <v>359658985</v>
      </c>
      <c r="L200" s="146">
        <f t="shared" si="93"/>
        <v>0.34739381840239902</v>
      </c>
      <c r="M200" s="72">
        <f t="shared" si="94"/>
        <v>687466446</v>
      </c>
    </row>
    <row r="201" spans="1:13" s="36" customFormat="1" ht="24">
      <c r="A201" s="35" t="s">
        <v>630</v>
      </c>
      <c r="B201" s="35" t="s">
        <v>270</v>
      </c>
      <c r="C201" s="75">
        <v>0</v>
      </c>
      <c r="D201" s="75">
        <v>0</v>
      </c>
      <c r="E201" s="75">
        <v>0</v>
      </c>
      <c r="F201" s="182">
        <f>+C201+E201</f>
        <v>0</v>
      </c>
      <c r="G201" s="126">
        <v>0</v>
      </c>
      <c r="H201" s="126">
        <v>0</v>
      </c>
      <c r="I201" s="126">
        <v>0</v>
      </c>
      <c r="J201" s="126">
        <v>0</v>
      </c>
      <c r="K201" s="126">
        <v>0</v>
      </c>
      <c r="L201" s="149">
        <f t="shared" si="93"/>
        <v>0</v>
      </c>
      <c r="M201" s="126">
        <f t="shared" si="94"/>
        <v>0</v>
      </c>
    </row>
    <row r="202" spans="1:13" s="11" customFormat="1">
      <c r="A202" s="87" t="s">
        <v>629</v>
      </c>
      <c r="B202" s="30" t="s">
        <v>269</v>
      </c>
      <c r="C202" s="73">
        <f>+SUM(C203:C207)</f>
        <v>1053417000</v>
      </c>
      <c r="D202" s="73">
        <f t="shared" ref="D202:K202" si="128">+SUM(D203:D207)</f>
        <v>0</v>
      </c>
      <c r="E202" s="73">
        <f t="shared" si="128"/>
        <v>0</v>
      </c>
      <c r="F202" s="184">
        <f t="shared" si="128"/>
        <v>1053417000</v>
      </c>
      <c r="G202" s="73">
        <f t="shared" ref="G202" si="129">+SUM(G203:G207)</f>
        <v>365950554</v>
      </c>
      <c r="H202" s="73">
        <f t="shared" si="128"/>
        <v>145688818</v>
      </c>
      <c r="I202" s="73">
        <f t="shared" si="128"/>
        <v>365950554</v>
      </c>
      <c r="J202" s="73">
        <f t="shared" si="128"/>
        <v>139397249</v>
      </c>
      <c r="K202" s="73">
        <f t="shared" si="128"/>
        <v>359658985</v>
      </c>
      <c r="L202" s="147">
        <f t="shared" ref="L202:L264" si="130">+IFERROR(I202/F202,0)</f>
        <v>0.34739381840239902</v>
      </c>
      <c r="M202" s="73">
        <f t="shared" ref="M202:M264" si="131">+F202-G202</f>
        <v>687466446</v>
      </c>
    </row>
    <row r="203" spans="1:13" s="36" customFormat="1" ht="24">
      <c r="A203" s="35" t="s">
        <v>631</v>
      </c>
      <c r="B203" s="35" t="s">
        <v>268</v>
      </c>
      <c r="C203" s="75">
        <v>275000000</v>
      </c>
      <c r="D203" s="75">
        <v>0</v>
      </c>
      <c r="E203" s="75">
        <v>0</v>
      </c>
      <c r="F203" s="182">
        <f>+C203+E203</f>
        <v>275000000</v>
      </c>
      <c r="G203" s="126">
        <v>27608422</v>
      </c>
      <c r="H203" s="126">
        <v>27608422</v>
      </c>
      <c r="I203" s="126">
        <v>27608422</v>
      </c>
      <c r="J203" s="126">
        <v>27608422</v>
      </c>
      <c r="K203" s="126">
        <v>27608422</v>
      </c>
      <c r="L203" s="149">
        <f t="shared" si="130"/>
        <v>0.10039426181818181</v>
      </c>
      <c r="M203" s="126">
        <f t="shared" si="131"/>
        <v>247391578</v>
      </c>
    </row>
    <row r="204" spans="1:13" s="36" customFormat="1" ht="24">
      <c r="A204" s="35" t="s">
        <v>632</v>
      </c>
      <c r="B204" s="35" t="s">
        <v>832</v>
      </c>
      <c r="C204" s="75">
        <v>77336000</v>
      </c>
      <c r="D204" s="75">
        <v>0</v>
      </c>
      <c r="E204" s="75">
        <v>0</v>
      </c>
      <c r="F204" s="182">
        <f>+C204+E204</f>
        <v>77336000</v>
      </c>
      <c r="G204" s="126">
        <v>76591150</v>
      </c>
      <c r="H204" s="126">
        <v>0</v>
      </c>
      <c r="I204" s="126">
        <v>76591150</v>
      </c>
      <c r="J204" s="126">
        <v>0</v>
      </c>
      <c r="K204" s="126">
        <v>76591150</v>
      </c>
      <c r="L204" s="149">
        <f t="shared" si="130"/>
        <v>0.99036865108099725</v>
      </c>
      <c r="M204" s="126">
        <f t="shared" si="131"/>
        <v>744850</v>
      </c>
    </row>
    <row r="205" spans="1:13" s="36" customFormat="1" ht="24">
      <c r="A205" s="35" t="s">
        <v>633</v>
      </c>
      <c r="B205" s="35" t="s">
        <v>833</v>
      </c>
      <c r="C205" s="75">
        <v>356554000</v>
      </c>
      <c r="D205" s="75">
        <v>0</v>
      </c>
      <c r="E205" s="75">
        <v>0</v>
      </c>
      <c r="F205" s="182">
        <f>+C205+E205</f>
        <v>356554000</v>
      </c>
      <c r="G205" s="126">
        <v>181705200</v>
      </c>
      <c r="H205" s="126">
        <v>90852600</v>
      </c>
      <c r="I205" s="126">
        <v>181705200</v>
      </c>
      <c r="J205" s="126">
        <v>90852600</v>
      </c>
      <c r="K205" s="126">
        <v>181705200</v>
      </c>
      <c r="L205" s="149">
        <f t="shared" si="130"/>
        <v>0.50961481290351529</v>
      </c>
      <c r="M205" s="126">
        <f t="shared" si="131"/>
        <v>174848800</v>
      </c>
    </row>
    <row r="206" spans="1:13" s="36" customFormat="1" ht="24">
      <c r="A206" s="35" t="s">
        <v>634</v>
      </c>
      <c r="B206" s="35" t="s">
        <v>267</v>
      </c>
      <c r="C206" s="75">
        <v>293027000</v>
      </c>
      <c r="D206" s="75">
        <v>0</v>
      </c>
      <c r="E206" s="75">
        <v>0</v>
      </c>
      <c r="F206" s="182">
        <f>+C206+E206</f>
        <v>293027000</v>
      </c>
      <c r="G206" s="126">
        <v>73754213</v>
      </c>
      <c r="H206" s="126">
        <v>20936227</v>
      </c>
      <c r="I206" s="126">
        <v>73754213</v>
      </c>
      <c r="J206" s="126">
        <v>20936227</v>
      </c>
      <c r="K206" s="126">
        <v>73754213</v>
      </c>
      <c r="L206" s="149">
        <f t="shared" si="130"/>
        <v>0.25169766949803263</v>
      </c>
      <c r="M206" s="126">
        <f t="shared" si="131"/>
        <v>219272787</v>
      </c>
    </row>
    <row r="207" spans="1:13" s="36" customFormat="1" ht="24">
      <c r="A207" s="35" t="s">
        <v>635</v>
      </c>
      <c r="B207" s="35" t="s">
        <v>266</v>
      </c>
      <c r="C207" s="75">
        <v>51500000</v>
      </c>
      <c r="D207" s="75">
        <v>0</v>
      </c>
      <c r="E207" s="75">
        <v>0</v>
      </c>
      <c r="F207" s="182">
        <f>+C207+E207</f>
        <v>51500000</v>
      </c>
      <c r="G207" s="126">
        <v>6291569</v>
      </c>
      <c r="H207" s="126">
        <v>6291569</v>
      </c>
      <c r="I207" s="126">
        <v>6291569</v>
      </c>
      <c r="J207" s="126">
        <v>0</v>
      </c>
      <c r="K207" s="126">
        <v>0</v>
      </c>
      <c r="L207" s="149">
        <f t="shared" si="130"/>
        <v>0.12216638834951456</v>
      </c>
      <c r="M207" s="126">
        <f t="shared" si="131"/>
        <v>45208431</v>
      </c>
    </row>
    <row r="208" spans="1:13" s="11" customFormat="1">
      <c r="A208" s="93" t="s">
        <v>636</v>
      </c>
      <c r="B208" s="14" t="s">
        <v>265</v>
      </c>
      <c r="C208" s="66">
        <f t="shared" ref="C208:K208" si="132">+C209+C219</f>
        <v>83573782000</v>
      </c>
      <c r="D208" s="66">
        <f t="shared" si="132"/>
        <v>0</v>
      </c>
      <c r="E208" s="66">
        <f t="shared" si="132"/>
        <v>0</v>
      </c>
      <c r="F208" s="177">
        <f t="shared" si="132"/>
        <v>83573782000</v>
      </c>
      <c r="G208" s="66">
        <f t="shared" si="132"/>
        <v>39552060142</v>
      </c>
      <c r="H208" s="66">
        <f t="shared" si="132"/>
        <v>6442449371</v>
      </c>
      <c r="I208" s="66">
        <f t="shared" si="132"/>
        <v>28083605989</v>
      </c>
      <c r="J208" s="66">
        <f t="shared" si="132"/>
        <v>5922374413</v>
      </c>
      <c r="K208" s="66">
        <f t="shared" si="132"/>
        <v>7268071116</v>
      </c>
      <c r="L208" s="140">
        <f t="shared" si="130"/>
        <v>0.33603368564797031</v>
      </c>
      <c r="M208" s="66">
        <f t="shared" si="131"/>
        <v>44021721858</v>
      </c>
    </row>
    <row r="209" spans="1:13" s="11" customFormat="1">
      <c r="A209" s="94" t="s">
        <v>637</v>
      </c>
      <c r="B209" s="15" t="s">
        <v>264</v>
      </c>
      <c r="C209" s="67">
        <f>+C210</f>
        <v>175123000</v>
      </c>
      <c r="D209" s="67">
        <f t="shared" ref="D209:K210" si="133">+D210</f>
        <v>0</v>
      </c>
      <c r="E209" s="67">
        <f t="shared" si="133"/>
        <v>0</v>
      </c>
      <c r="F209" s="178">
        <f t="shared" si="133"/>
        <v>175123000</v>
      </c>
      <c r="G209" s="67">
        <f t="shared" si="133"/>
        <v>0</v>
      </c>
      <c r="H209" s="67">
        <f t="shared" si="133"/>
        <v>0</v>
      </c>
      <c r="I209" s="67">
        <f t="shared" si="133"/>
        <v>0</v>
      </c>
      <c r="J209" s="67">
        <f t="shared" si="133"/>
        <v>0</v>
      </c>
      <c r="K209" s="67">
        <f t="shared" si="133"/>
        <v>0</v>
      </c>
      <c r="L209" s="141">
        <f t="shared" si="130"/>
        <v>0</v>
      </c>
      <c r="M209" s="67">
        <f t="shared" si="131"/>
        <v>175123000</v>
      </c>
    </row>
    <row r="210" spans="1:13" s="11" customFormat="1">
      <c r="A210" s="99" t="s">
        <v>638</v>
      </c>
      <c r="B210" s="28" t="s">
        <v>263</v>
      </c>
      <c r="C210" s="72">
        <f>+C211</f>
        <v>175123000</v>
      </c>
      <c r="D210" s="72">
        <f t="shared" si="133"/>
        <v>0</v>
      </c>
      <c r="E210" s="72">
        <f t="shared" si="133"/>
        <v>0</v>
      </c>
      <c r="F210" s="183">
        <f t="shared" si="133"/>
        <v>175123000</v>
      </c>
      <c r="G210" s="72">
        <f t="shared" si="133"/>
        <v>0</v>
      </c>
      <c r="H210" s="72">
        <f t="shared" si="133"/>
        <v>0</v>
      </c>
      <c r="I210" s="72">
        <f t="shared" si="133"/>
        <v>0</v>
      </c>
      <c r="J210" s="72">
        <f t="shared" si="133"/>
        <v>0</v>
      </c>
      <c r="K210" s="72">
        <f t="shared" si="133"/>
        <v>0</v>
      </c>
      <c r="L210" s="146">
        <f t="shared" si="130"/>
        <v>0</v>
      </c>
      <c r="M210" s="72">
        <f t="shared" si="131"/>
        <v>175123000</v>
      </c>
    </row>
    <row r="211" spans="1:13" s="11" customFormat="1">
      <c r="A211" s="87" t="s">
        <v>639</v>
      </c>
      <c r="B211" s="30" t="s">
        <v>262</v>
      </c>
      <c r="C211" s="73">
        <f t="shared" ref="C211:K211" si="134">+C212+C216+C217</f>
        <v>175123000</v>
      </c>
      <c r="D211" s="73">
        <f t="shared" si="134"/>
        <v>0</v>
      </c>
      <c r="E211" s="73">
        <f t="shared" si="134"/>
        <v>0</v>
      </c>
      <c r="F211" s="184">
        <f t="shared" si="134"/>
        <v>175123000</v>
      </c>
      <c r="G211" s="73">
        <f t="shared" si="134"/>
        <v>0</v>
      </c>
      <c r="H211" s="73">
        <f t="shared" si="134"/>
        <v>0</v>
      </c>
      <c r="I211" s="73">
        <f t="shared" si="134"/>
        <v>0</v>
      </c>
      <c r="J211" s="73">
        <f t="shared" si="134"/>
        <v>0</v>
      </c>
      <c r="K211" s="73">
        <f t="shared" si="134"/>
        <v>0</v>
      </c>
      <c r="L211" s="147">
        <f t="shared" si="130"/>
        <v>0</v>
      </c>
      <c r="M211" s="73">
        <f t="shared" si="131"/>
        <v>175123000</v>
      </c>
    </row>
    <row r="212" spans="1:13" s="37" customFormat="1" ht="24">
      <c r="A212" s="172" t="s">
        <v>644</v>
      </c>
      <c r="B212" s="165" t="s">
        <v>822</v>
      </c>
      <c r="C212" s="166">
        <f>+C213</f>
        <v>130123000</v>
      </c>
      <c r="D212" s="166">
        <f t="shared" ref="D212:K212" si="135">+D213</f>
        <v>0</v>
      </c>
      <c r="E212" s="166">
        <f t="shared" si="135"/>
        <v>0</v>
      </c>
      <c r="F212" s="186">
        <f t="shared" si="135"/>
        <v>130123000</v>
      </c>
      <c r="G212" s="166">
        <f t="shared" si="135"/>
        <v>0</v>
      </c>
      <c r="H212" s="166">
        <f t="shared" si="135"/>
        <v>0</v>
      </c>
      <c r="I212" s="166">
        <f t="shared" si="135"/>
        <v>0</v>
      </c>
      <c r="J212" s="166">
        <f t="shared" si="135"/>
        <v>0</v>
      </c>
      <c r="K212" s="166">
        <f t="shared" si="135"/>
        <v>0</v>
      </c>
      <c r="L212" s="167">
        <f t="shared" si="130"/>
        <v>0</v>
      </c>
      <c r="M212" s="166">
        <f t="shared" si="131"/>
        <v>130123000</v>
      </c>
    </row>
    <row r="213" spans="1:13" s="36" customFormat="1" ht="24">
      <c r="A213" s="247" t="s">
        <v>640</v>
      </c>
      <c r="B213" s="247" t="s">
        <v>261</v>
      </c>
      <c r="C213" s="248">
        <f>+C214+C215</f>
        <v>130123000</v>
      </c>
      <c r="D213" s="248">
        <f t="shared" ref="D213:K213" si="136">+D214+D215</f>
        <v>0</v>
      </c>
      <c r="E213" s="248">
        <f t="shared" si="136"/>
        <v>0</v>
      </c>
      <c r="F213" s="248">
        <f t="shared" si="136"/>
        <v>130123000</v>
      </c>
      <c r="G213" s="248">
        <f t="shared" si="136"/>
        <v>0</v>
      </c>
      <c r="H213" s="248">
        <f t="shared" si="136"/>
        <v>0</v>
      </c>
      <c r="I213" s="248">
        <f t="shared" si="136"/>
        <v>0</v>
      </c>
      <c r="J213" s="248">
        <f t="shared" si="136"/>
        <v>0</v>
      </c>
      <c r="K213" s="248">
        <f t="shared" si="136"/>
        <v>0</v>
      </c>
      <c r="L213" s="249">
        <f t="shared" si="130"/>
        <v>0</v>
      </c>
      <c r="M213" s="250">
        <f t="shared" si="131"/>
        <v>130123000</v>
      </c>
    </row>
    <row r="214" spans="1:13" s="39" customFormat="1">
      <c r="A214" s="243"/>
      <c r="B214" s="242" t="s">
        <v>176</v>
      </c>
      <c r="C214" s="81">
        <v>100000000</v>
      </c>
      <c r="D214" s="81">
        <v>0</v>
      </c>
      <c r="E214" s="81">
        <v>0</v>
      </c>
      <c r="F214" s="245">
        <f>+C214+E214</f>
        <v>100000000</v>
      </c>
      <c r="G214" s="244">
        <v>0</v>
      </c>
      <c r="H214" s="244">
        <v>0</v>
      </c>
      <c r="I214" s="244">
        <v>0</v>
      </c>
      <c r="J214" s="244">
        <v>0</v>
      </c>
      <c r="K214" s="244">
        <v>0</v>
      </c>
      <c r="L214" s="246"/>
      <c r="M214" s="244"/>
    </row>
    <row r="215" spans="1:13" s="37" customFormat="1">
      <c r="A215" s="243"/>
      <c r="B215" s="242" t="s">
        <v>844</v>
      </c>
      <c r="C215" s="81">
        <v>30123000</v>
      </c>
      <c r="D215" s="81">
        <v>0</v>
      </c>
      <c r="E215" s="81">
        <v>0</v>
      </c>
      <c r="F215" s="245">
        <f>+C215+E215</f>
        <v>30123000</v>
      </c>
      <c r="G215" s="244">
        <v>0</v>
      </c>
      <c r="H215" s="244">
        <v>0</v>
      </c>
      <c r="I215" s="244">
        <v>0</v>
      </c>
      <c r="J215" s="244">
        <v>0</v>
      </c>
      <c r="K215" s="244">
        <v>0</v>
      </c>
      <c r="L215" s="246"/>
      <c r="M215" s="244"/>
    </row>
    <row r="216" spans="1:13" s="36" customFormat="1" ht="24">
      <c r="A216" s="100" t="s">
        <v>641</v>
      </c>
      <c r="B216" s="38" t="s">
        <v>823</v>
      </c>
      <c r="C216" s="76"/>
      <c r="D216" s="76">
        <v>0</v>
      </c>
      <c r="E216" s="76"/>
      <c r="F216" s="187">
        <f>+C216+E216</f>
        <v>0</v>
      </c>
      <c r="G216" s="76">
        <v>0</v>
      </c>
      <c r="H216" s="76">
        <v>0</v>
      </c>
      <c r="I216" s="76">
        <v>0</v>
      </c>
      <c r="J216" s="76">
        <v>0</v>
      </c>
      <c r="K216" s="76">
        <v>0</v>
      </c>
      <c r="L216" s="150">
        <f t="shared" si="130"/>
        <v>0</v>
      </c>
      <c r="M216" s="76">
        <f t="shared" si="131"/>
        <v>0</v>
      </c>
    </row>
    <row r="217" spans="1:13" s="11" customFormat="1" ht="24">
      <c r="A217" s="172" t="s">
        <v>643</v>
      </c>
      <c r="B217" s="165" t="s">
        <v>824</v>
      </c>
      <c r="C217" s="166">
        <f>+C218</f>
        <v>45000000</v>
      </c>
      <c r="D217" s="166">
        <f t="shared" ref="D217:K217" si="137">+D218</f>
        <v>0</v>
      </c>
      <c r="E217" s="166">
        <f t="shared" si="137"/>
        <v>0</v>
      </c>
      <c r="F217" s="186">
        <f t="shared" si="137"/>
        <v>45000000</v>
      </c>
      <c r="G217" s="166">
        <f t="shared" si="137"/>
        <v>0</v>
      </c>
      <c r="H217" s="166">
        <f t="shared" si="137"/>
        <v>0</v>
      </c>
      <c r="I217" s="166">
        <f t="shared" si="137"/>
        <v>0</v>
      </c>
      <c r="J217" s="166">
        <f t="shared" si="137"/>
        <v>0</v>
      </c>
      <c r="K217" s="166">
        <f t="shared" si="137"/>
        <v>0</v>
      </c>
      <c r="L217" s="167">
        <f t="shared" si="130"/>
        <v>0</v>
      </c>
      <c r="M217" s="166">
        <f t="shared" si="131"/>
        <v>45000000</v>
      </c>
    </row>
    <row r="218" spans="1:13" s="11" customFormat="1" ht="24">
      <c r="A218" s="35" t="s">
        <v>642</v>
      </c>
      <c r="B218" s="35" t="s">
        <v>825</v>
      </c>
      <c r="C218" s="75">
        <v>45000000</v>
      </c>
      <c r="D218" s="75">
        <v>0</v>
      </c>
      <c r="E218" s="75">
        <v>0</v>
      </c>
      <c r="F218" s="182">
        <f>+C218+E218</f>
        <v>45000000</v>
      </c>
      <c r="G218" s="126">
        <v>0</v>
      </c>
      <c r="H218" s="126">
        <v>0</v>
      </c>
      <c r="I218" s="126">
        <v>0</v>
      </c>
      <c r="J218" s="126">
        <v>0</v>
      </c>
      <c r="K218" s="126">
        <v>0</v>
      </c>
      <c r="L218" s="149">
        <f t="shared" si="130"/>
        <v>0</v>
      </c>
      <c r="M218" s="126">
        <f t="shared" si="131"/>
        <v>45000000</v>
      </c>
    </row>
    <row r="219" spans="1:13" s="36" customFormat="1" ht="24">
      <c r="A219" s="94" t="s">
        <v>645</v>
      </c>
      <c r="B219" s="15" t="s">
        <v>260</v>
      </c>
      <c r="C219" s="67">
        <f t="shared" ref="C219:K219" si="138">+C220+C238</f>
        <v>83398659000</v>
      </c>
      <c r="D219" s="67">
        <f t="shared" si="138"/>
        <v>0</v>
      </c>
      <c r="E219" s="67">
        <f t="shared" si="138"/>
        <v>0</v>
      </c>
      <c r="F219" s="178">
        <f t="shared" si="138"/>
        <v>83398659000</v>
      </c>
      <c r="G219" s="67">
        <f t="shared" si="138"/>
        <v>39552060142</v>
      </c>
      <c r="H219" s="67">
        <f>+H220+H238</f>
        <v>6442449371</v>
      </c>
      <c r="I219" s="67">
        <f t="shared" si="138"/>
        <v>28083605989</v>
      </c>
      <c r="J219" s="67">
        <f t="shared" si="138"/>
        <v>5922374413</v>
      </c>
      <c r="K219" s="67">
        <f t="shared" si="138"/>
        <v>7268071116</v>
      </c>
      <c r="L219" s="141">
        <f t="shared" si="130"/>
        <v>0.33673929923741341</v>
      </c>
      <c r="M219" s="67">
        <f t="shared" si="131"/>
        <v>43846598858</v>
      </c>
    </row>
    <row r="220" spans="1:13" s="40" customFormat="1">
      <c r="A220" s="95" t="s">
        <v>646</v>
      </c>
      <c r="B220" s="16" t="s">
        <v>259</v>
      </c>
      <c r="C220" s="68">
        <f t="shared" ref="C220:K220" si="139">+C221+C222+C237</f>
        <v>1121475000</v>
      </c>
      <c r="D220" s="68">
        <f t="shared" si="139"/>
        <v>0</v>
      </c>
      <c r="E220" s="68">
        <f t="shared" si="139"/>
        <v>0</v>
      </c>
      <c r="F220" s="179">
        <f t="shared" si="139"/>
        <v>1121475000</v>
      </c>
      <c r="G220" s="68">
        <f t="shared" si="139"/>
        <v>303600000</v>
      </c>
      <c r="H220" s="68">
        <f t="shared" si="139"/>
        <v>0</v>
      </c>
      <c r="I220" s="68">
        <f t="shared" si="139"/>
        <v>0</v>
      </c>
      <c r="J220" s="68">
        <f t="shared" si="139"/>
        <v>0</v>
      </c>
      <c r="K220" s="68">
        <f t="shared" si="139"/>
        <v>0</v>
      </c>
      <c r="L220" s="142">
        <f t="shared" si="130"/>
        <v>0</v>
      </c>
      <c r="M220" s="68">
        <f t="shared" si="131"/>
        <v>817875000</v>
      </c>
    </row>
    <row r="221" spans="1:13" s="11" customFormat="1" ht="24">
      <c r="A221" s="35" t="s">
        <v>647</v>
      </c>
      <c r="B221" s="35" t="s">
        <v>258</v>
      </c>
      <c r="C221" s="75">
        <v>82400000</v>
      </c>
      <c r="D221" s="75">
        <v>0</v>
      </c>
      <c r="E221" s="75">
        <v>0</v>
      </c>
      <c r="F221" s="75">
        <f>+C221+E221</f>
        <v>82400000</v>
      </c>
      <c r="G221" s="75">
        <v>0</v>
      </c>
      <c r="H221" s="75">
        <v>0</v>
      </c>
      <c r="I221" s="75">
        <v>0</v>
      </c>
      <c r="J221" s="75">
        <v>0</v>
      </c>
      <c r="K221" s="75">
        <v>0</v>
      </c>
      <c r="L221" s="149">
        <f t="shared" si="130"/>
        <v>0</v>
      </c>
      <c r="M221" s="126">
        <f t="shared" si="131"/>
        <v>82400000</v>
      </c>
    </row>
    <row r="222" spans="1:13" s="10" customFormat="1" ht="36">
      <c r="A222" s="77" t="s">
        <v>648</v>
      </c>
      <c r="B222" s="78" t="s">
        <v>826</v>
      </c>
      <c r="C222" s="79">
        <f>C223+C232</f>
        <v>1039075000</v>
      </c>
      <c r="D222" s="79">
        <f t="shared" ref="D222:K222" si="140">D223+D232</f>
        <v>0</v>
      </c>
      <c r="E222" s="79">
        <f t="shared" si="140"/>
        <v>0</v>
      </c>
      <c r="F222" s="79">
        <f t="shared" si="140"/>
        <v>1039075000</v>
      </c>
      <c r="G222" s="79">
        <f t="shared" si="140"/>
        <v>303600000</v>
      </c>
      <c r="H222" s="79">
        <f t="shared" si="140"/>
        <v>0</v>
      </c>
      <c r="I222" s="79">
        <f t="shared" si="140"/>
        <v>0</v>
      </c>
      <c r="J222" s="79">
        <f t="shared" si="140"/>
        <v>0</v>
      </c>
      <c r="K222" s="79">
        <f t="shared" si="140"/>
        <v>0</v>
      </c>
      <c r="L222" s="226">
        <f t="shared" si="130"/>
        <v>0</v>
      </c>
      <c r="M222" s="127">
        <f t="shared" si="131"/>
        <v>735475000</v>
      </c>
    </row>
    <row r="223" spans="1:13" s="10" customFormat="1" ht="36">
      <c r="A223" s="87" t="s">
        <v>781</v>
      </c>
      <c r="B223" s="30" t="s">
        <v>827</v>
      </c>
      <c r="C223" s="73">
        <f>+SUM(C224:C231)</f>
        <v>604553000</v>
      </c>
      <c r="D223" s="73">
        <f t="shared" ref="D223:K223" si="141">+SUM(D224:D231)</f>
        <v>0</v>
      </c>
      <c r="E223" s="73">
        <f t="shared" si="141"/>
        <v>0</v>
      </c>
      <c r="F223" s="184">
        <f t="shared" si="141"/>
        <v>604553000</v>
      </c>
      <c r="G223" s="73">
        <f t="shared" ref="G223" si="142">+SUM(G224:G231)</f>
        <v>153600000</v>
      </c>
      <c r="H223" s="73">
        <f t="shared" si="141"/>
        <v>0</v>
      </c>
      <c r="I223" s="73">
        <f t="shared" si="141"/>
        <v>0</v>
      </c>
      <c r="J223" s="73">
        <f t="shared" si="141"/>
        <v>0</v>
      </c>
      <c r="K223" s="73">
        <f t="shared" si="141"/>
        <v>0</v>
      </c>
      <c r="L223" s="147">
        <f t="shared" si="130"/>
        <v>0</v>
      </c>
      <c r="M223" s="73">
        <f t="shared" si="131"/>
        <v>450953000</v>
      </c>
    </row>
    <row r="224" spans="1:13" s="10" customFormat="1">
      <c r="A224" s="80"/>
      <c r="B224" s="80" t="s">
        <v>177</v>
      </c>
      <c r="C224" s="81">
        <v>250000000</v>
      </c>
      <c r="D224" s="81">
        <v>0</v>
      </c>
      <c r="E224" s="81">
        <v>0</v>
      </c>
      <c r="F224" s="81">
        <f>+C224+E224</f>
        <v>250000000</v>
      </c>
      <c r="G224" s="81">
        <v>0</v>
      </c>
      <c r="H224" s="81">
        <v>0</v>
      </c>
      <c r="I224" s="81">
        <v>0</v>
      </c>
      <c r="J224" s="81">
        <v>0</v>
      </c>
      <c r="K224" s="81">
        <v>0</v>
      </c>
      <c r="L224" s="152">
        <f t="shared" si="130"/>
        <v>0</v>
      </c>
      <c r="M224" s="128">
        <f t="shared" si="131"/>
        <v>250000000</v>
      </c>
    </row>
    <row r="225" spans="1:16375" s="10" customFormat="1">
      <c r="A225" s="80"/>
      <c r="B225" s="80" t="s">
        <v>165</v>
      </c>
      <c r="C225" s="81">
        <v>50000000</v>
      </c>
      <c r="D225" s="81">
        <v>0</v>
      </c>
      <c r="E225" s="81">
        <v>0</v>
      </c>
      <c r="F225" s="81">
        <f t="shared" ref="F225:F231" si="143">+C225+E225</f>
        <v>50000000</v>
      </c>
      <c r="G225" s="81">
        <v>0</v>
      </c>
      <c r="H225" s="81">
        <v>0</v>
      </c>
      <c r="I225" s="81">
        <v>0</v>
      </c>
      <c r="J225" s="81">
        <v>0</v>
      </c>
      <c r="K225" s="81">
        <v>0</v>
      </c>
      <c r="L225" s="152">
        <f t="shared" si="130"/>
        <v>0</v>
      </c>
      <c r="M225" s="128">
        <f t="shared" si="131"/>
        <v>50000000</v>
      </c>
    </row>
    <row r="226" spans="1:16375" s="10" customFormat="1">
      <c r="A226" s="80"/>
      <c r="B226" s="80" t="s">
        <v>178</v>
      </c>
      <c r="C226" s="81">
        <v>38253000</v>
      </c>
      <c r="D226" s="81">
        <v>0</v>
      </c>
      <c r="E226" s="81">
        <v>0</v>
      </c>
      <c r="F226" s="81">
        <f t="shared" si="143"/>
        <v>38253000</v>
      </c>
      <c r="G226" s="81">
        <v>0</v>
      </c>
      <c r="H226" s="81">
        <v>0</v>
      </c>
      <c r="I226" s="81">
        <v>0</v>
      </c>
      <c r="J226" s="81">
        <v>0</v>
      </c>
      <c r="K226" s="81">
        <v>0</v>
      </c>
      <c r="L226" s="152">
        <f t="shared" si="130"/>
        <v>0</v>
      </c>
      <c r="M226" s="128">
        <f t="shared" si="131"/>
        <v>38253000</v>
      </c>
    </row>
    <row r="227" spans="1:16375" s="10" customFormat="1">
      <c r="A227" s="80"/>
      <c r="B227" s="80" t="s">
        <v>257</v>
      </c>
      <c r="C227" s="81">
        <v>5150000</v>
      </c>
      <c r="D227" s="81">
        <v>0</v>
      </c>
      <c r="E227" s="81">
        <v>0</v>
      </c>
      <c r="F227" s="81">
        <f t="shared" si="143"/>
        <v>5150000</v>
      </c>
      <c r="G227" s="81">
        <v>0</v>
      </c>
      <c r="H227" s="81">
        <v>0</v>
      </c>
      <c r="I227" s="81">
        <v>0</v>
      </c>
      <c r="J227" s="81">
        <v>0</v>
      </c>
      <c r="K227" s="81">
        <v>0</v>
      </c>
      <c r="L227" s="152">
        <f t="shared" si="130"/>
        <v>0</v>
      </c>
      <c r="M227" s="128">
        <f t="shared" si="131"/>
        <v>5150000</v>
      </c>
    </row>
    <row r="228" spans="1:16375" s="10" customFormat="1">
      <c r="A228" s="80"/>
      <c r="B228" s="80" t="s">
        <v>152</v>
      </c>
      <c r="C228" s="81">
        <v>153600000</v>
      </c>
      <c r="D228" s="81">
        <v>0</v>
      </c>
      <c r="E228" s="81">
        <v>0</v>
      </c>
      <c r="F228" s="81">
        <f t="shared" si="143"/>
        <v>153600000</v>
      </c>
      <c r="G228" s="81">
        <v>153600000</v>
      </c>
      <c r="H228" s="81">
        <v>0</v>
      </c>
      <c r="I228" s="81">
        <v>0</v>
      </c>
      <c r="J228" s="81">
        <v>0</v>
      </c>
      <c r="K228" s="81">
        <v>0</v>
      </c>
      <c r="L228" s="152">
        <f t="shared" si="130"/>
        <v>0</v>
      </c>
      <c r="M228" s="128">
        <f t="shared" si="131"/>
        <v>0</v>
      </c>
    </row>
    <row r="229" spans="1:16375" s="10" customFormat="1">
      <c r="A229" s="80"/>
      <c r="B229" s="80" t="s">
        <v>256</v>
      </c>
      <c r="C229" s="81">
        <v>102400000</v>
      </c>
      <c r="D229" s="81">
        <v>0</v>
      </c>
      <c r="E229" s="81">
        <v>0</v>
      </c>
      <c r="F229" s="81">
        <f t="shared" si="143"/>
        <v>102400000</v>
      </c>
      <c r="G229" s="81">
        <v>0</v>
      </c>
      <c r="H229" s="81">
        <v>0</v>
      </c>
      <c r="I229" s="81">
        <v>0</v>
      </c>
      <c r="J229" s="81">
        <v>0</v>
      </c>
      <c r="K229" s="81">
        <v>0</v>
      </c>
      <c r="L229" s="152">
        <f t="shared" si="130"/>
        <v>0</v>
      </c>
      <c r="M229" s="128">
        <f t="shared" si="131"/>
        <v>102400000</v>
      </c>
    </row>
    <row r="230" spans="1:16375" s="11" customFormat="1" ht="24">
      <c r="A230" s="80"/>
      <c r="B230" s="80" t="s">
        <v>255</v>
      </c>
      <c r="C230" s="81">
        <v>0</v>
      </c>
      <c r="D230" s="81">
        <v>0</v>
      </c>
      <c r="E230" s="81">
        <v>0</v>
      </c>
      <c r="F230" s="81">
        <f t="shared" si="143"/>
        <v>0</v>
      </c>
      <c r="G230" s="81">
        <v>0</v>
      </c>
      <c r="H230" s="81">
        <v>0</v>
      </c>
      <c r="I230" s="81">
        <v>0</v>
      </c>
      <c r="J230" s="81">
        <v>0</v>
      </c>
      <c r="K230" s="81">
        <v>0</v>
      </c>
      <c r="L230" s="152">
        <f t="shared" si="130"/>
        <v>0</v>
      </c>
      <c r="M230" s="128">
        <f t="shared" si="131"/>
        <v>0</v>
      </c>
      <c r="N230" s="31"/>
      <c r="O230" s="31"/>
      <c r="P230" s="33"/>
      <c r="Q230" s="31"/>
      <c r="R230" s="29"/>
      <c r="S230" s="30"/>
      <c r="T230" s="73"/>
      <c r="U230" s="31"/>
      <c r="V230" s="32"/>
      <c r="W230" s="31"/>
      <c r="X230" s="31"/>
      <c r="Y230" s="33"/>
      <c r="Z230" s="31"/>
      <c r="AA230" s="31"/>
      <c r="AB230" s="31"/>
      <c r="AC230" s="33"/>
      <c r="AD230" s="31"/>
      <c r="AE230" s="29"/>
      <c r="AF230" s="30"/>
      <c r="AG230" s="73"/>
      <c r="AH230" s="31"/>
      <c r="AI230" s="32"/>
      <c r="AJ230" s="31"/>
      <c r="AK230" s="31"/>
      <c r="AL230" s="33"/>
      <c r="AM230" s="31"/>
      <c r="AN230" s="31"/>
      <c r="AO230" s="31"/>
      <c r="AP230" s="33"/>
      <c r="AQ230" s="31"/>
      <c r="AR230" s="29"/>
      <c r="AS230" s="30"/>
      <c r="AT230" s="73"/>
      <c r="AU230" s="31"/>
      <c r="AV230" s="32"/>
      <c r="AW230" s="31"/>
      <c r="AX230" s="31"/>
      <c r="AY230" s="33"/>
      <c r="AZ230" s="31"/>
      <c r="BA230" s="31"/>
      <c r="BB230" s="31"/>
      <c r="BC230" s="33"/>
      <c r="BD230" s="31"/>
      <c r="BE230" s="29"/>
      <c r="BF230" s="30"/>
      <c r="BG230" s="73"/>
      <c r="BH230" s="31"/>
      <c r="BI230" s="32"/>
      <c r="BJ230" s="31"/>
      <c r="BK230" s="31"/>
      <c r="BL230" s="33"/>
      <c r="BM230" s="31"/>
      <c r="BN230" s="31"/>
      <c r="BO230" s="31"/>
      <c r="BP230" s="33"/>
      <c r="BQ230" s="31"/>
      <c r="BR230" s="29"/>
      <c r="BS230" s="30"/>
      <c r="BT230" s="73"/>
      <c r="BU230" s="31"/>
      <c r="BV230" s="32"/>
      <c r="BW230" s="31"/>
      <c r="BX230" s="31"/>
      <c r="BY230" s="33"/>
      <c r="BZ230" s="31"/>
      <c r="CA230" s="31"/>
      <c r="CB230" s="31"/>
      <c r="CC230" s="33"/>
      <c r="CD230" s="31"/>
      <c r="CE230" s="29"/>
      <c r="CF230" s="30"/>
      <c r="CG230" s="73"/>
      <c r="CH230" s="31"/>
      <c r="CI230" s="32"/>
      <c r="CJ230" s="31"/>
      <c r="CK230" s="31"/>
      <c r="CL230" s="33"/>
      <c r="CM230" s="31"/>
      <c r="CN230" s="31"/>
      <c r="CO230" s="31"/>
      <c r="CP230" s="33"/>
      <c r="CQ230" s="31"/>
      <c r="CR230" s="29"/>
      <c r="CS230" s="30"/>
      <c r="CT230" s="73"/>
      <c r="CU230" s="31"/>
      <c r="CV230" s="32"/>
      <c r="CW230" s="31"/>
      <c r="CX230" s="31"/>
      <c r="CY230" s="33"/>
      <c r="CZ230" s="31"/>
      <c r="DA230" s="31"/>
      <c r="DB230" s="31"/>
      <c r="DC230" s="33"/>
      <c r="DD230" s="31"/>
      <c r="DE230" s="29"/>
      <c r="DF230" s="30"/>
      <c r="DG230" s="73"/>
      <c r="DH230" s="31"/>
      <c r="DI230" s="32"/>
      <c r="DJ230" s="31"/>
      <c r="DK230" s="31"/>
      <c r="DL230" s="33"/>
      <c r="DM230" s="31"/>
      <c r="DN230" s="31"/>
      <c r="DO230" s="31"/>
      <c r="DP230" s="33"/>
      <c r="DQ230" s="31"/>
      <c r="DR230" s="29"/>
      <c r="DS230" s="30"/>
      <c r="DT230" s="73"/>
      <c r="DU230" s="31"/>
      <c r="DV230" s="32"/>
      <c r="DW230" s="31"/>
      <c r="DX230" s="31"/>
      <c r="DY230" s="33"/>
      <c r="DZ230" s="31"/>
      <c r="EA230" s="31"/>
      <c r="EB230" s="31"/>
      <c r="EC230" s="33"/>
      <c r="ED230" s="31"/>
      <c r="EE230" s="29"/>
      <c r="EF230" s="30"/>
      <c r="EG230" s="73"/>
      <c r="EH230" s="31"/>
      <c r="EI230" s="32"/>
      <c r="EJ230" s="31"/>
      <c r="EK230" s="31"/>
      <c r="EL230" s="33"/>
      <c r="EM230" s="31"/>
      <c r="EN230" s="31"/>
      <c r="EO230" s="31"/>
      <c r="EP230" s="33"/>
      <c r="EQ230" s="31"/>
      <c r="ER230" s="29"/>
      <c r="ES230" s="30"/>
      <c r="ET230" s="73"/>
      <c r="EU230" s="31"/>
      <c r="EV230" s="32"/>
      <c r="EW230" s="31"/>
      <c r="EX230" s="31"/>
      <c r="EY230" s="33"/>
      <c r="EZ230" s="31"/>
      <c r="FA230" s="31"/>
      <c r="FB230" s="31"/>
      <c r="FC230" s="33"/>
      <c r="FD230" s="31"/>
      <c r="FE230" s="29"/>
      <c r="FF230" s="30"/>
      <c r="FG230" s="73"/>
      <c r="FH230" s="31"/>
      <c r="FI230" s="32"/>
      <c r="FJ230" s="31"/>
      <c r="FK230" s="31"/>
      <c r="FL230" s="33"/>
      <c r="FM230" s="31"/>
      <c r="FN230" s="31"/>
      <c r="FO230" s="31"/>
      <c r="FP230" s="33"/>
      <c r="FQ230" s="31"/>
      <c r="FR230" s="29"/>
      <c r="FS230" s="30"/>
      <c r="FT230" s="73"/>
      <c r="FU230" s="31"/>
      <c r="FV230" s="32"/>
      <c r="FW230" s="31"/>
      <c r="FX230" s="31"/>
      <c r="FY230" s="33"/>
      <c r="FZ230" s="31"/>
      <c r="GA230" s="31"/>
      <c r="GB230" s="31"/>
      <c r="GC230" s="33"/>
      <c r="GD230" s="31"/>
      <c r="GE230" s="29"/>
      <c r="GF230" s="30"/>
      <c r="GG230" s="73"/>
      <c r="GH230" s="31"/>
      <c r="GI230" s="32"/>
      <c r="GJ230" s="31"/>
      <c r="GK230" s="31"/>
      <c r="GL230" s="33"/>
      <c r="GM230" s="31"/>
      <c r="GN230" s="31"/>
      <c r="GO230" s="31"/>
      <c r="GP230" s="33"/>
      <c r="GQ230" s="31"/>
      <c r="GR230" s="29"/>
      <c r="GS230" s="30"/>
      <c r="GT230" s="73"/>
      <c r="GU230" s="31"/>
      <c r="GV230" s="32"/>
      <c r="GW230" s="31"/>
      <c r="GX230" s="31"/>
      <c r="GY230" s="33"/>
      <c r="GZ230" s="31"/>
      <c r="HA230" s="31"/>
      <c r="HB230" s="31"/>
      <c r="HC230" s="33"/>
      <c r="HD230" s="31"/>
      <c r="HE230" s="29"/>
      <c r="HF230" s="30"/>
      <c r="HG230" s="73"/>
      <c r="HH230" s="31"/>
      <c r="HI230" s="32"/>
      <c r="HJ230" s="31"/>
      <c r="HK230" s="31"/>
      <c r="HL230" s="33"/>
      <c r="HM230" s="31"/>
      <c r="HN230" s="31"/>
      <c r="HO230" s="31"/>
      <c r="HP230" s="33"/>
      <c r="HQ230" s="31"/>
      <c r="HR230" s="29"/>
      <c r="HS230" s="30"/>
      <c r="HT230" s="73"/>
      <c r="HU230" s="31"/>
      <c r="HV230" s="32"/>
      <c r="HW230" s="31"/>
      <c r="HX230" s="31"/>
      <c r="HY230" s="33"/>
      <c r="HZ230" s="31"/>
      <c r="IA230" s="31"/>
      <c r="IB230" s="31"/>
      <c r="IC230" s="33"/>
      <c r="ID230" s="31"/>
      <c r="IE230" s="29"/>
      <c r="IF230" s="30"/>
      <c r="IG230" s="73"/>
      <c r="IH230" s="31"/>
      <c r="II230" s="32"/>
      <c r="IJ230" s="31"/>
      <c r="IK230" s="31"/>
      <c r="IL230" s="33"/>
      <c r="IM230" s="31"/>
      <c r="IN230" s="31"/>
      <c r="IO230" s="31"/>
      <c r="IP230" s="33"/>
      <c r="IQ230" s="31"/>
      <c r="IR230" s="29"/>
      <c r="IS230" s="30"/>
      <c r="IT230" s="73"/>
      <c r="IU230" s="31"/>
      <c r="IV230" s="32"/>
      <c r="IW230" s="31"/>
      <c r="IX230" s="31"/>
      <c r="IY230" s="33"/>
      <c r="IZ230" s="31"/>
      <c r="JA230" s="31"/>
      <c r="JB230" s="31"/>
      <c r="JC230" s="33"/>
      <c r="JD230" s="31"/>
      <c r="JE230" s="29"/>
      <c r="JF230" s="30"/>
      <c r="JG230" s="73"/>
      <c r="JH230" s="31"/>
      <c r="JI230" s="32"/>
      <c r="JJ230" s="31"/>
      <c r="JK230" s="31"/>
      <c r="JL230" s="33"/>
      <c r="JM230" s="31"/>
      <c r="JN230" s="31"/>
      <c r="JO230" s="31"/>
      <c r="JP230" s="33"/>
      <c r="JQ230" s="31"/>
      <c r="JR230" s="29"/>
      <c r="JS230" s="30"/>
      <c r="JT230" s="73"/>
      <c r="JU230" s="31"/>
      <c r="JV230" s="32"/>
      <c r="JW230" s="31"/>
      <c r="JX230" s="31"/>
      <c r="JY230" s="33"/>
      <c r="JZ230" s="31"/>
      <c r="KA230" s="31"/>
      <c r="KB230" s="31"/>
      <c r="KC230" s="33"/>
      <c r="KD230" s="31"/>
      <c r="KE230" s="29"/>
      <c r="KF230" s="30"/>
      <c r="KG230" s="73"/>
      <c r="KH230" s="31"/>
      <c r="KI230" s="32"/>
      <c r="KJ230" s="31"/>
      <c r="KK230" s="31"/>
      <c r="KL230" s="33"/>
      <c r="KM230" s="31"/>
      <c r="KN230" s="31"/>
      <c r="KO230" s="31"/>
      <c r="KP230" s="33"/>
      <c r="KQ230" s="31"/>
      <c r="KR230" s="29"/>
      <c r="KS230" s="30"/>
      <c r="KT230" s="73"/>
      <c r="KU230" s="31"/>
      <c r="KV230" s="32"/>
      <c r="KW230" s="31"/>
      <c r="KX230" s="31"/>
      <c r="KY230" s="33"/>
      <c r="KZ230" s="31"/>
      <c r="LA230" s="31"/>
      <c r="LB230" s="31"/>
      <c r="LC230" s="33"/>
      <c r="LD230" s="31"/>
      <c r="LE230" s="29"/>
      <c r="LF230" s="30"/>
      <c r="LG230" s="73"/>
      <c r="LH230" s="31"/>
      <c r="LI230" s="32"/>
      <c r="LJ230" s="31"/>
      <c r="LK230" s="31"/>
      <c r="LL230" s="33"/>
      <c r="LM230" s="31"/>
      <c r="LN230" s="31"/>
      <c r="LO230" s="31"/>
      <c r="LP230" s="33"/>
      <c r="LQ230" s="31"/>
      <c r="LR230" s="29"/>
      <c r="LS230" s="30"/>
      <c r="LT230" s="73"/>
      <c r="LU230" s="31"/>
      <c r="LV230" s="32"/>
      <c r="LW230" s="31"/>
      <c r="LX230" s="31"/>
      <c r="LY230" s="33"/>
      <c r="LZ230" s="31"/>
      <c r="MA230" s="31"/>
      <c r="MB230" s="31"/>
      <c r="MC230" s="33"/>
      <c r="MD230" s="31"/>
      <c r="ME230" s="29"/>
      <c r="MF230" s="30"/>
      <c r="MG230" s="73"/>
      <c r="MH230" s="31"/>
      <c r="MI230" s="32"/>
      <c r="MJ230" s="31"/>
      <c r="MK230" s="31"/>
      <c r="ML230" s="33"/>
      <c r="MM230" s="31"/>
      <c r="MN230" s="31"/>
      <c r="MO230" s="31"/>
      <c r="MP230" s="33"/>
      <c r="MQ230" s="31"/>
      <c r="MR230" s="29"/>
      <c r="MS230" s="30"/>
      <c r="MT230" s="73"/>
      <c r="MU230" s="31"/>
      <c r="MV230" s="32"/>
      <c r="MW230" s="31"/>
      <c r="MX230" s="31"/>
      <c r="MY230" s="33"/>
      <c r="MZ230" s="31"/>
      <c r="NA230" s="31"/>
      <c r="NB230" s="31"/>
      <c r="NC230" s="33"/>
      <c r="ND230" s="31"/>
      <c r="NE230" s="29"/>
      <c r="NF230" s="30"/>
      <c r="NG230" s="73"/>
      <c r="NH230" s="31"/>
      <c r="NI230" s="32"/>
      <c r="NJ230" s="31"/>
      <c r="NK230" s="31"/>
      <c r="NL230" s="33"/>
      <c r="NM230" s="31"/>
      <c r="NN230" s="31"/>
      <c r="NO230" s="31"/>
      <c r="NP230" s="33"/>
      <c r="NQ230" s="31"/>
      <c r="NR230" s="29"/>
      <c r="NS230" s="30"/>
      <c r="NT230" s="73"/>
      <c r="NU230" s="31"/>
      <c r="NV230" s="32"/>
      <c r="NW230" s="31"/>
      <c r="NX230" s="31"/>
      <c r="NY230" s="33"/>
      <c r="NZ230" s="31"/>
      <c r="OA230" s="31"/>
      <c r="OB230" s="31"/>
      <c r="OC230" s="33"/>
      <c r="OD230" s="31"/>
      <c r="OE230" s="29"/>
      <c r="OF230" s="30"/>
      <c r="OG230" s="73"/>
      <c r="OH230" s="31"/>
      <c r="OI230" s="32"/>
      <c r="OJ230" s="31"/>
      <c r="OK230" s="31"/>
      <c r="OL230" s="33"/>
      <c r="OM230" s="31"/>
      <c r="ON230" s="31"/>
      <c r="OO230" s="31"/>
      <c r="OP230" s="33"/>
      <c r="OQ230" s="31"/>
      <c r="OR230" s="29"/>
      <c r="OS230" s="30"/>
      <c r="OT230" s="73"/>
      <c r="OU230" s="31"/>
      <c r="OV230" s="32"/>
      <c r="OW230" s="31"/>
      <c r="OX230" s="31"/>
      <c r="OY230" s="33"/>
      <c r="OZ230" s="31"/>
      <c r="PA230" s="31"/>
      <c r="PB230" s="31"/>
      <c r="PC230" s="33"/>
      <c r="PD230" s="31"/>
      <c r="PE230" s="29"/>
      <c r="PF230" s="30"/>
      <c r="PG230" s="73"/>
      <c r="PH230" s="31"/>
      <c r="PI230" s="32"/>
      <c r="PJ230" s="31"/>
      <c r="PK230" s="31"/>
      <c r="PL230" s="33"/>
      <c r="PM230" s="31"/>
      <c r="PN230" s="31"/>
      <c r="PO230" s="31"/>
      <c r="PP230" s="33"/>
      <c r="PQ230" s="31"/>
      <c r="PR230" s="29"/>
      <c r="PS230" s="30"/>
      <c r="PT230" s="73"/>
      <c r="PU230" s="31"/>
      <c r="PV230" s="32"/>
      <c r="PW230" s="31"/>
      <c r="PX230" s="31"/>
      <c r="PY230" s="33"/>
      <c r="PZ230" s="31"/>
      <c r="QA230" s="31"/>
      <c r="QB230" s="31"/>
      <c r="QC230" s="33"/>
      <c r="QD230" s="31"/>
      <c r="QE230" s="29"/>
      <c r="QF230" s="30"/>
      <c r="QG230" s="73"/>
      <c r="QH230" s="31"/>
      <c r="QI230" s="32"/>
      <c r="QJ230" s="31"/>
      <c r="QK230" s="31"/>
      <c r="QL230" s="33"/>
      <c r="QM230" s="31"/>
      <c r="QN230" s="31"/>
      <c r="QO230" s="31"/>
      <c r="QP230" s="33"/>
      <c r="QQ230" s="31"/>
      <c r="QR230" s="29"/>
      <c r="QS230" s="30"/>
      <c r="QT230" s="73"/>
      <c r="QU230" s="31"/>
      <c r="QV230" s="32"/>
      <c r="QW230" s="31"/>
      <c r="QX230" s="31"/>
      <c r="QY230" s="33"/>
      <c r="QZ230" s="31"/>
      <c r="RA230" s="31"/>
      <c r="RB230" s="31"/>
      <c r="RC230" s="33"/>
      <c r="RD230" s="31"/>
      <c r="RE230" s="29"/>
      <c r="RF230" s="30"/>
      <c r="RG230" s="73"/>
      <c r="RH230" s="31"/>
      <c r="RI230" s="32"/>
      <c r="RJ230" s="31"/>
      <c r="RK230" s="31"/>
      <c r="RL230" s="33"/>
      <c r="RM230" s="31"/>
      <c r="RN230" s="31"/>
      <c r="RO230" s="31"/>
      <c r="RP230" s="33"/>
      <c r="RQ230" s="31"/>
      <c r="RR230" s="29"/>
      <c r="RS230" s="30"/>
      <c r="RT230" s="73"/>
      <c r="RU230" s="31"/>
      <c r="RV230" s="32"/>
      <c r="RW230" s="31"/>
      <c r="RX230" s="31"/>
      <c r="RY230" s="33"/>
      <c r="RZ230" s="31"/>
      <c r="SA230" s="31"/>
      <c r="SB230" s="31"/>
      <c r="SC230" s="33"/>
      <c r="SD230" s="31"/>
      <c r="SE230" s="29"/>
      <c r="SF230" s="30"/>
      <c r="SG230" s="73"/>
      <c r="SH230" s="31"/>
      <c r="SI230" s="32"/>
      <c r="SJ230" s="31"/>
      <c r="SK230" s="31"/>
      <c r="SL230" s="33"/>
      <c r="SM230" s="31"/>
      <c r="SN230" s="31"/>
      <c r="SO230" s="31"/>
      <c r="SP230" s="33"/>
      <c r="SQ230" s="31"/>
      <c r="SR230" s="29"/>
      <c r="SS230" s="30"/>
      <c r="ST230" s="73"/>
      <c r="SU230" s="31"/>
      <c r="SV230" s="32"/>
      <c r="SW230" s="31"/>
      <c r="SX230" s="31"/>
      <c r="SY230" s="33"/>
      <c r="SZ230" s="31"/>
      <c r="TA230" s="31"/>
      <c r="TB230" s="31"/>
      <c r="TC230" s="33"/>
      <c r="TD230" s="31"/>
      <c r="TE230" s="29"/>
      <c r="TF230" s="30"/>
      <c r="TG230" s="73"/>
      <c r="TH230" s="31"/>
      <c r="TI230" s="32"/>
      <c r="TJ230" s="31"/>
      <c r="TK230" s="31"/>
      <c r="TL230" s="33"/>
      <c r="TM230" s="31"/>
      <c r="TN230" s="31"/>
      <c r="TO230" s="31"/>
      <c r="TP230" s="33"/>
      <c r="TQ230" s="31"/>
      <c r="TR230" s="29"/>
      <c r="TS230" s="30"/>
      <c r="TT230" s="73"/>
      <c r="TU230" s="31"/>
      <c r="TV230" s="32"/>
      <c r="TW230" s="31"/>
      <c r="TX230" s="31"/>
      <c r="TY230" s="33"/>
      <c r="TZ230" s="31"/>
      <c r="UA230" s="31"/>
      <c r="UB230" s="31"/>
      <c r="UC230" s="33"/>
      <c r="UD230" s="31"/>
      <c r="UE230" s="29"/>
      <c r="UF230" s="30"/>
      <c r="UG230" s="73"/>
      <c r="UH230" s="31"/>
      <c r="UI230" s="32"/>
      <c r="UJ230" s="31"/>
      <c r="UK230" s="31"/>
      <c r="UL230" s="33"/>
      <c r="UM230" s="31"/>
      <c r="UN230" s="31"/>
      <c r="UO230" s="31"/>
      <c r="UP230" s="33"/>
      <c r="UQ230" s="31"/>
      <c r="UR230" s="29"/>
      <c r="US230" s="30"/>
      <c r="UT230" s="73"/>
      <c r="UU230" s="31"/>
      <c r="UV230" s="32"/>
      <c r="UW230" s="31"/>
      <c r="UX230" s="31"/>
      <c r="UY230" s="33"/>
      <c r="UZ230" s="31"/>
      <c r="VA230" s="31"/>
      <c r="VB230" s="31"/>
      <c r="VC230" s="33"/>
      <c r="VD230" s="31"/>
      <c r="VE230" s="29"/>
      <c r="VF230" s="30"/>
      <c r="VG230" s="73"/>
      <c r="VH230" s="31"/>
      <c r="VI230" s="32"/>
      <c r="VJ230" s="31"/>
      <c r="VK230" s="31"/>
      <c r="VL230" s="33"/>
      <c r="VM230" s="31"/>
      <c r="VN230" s="31"/>
      <c r="VO230" s="31"/>
      <c r="VP230" s="33"/>
      <c r="VQ230" s="31"/>
      <c r="VR230" s="29"/>
      <c r="VS230" s="30"/>
      <c r="VT230" s="73"/>
      <c r="VU230" s="31"/>
      <c r="VV230" s="32"/>
      <c r="VW230" s="31"/>
      <c r="VX230" s="31"/>
      <c r="VY230" s="33"/>
      <c r="VZ230" s="31"/>
      <c r="WA230" s="31"/>
      <c r="WB230" s="31"/>
      <c r="WC230" s="33"/>
      <c r="WD230" s="31"/>
      <c r="WE230" s="29"/>
      <c r="WF230" s="30"/>
      <c r="WG230" s="73"/>
      <c r="WH230" s="31"/>
      <c r="WI230" s="32"/>
      <c r="WJ230" s="31"/>
      <c r="WK230" s="31"/>
      <c r="WL230" s="33"/>
      <c r="WM230" s="31"/>
      <c r="WN230" s="31"/>
      <c r="WO230" s="31"/>
      <c r="WP230" s="33"/>
      <c r="WQ230" s="31"/>
      <c r="WR230" s="29"/>
      <c r="WS230" s="30"/>
      <c r="WT230" s="73"/>
      <c r="WU230" s="31"/>
      <c r="WV230" s="32"/>
      <c r="WW230" s="31"/>
      <c r="WX230" s="31"/>
      <c r="WY230" s="33"/>
      <c r="WZ230" s="31"/>
      <c r="XA230" s="31"/>
      <c r="XB230" s="31"/>
      <c r="XC230" s="33"/>
      <c r="XD230" s="31"/>
      <c r="XE230" s="29"/>
      <c r="XF230" s="30"/>
      <c r="XG230" s="73"/>
      <c r="XH230" s="31"/>
      <c r="XI230" s="32"/>
      <c r="XJ230" s="31"/>
      <c r="XK230" s="31"/>
      <c r="XL230" s="33"/>
      <c r="XM230" s="31"/>
      <c r="XN230" s="31"/>
      <c r="XO230" s="31"/>
      <c r="XP230" s="33"/>
      <c r="XQ230" s="31"/>
      <c r="XR230" s="29"/>
      <c r="XS230" s="30"/>
      <c r="XT230" s="73"/>
      <c r="XU230" s="31"/>
      <c r="XV230" s="32"/>
      <c r="XW230" s="31"/>
      <c r="XX230" s="31"/>
      <c r="XY230" s="33"/>
      <c r="XZ230" s="31"/>
      <c r="YA230" s="31"/>
      <c r="YB230" s="31"/>
      <c r="YC230" s="33"/>
      <c r="YD230" s="31"/>
      <c r="YE230" s="29"/>
      <c r="YF230" s="30"/>
      <c r="YG230" s="73"/>
      <c r="YH230" s="31"/>
      <c r="YI230" s="32"/>
      <c r="YJ230" s="31"/>
      <c r="YK230" s="31"/>
      <c r="YL230" s="33"/>
      <c r="YM230" s="31"/>
      <c r="YN230" s="31"/>
      <c r="YO230" s="31"/>
      <c r="YP230" s="33"/>
      <c r="YQ230" s="31"/>
      <c r="YR230" s="29"/>
      <c r="YS230" s="30"/>
      <c r="YT230" s="73"/>
      <c r="YU230" s="31"/>
      <c r="YV230" s="32"/>
      <c r="YW230" s="31"/>
      <c r="YX230" s="31"/>
      <c r="YY230" s="33"/>
      <c r="YZ230" s="31"/>
      <c r="ZA230" s="31"/>
      <c r="ZB230" s="31"/>
      <c r="ZC230" s="33"/>
      <c r="ZD230" s="31"/>
      <c r="ZE230" s="29"/>
      <c r="ZF230" s="30"/>
      <c r="ZG230" s="73"/>
      <c r="ZH230" s="31"/>
      <c r="ZI230" s="32"/>
      <c r="ZJ230" s="31"/>
      <c r="ZK230" s="31"/>
      <c r="ZL230" s="33"/>
      <c r="ZM230" s="31"/>
      <c r="ZN230" s="31"/>
      <c r="ZO230" s="31"/>
      <c r="ZP230" s="33"/>
      <c r="ZQ230" s="31"/>
      <c r="ZR230" s="29"/>
      <c r="ZS230" s="30"/>
      <c r="ZT230" s="73"/>
      <c r="ZU230" s="31"/>
      <c r="ZV230" s="32"/>
      <c r="ZW230" s="31"/>
      <c r="ZX230" s="31"/>
      <c r="ZY230" s="33"/>
      <c r="ZZ230" s="31"/>
      <c r="AAA230" s="31"/>
      <c r="AAB230" s="31"/>
      <c r="AAC230" s="33"/>
      <c r="AAD230" s="31"/>
      <c r="AAE230" s="29"/>
      <c r="AAF230" s="30"/>
      <c r="AAG230" s="73"/>
      <c r="AAH230" s="31"/>
      <c r="AAI230" s="32"/>
      <c r="AAJ230" s="31"/>
      <c r="AAK230" s="31"/>
      <c r="AAL230" s="33"/>
      <c r="AAM230" s="31"/>
      <c r="AAN230" s="31"/>
      <c r="AAO230" s="31"/>
      <c r="AAP230" s="33"/>
      <c r="AAQ230" s="31"/>
      <c r="AAR230" s="29"/>
      <c r="AAS230" s="30"/>
      <c r="AAT230" s="73"/>
      <c r="AAU230" s="31"/>
      <c r="AAV230" s="32"/>
      <c r="AAW230" s="31"/>
      <c r="AAX230" s="31"/>
      <c r="AAY230" s="33"/>
      <c r="AAZ230" s="31"/>
      <c r="ABA230" s="31"/>
      <c r="ABB230" s="31"/>
      <c r="ABC230" s="33"/>
      <c r="ABD230" s="31"/>
      <c r="ABE230" s="29"/>
      <c r="ABF230" s="30"/>
      <c r="ABG230" s="73"/>
      <c r="ABH230" s="31"/>
      <c r="ABI230" s="32"/>
      <c r="ABJ230" s="31"/>
      <c r="ABK230" s="31"/>
      <c r="ABL230" s="33"/>
      <c r="ABM230" s="31"/>
      <c r="ABN230" s="31"/>
      <c r="ABO230" s="31"/>
      <c r="ABP230" s="33"/>
      <c r="ABQ230" s="31"/>
      <c r="ABR230" s="29"/>
      <c r="ABS230" s="30"/>
      <c r="ABT230" s="73"/>
      <c r="ABU230" s="31"/>
      <c r="ABV230" s="32"/>
      <c r="ABW230" s="31"/>
      <c r="ABX230" s="31"/>
      <c r="ABY230" s="33"/>
      <c r="ABZ230" s="31"/>
      <c r="ACA230" s="31"/>
      <c r="ACB230" s="31"/>
      <c r="ACC230" s="33"/>
      <c r="ACD230" s="31"/>
      <c r="ACE230" s="29"/>
      <c r="ACF230" s="30"/>
      <c r="ACG230" s="73"/>
      <c r="ACH230" s="31"/>
      <c r="ACI230" s="32"/>
      <c r="ACJ230" s="31"/>
      <c r="ACK230" s="31"/>
      <c r="ACL230" s="33"/>
      <c r="ACM230" s="31"/>
      <c r="ACN230" s="31"/>
      <c r="ACO230" s="31"/>
      <c r="ACP230" s="33"/>
      <c r="ACQ230" s="31"/>
      <c r="ACR230" s="29"/>
      <c r="ACS230" s="30"/>
      <c r="ACT230" s="73"/>
      <c r="ACU230" s="31"/>
      <c r="ACV230" s="32"/>
      <c r="ACW230" s="31"/>
      <c r="ACX230" s="31"/>
      <c r="ACY230" s="33"/>
      <c r="ACZ230" s="31"/>
      <c r="ADA230" s="31"/>
      <c r="ADB230" s="31"/>
      <c r="ADC230" s="33"/>
      <c r="ADD230" s="31"/>
      <c r="ADE230" s="29"/>
      <c r="ADF230" s="30"/>
      <c r="ADG230" s="73"/>
      <c r="ADH230" s="31"/>
      <c r="ADI230" s="32"/>
      <c r="ADJ230" s="31"/>
      <c r="ADK230" s="31"/>
      <c r="ADL230" s="33"/>
      <c r="ADM230" s="31"/>
      <c r="ADN230" s="31"/>
      <c r="ADO230" s="31"/>
      <c r="ADP230" s="33"/>
      <c r="ADQ230" s="31"/>
      <c r="ADR230" s="29"/>
      <c r="ADS230" s="30"/>
      <c r="ADT230" s="73"/>
      <c r="ADU230" s="31"/>
      <c r="ADV230" s="32"/>
      <c r="ADW230" s="31"/>
      <c r="ADX230" s="31"/>
      <c r="ADY230" s="33"/>
      <c r="ADZ230" s="31"/>
      <c r="AEA230" s="31"/>
      <c r="AEB230" s="31"/>
      <c r="AEC230" s="33"/>
      <c r="AED230" s="31"/>
      <c r="AEE230" s="29"/>
      <c r="AEF230" s="30"/>
      <c r="AEG230" s="73"/>
      <c r="AEH230" s="31"/>
      <c r="AEI230" s="32"/>
      <c r="AEJ230" s="31"/>
      <c r="AEK230" s="31"/>
      <c r="AEL230" s="33"/>
      <c r="AEM230" s="31"/>
      <c r="AEN230" s="31"/>
      <c r="AEO230" s="31"/>
      <c r="AEP230" s="33"/>
      <c r="AEQ230" s="31"/>
      <c r="AER230" s="29"/>
      <c r="AES230" s="30"/>
      <c r="AET230" s="73"/>
      <c r="AEU230" s="31"/>
      <c r="AEV230" s="32"/>
      <c r="AEW230" s="31"/>
      <c r="AEX230" s="31"/>
      <c r="AEY230" s="33"/>
      <c r="AEZ230" s="31"/>
      <c r="AFA230" s="31"/>
      <c r="AFB230" s="31"/>
      <c r="AFC230" s="33"/>
      <c r="AFD230" s="31"/>
      <c r="AFE230" s="29"/>
      <c r="AFF230" s="30"/>
      <c r="AFG230" s="73"/>
      <c r="AFH230" s="31"/>
      <c r="AFI230" s="32"/>
      <c r="AFJ230" s="31"/>
      <c r="AFK230" s="31"/>
      <c r="AFL230" s="33"/>
      <c r="AFM230" s="31"/>
      <c r="AFN230" s="31"/>
      <c r="AFO230" s="31"/>
      <c r="AFP230" s="33"/>
      <c r="AFQ230" s="31"/>
      <c r="AFR230" s="29"/>
      <c r="AFS230" s="30"/>
      <c r="AFT230" s="73"/>
      <c r="AFU230" s="31"/>
      <c r="AFV230" s="32"/>
      <c r="AFW230" s="31"/>
      <c r="AFX230" s="31"/>
      <c r="AFY230" s="33"/>
      <c r="AFZ230" s="31"/>
      <c r="AGA230" s="31"/>
      <c r="AGB230" s="31"/>
      <c r="AGC230" s="33"/>
      <c r="AGD230" s="31"/>
      <c r="AGE230" s="29"/>
      <c r="AGF230" s="30"/>
      <c r="AGG230" s="73"/>
      <c r="AGH230" s="31"/>
      <c r="AGI230" s="32"/>
      <c r="AGJ230" s="31"/>
      <c r="AGK230" s="31"/>
      <c r="AGL230" s="33"/>
      <c r="AGM230" s="31"/>
      <c r="AGN230" s="31"/>
      <c r="AGO230" s="31"/>
      <c r="AGP230" s="33"/>
      <c r="AGQ230" s="31"/>
      <c r="AGR230" s="29"/>
      <c r="AGS230" s="30"/>
      <c r="AGT230" s="73"/>
      <c r="AGU230" s="31"/>
      <c r="AGV230" s="32"/>
      <c r="AGW230" s="31"/>
      <c r="AGX230" s="31"/>
      <c r="AGY230" s="33"/>
      <c r="AGZ230" s="31"/>
      <c r="AHA230" s="31"/>
      <c r="AHB230" s="31"/>
      <c r="AHC230" s="33"/>
      <c r="AHD230" s="31"/>
      <c r="AHE230" s="29"/>
      <c r="AHF230" s="30"/>
      <c r="AHG230" s="73"/>
      <c r="AHH230" s="31"/>
      <c r="AHI230" s="32"/>
      <c r="AHJ230" s="31"/>
      <c r="AHK230" s="31"/>
      <c r="AHL230" s="33"/>
      <c r="AHM230" s="31"/>
      <c r="AHN230" s="31"/>
      <c r="AHO230" s="31"/>
      <c r="AHP230" s="33"/>
      <c r="AHQ230" s="31"/>
      <c r="AHR230" s="29"/>
      <c r="AHS230" s="30"/>
      <c r="AHT230" s="73"/>
      <c r="AHU230" s="31"/>
      <c r="AHV230" s="32"/>
      <c r="AHW230" s="31"/>
      <c r="AHX230" s="31"/>
      <c r="AHY230" s="33"/>
      <c r="AHZ230" s="31"/>
      <c r="AIA230" s="31"/>
      <c r="AIB230" s="31"/>
      <c r="AIC230" s="33"/>
      <c r="AID230" s="31"/>
      <c r="AIE230" s="29"/>
      <c r="AIF230" s="30"/>
      <c r="AIG230" s="73"/>
      <c r="AIH230" s="31"/>
      <c r="AII230" s="32"/>
      <c r="AIJ230" s="31"/>
      <c r="AIK230" s="31"/>
      <c r="AIL230" s="33"/>
      <c r="AIM230" s="31"/>
      <c r="AIN230" s="31"/>
      <c r="AIO230" s="31"/>
      <c r="AIP230" s="33"/>
      <c r="AIQ230" s="31"/>
      <c r="AIR230" s="29"/>
      <c r="AIS230" s="30"/>
      <c r="AIT230" s="73"/>
      <c r="AIU230" s="31"/>
      <c r="AIV230" s="32"/>
      <c r="AIW230" s="31"/>
      <c r="AIX230" s="31"/>
      <c r="AIY230" s="33"/>
      <c r="AIZ230" s="31"/>
      <c r="AJA230" s="31"/>
      <c r="AJB230" s="31"/>
      <c r="AJC230" s="33"/>
      <c r="AJD230" s="31"/>
      <c r="AJE230" s="29"/>
      <c r="AJF230" s="30"/>
      <c r="AJG230" s="73"/>
      <c r="AJH230" s="31"/>
      <c r="AJI230" s="32"/>
      <c r="AJJ230" s="31"/>
      <c r="AJK230" s="31"/>
      <c r="AJL230" s="33"/>
      <c r="AJM230" s="31"/>
      <c r="AJN230" s="31"/>
      <c r="AJO230" s="31"/>
      <c r="AJP230" s="33"/>
      <c r="AJQ230" s="31"/>
      <c r="AJR230" s="29"/>
      <c r="AJS230" s="30"/>
      <c r="AJT230" s="73"/>
      <c r="AJU230" s="31"/>
      <c r="AJV230" s="32"/>
      <c r="AJW230" s="31"/>
      <c r="AJX230" s="31"/>
      <c r="AJY230" s="33"/>
      <c r="AJZ230" s="31"/>
      <c r="AKA230" s="31"/>
      <c r="AKB230" s="31"/>
      <c r="AKC230" s="33"/>
      <c r="AKD230" s="31"/>
      <c r="AKE230" s="29"/>
      <c r="AKF230" s="30"/>
      <c r="AKG230" s="73"/>
      <c r="AKH230" s="31"/>
      <c r="AKI230" s="32"/>
      <c r="AKJ230" s="31"/>
      <c r="AKK230" s="31"/>
      <c r="AKL230" s="33"/>
      <c r="AKM230" s="31"/>
      <c r="AKN230" s="31"/>
      <c r="AKO230" s="31"/>
      <c r="AKP230" s="33"/>
      <c r="AKQ230" s="31"/>
      <c r="AKR230" s="29"/>
      <c r="AKS230" s="30"/>
      <c r="AKT230" s="73"/>
      <c r="AKU230" s="31"/>
      <c r="AKV230" s="32"/>
      <c r="AKW230" s="31"/>
      <c r="AKX230" s="31"/>
      <c r="AKY230" s="33"/>
      <c r="AKZ230" s="31"/>
      <c r="ALA230" s="31"/>
      <c r="ALB230" s="31"/>
      <c r="ALC230" s="33"/>
      <c r="ALD230" s="31"/>
      <c r="ALE230" s="29"/>
      <c r="ALF230" s="30"/>
      <c r="ALG230" s="73"/>
      <c r="ALH230" s="31"/>
      <c r="ALI230" s="32"/>
      <c r="ALJ230" s="31"/>
      <c r="ALK230" s="31"/>
      <c r="ALL230" s="33"/>
      <c r="ALM230" s="31"/>
      <c r="ALN230" s="31"/>
      <c r="ALO230" s="31"/>
      <c r="ALP230" s="33"/>
      <c r="ALQ230" s="31"/>
      <c r="ALR230" s="29"/>
      <c r="ALS230" s="30"/>
      <c r="ALT230" s="73"/>
      <c r="ALU230" s="31"/>
      <c r="ALV230" s="32"/>
      <c r="ALW230" s="31"/>
      <c r="ALX230" s="31"/>
      <c r="ALY230" s="33"/>
      <c r="ALZ230" s="31"/>
      <c r="AMA230" s="31"/>
      <c r="AMB230" s="31"/>
      <c r="AMC230" s="33"/>
      <c r="AMD230" s="31"/>
      <c r="AME230" s="29"/>
      <c r="AMF230" s="30"/>
      <c r="AMG230" s="73"/>
      <c r="AMH230" s="31"/>
      <c r="AMI230" s="32"/>
      <c r="AMJ230" s="31"/>
      <c r="AMK230" s="31"/>
      <c r="AML230" s="33"/>
      <c r="AMM230" s="31"/>
      <c r="AMN230" s="31"/>
      <c r="AMO230" s="31"/>
      <c r="AMP230" s="33"/>
      <c r="AMQ230" s="31"/>
      <c r="AMR230" s="29"/>
      <c r="AMS230" s="30"/>
      <c r="AMT230" s="73"/>
      <c r="AMU230" s="31"/>
      <c r="AMV230" s="32"/>
      <c r="AMW230" s="31"/>
      <c r="AMX230" s="31"/>
      <c r="AMY230" s="33"/>
      <c r="AMZ230" s="31"/>
      <c r="ANA230" s="31"/>
      <c r="ANB230" s="31"/>
      <c r="ANC230" s="33"/>
      <c r="AND230" s="31"/>
      <c r="ANE230" s="29"/>
      <c r="ANF230" s="30"/>
      <c r="ANG230" s="73"/>
      <c r="ANH230" s="31"/>
      <c r="ANI230" s="32"/>
      <c r="ANJ230" s="31"/>
      <c r="ANK230" s="31"/>
      <c r="ANL230" s="33"/>
      <c r="ANM230" s="31"/>
      <c r="ANN230" s="31"/>
      <c r="ANO230" s="31"/>
      <c r="ANP230" s="33"/>
      <c r="ANQ230" s="31"/>
      <c r="ANR230" s="29"/>
      <c r="ANS230" s="30"/>
      <c r="ANT230" s="73"/>
      <c r="ANU230" s="31"/>
      <c r="ANV230" s="32"/>
      <c r="ANW230" s="31"/>
      <c r="ANX230" s="31"/>
      <c r="ANY230" s="33"/>
      <c r="ANZ230" s="31"/>
      <c r="AOA230" s="31"/>
      <c r="AOB230" s="31"/>
      <c r="AOC230" s="33"/>
      <c r="AOD230" s="31"/>
      <c r="AOE230" s="29"/>
      <c r="AOF230" s="30"/>
      <c r="AOG230" s="73"/>
      <c r="AOH230" s="31"/>
      <c r="AOI230" s="32"/>
      <c r="AOJ230" s="31"/>
      <c r="AOK230" s="31"/>
      <c r="AOL230" s="33"/>
      <c r="AOM230" s="31"/>
      <c r="AON230" s="31"/>
      <c r="AOO230" s="31"/>
      <c r="AOP230" s="33"/>
      <c r="AOQ230" s="31"/>
      <c r="AOR230" s="29"/>
      <c r="AOS230" s="30"/>
      <c r="AOT230" s="73"/>
      <c r="AOU230" s="31"/>
      <c r="AOV230" s="32"/>
      <c r="AOW230" s="31"/>
      <c r="AOX230" s="31"/>
      <c r="AOY230" s="33"/>
      <c r="AOZ230" s="31"/>
      <c r="APA230" s="31"/>
      <c r="APB230" s="31"/>
      <c r="APC230" s="33"/>
      <c r="APD230" s="31"/>
      <c r="APE230" s="29"/>
      <c r="APF230" s="30"/>
      <c r="APG230" s="73"/>
      <c r="APH230" s="31"/>
      <c r="API230" s="32"/>
      <c r="APJ230" s="31"/>
      <c r="APK230" s="31"/>
      <c r="APL230" s="33"/>
      <c r="APM230" s="31"/>
      <c r="APN230" s="31"/>
      <c r="APO230" s="31"/>
      <c r="APP230" s="33"/>
      <c r="APQ230" s="31"/>
      <c r="APR230" s="29"/>
      <c r="APS230" s="30"/>
      <c r="APT230" s="73"/>
      <c r="APU230" s="31"/>
      <c r="APV230" s="32"/>
      <c r="APW230" s="31"/>
      <c r="APX230" s="31"/>
      <c r="APY230" s="33"/>
      <c r="APZ230" s="31"/>
      <c r="AQA230" s="31"/>
      <c r="AQB230" s="31"/>
      <c r="AQC230" s="33"/>
      <c r="AQD230" s="31"/>
      <c r="AQE230" s="29"/>
      <c r="AQF230" s="30"/>
      <c r="AQG230" s="73"/>
      <c r="AQH230" s="31"/>
      <c r="AQI230" s="32"/>
      <c r="AQJ230" s="31"/>
      <c r="AQK230" s="31"/>
      <c r="AQL230" s="33"/>
      <c r="AQM230" s="31"/>
      <c r="AQN230" s="31"/>
      <c r="AQO230" s="31"/>
      <c r="AQP230" s="33"/>
      <c r="AQQ230" s="31"/>
      <c r="AQR230" s="29"/>
      <c r="AQS230" s="30"/>
      <c r="AQT230" s="73"/>
      <c r="AQU230" s="31"/>
      <c r="AQV230" s="32"/>
      <c r="AQW230" s="31"/>
      <c r="AQX230" s="31"/>
      <c r="AQY230" s="33"/>
      <c r="AQZ230" s="31"/>
      <c r="ARA230" s="31"/>
      <c r="ARB230" s="31"/>
      <c r="ARC230" s="33"/>
      <c r="ARD230" s="31"/>
      <c r="ARE230" s="29"/>
      <c r="ARF230" s="30"/>
      <c r="ARG230" s="73"/>
      <c r="ARH230" s="31"/>
      <c r="ARI230" s="32"/>
      <c r="ARJ230" s="31"/>
      <c r="ARK230" s="31"/>
      <c r="ARL230" s="33"/>
      <c r="ARM230" s="31"/>
      <c r="ARN230" s="31"/>
      <c r="ARO230" s="31"/>
      <c r="ARP230" s="33"/>
      <c r="ARQ230" s="31"/>
      <c r="ARR230" s="29"/>
      <c r="ARS230" s="30"/>
      <c r="ART230" s="73"/>
      <c r="ARU230" s="31"/>
      <c r="ARV230" s="32"/>
      <c r="ARW230" s="31"/>
      <c r="ARX230" s="31"/>
      <c r="ARY230" s="33"/>
      <c r="ARZ230" s="31"/>
      <c r="ASA230" s="31"/>
      <c r="ASB230" s="31"/>
      <c r="ASC230" s="33"/>
      <c r="ASD230" s="31"/>
      <c r="ASE230" s="29"/>
      <c r="ASF230" s="30"/>
      <c r="ASG230" s="73"/>
      <c r="ASH230" s="31"/>
      <c r="ASI230" s="32"/>
      <c r="ASJ230" s="31"/>
      <c r="ASK230" s="31"/>
      <c r="ASL230" s="33"/>
      <c r="ASM230" s="31"/>
      <c r="ASN230" s="31"/>
      <c r="ASO230" s="31"/>
      <c r="ASP230" s="33"/>
      <c r="ASQ230" s="31"/>
      <c r="ASR230" s="29"/>
      <c r="ASS230" s="30"/>
      <c r="AST230" s="73"/>
      <c r="ASU230" s="31"/>
      <c r="ASV230" s="32"/>
      <c r="ASW230" s="31"/>
      <c r="ASX230" s="31"/>
      <c r="ASY230" s="33"/>
      <c r="ASZ230" s="31"/>
      <c r="ATA230" s="31"/>
      <c r="ATB230" s="31"/>
      <c r="ATC230" s="33"/>
      <c r="ATD230" s="31"/>
      <c r="ATE230" s="29"/>
      <c r="ATF230" s="30"/>
      <c r="ATG230" s="73"/>
      <c r="ATH230" s="31"/>
      <c r="ATI230" s="32"/>
      <c r="ATJ230" s="31"/>
      <c r="ATK230" s="31"/>
      <c r="ATL230" s="33"/>
      <c r="ATM230" s="31"/>
      <c r="ATN230" s="31"/>
      <c r="ATO230" s="31"/>
      <c r="ATP230" s="33"/>
      <c r="ATQ230" s="31"/>
      <c r="ATR230" s="29"/>
      <c r="ATS230" s="30"/>
      <c r="ATT230" s="73"/>
      <c r="ATU230" s="31"/>
      <c r="ATV230" s="32"/>
      <c r="ATW230" s="31"/>
      <c r="ATX230" s="31"/>
      <c r="ATY230" s="33"/>
      <c r="ATZ230" s="31"/>
      <c r="AUA230" s="31"/>
      <c r="AUB230" s="31"/>
      <c r="AUC230" s="33"/>
      <c r="AUD230" s="31"/>
      <c r="AUE230" s="29"/>
      <c r="AUF230" s="30"/>
      <c r="AUG230" s="73"/>
      <c r="AUH230" s="31"/>
      <c r="AUI230" s="32"/>
      <c r="AUJ230" s="31"/>
      <c r="AUK230" s="31"/>
      <c r="AUL230" s="33"/>
      <c r="AUM230" s="31"/>
      <c r="AUN230" s="31"/>
      <c r="AUO230" s="31"/>
      <c r="AUP230" s="33"/>
      <c r="AUQ230" s="31"/>
      <c r="AUR230" s="29"/>
      <c r="AUS230" s="30"/>
      <c r="AUT230" s="73"/>
      <c r="AUU230" s="31"/>
      <c r="AUV230" s="32"/>
      <c r="AUW230" s="31"/>
      <c r="AUX230" s="31"/>
      <c r="AUY230" s="33"/>
      <c r="AUZ230" s="31"/>
      <c r="AVA230" s="31"/>
      <c r="AVB230" s="31"/>
      <c r="AVC230" s="33"/>
      <c r="AVD230" s="31"/>
      <c r="AVE230" s="29"/>
      <c r="AVF230" s="30"/>
      <c r="AVG230" s="73"/>
      <c r="AVH230" s="31"/>
      <c r="AVI230" s="32"/>
      <c r="AVJ230" s="31"/>
      <c r="AVK230" s="31"/>
      <c r="AVL230" s="33"/>
      <c r="AVM230" s="31"/>
      <c r="AVN230" s="31"/>
      <c r="AVO230" s="31"/>
      <c r="AVP230" s="33"/>
      <c r="AVQ230" s="31"/>
      <c r="AVR230" s="29"/>
      <c r="AVS230" s="30"/>
      <c r="AVT230" s="73"/>
      <c r="AVU230" s="31"/>
      <c r="AVV230" s="32"/>
      <c r="AVW230" s="31"/>
      <c r="AVX230" s="31"/>
      <c r="AVY230" s="33"/>
      <c r="AVZ230" s="31"/>
      <c r="AWA230" s="31"/>
      <c r="AWB230" s="31"/>
      <c r="AWC230" s="33"/>
      <c r="AWD230" s="31"/>
      <c r="AWE230" s="29"/>
      <c r="AWF230" s="30"/>
      <c r="AWG230" s="73"/>
      <c r="AWH230" s="31"/>
      <c r="AWI230" s="32"/>
      <c r="AWJ230" s="31"/>
      <c r="AWK230" s="31"/>
      <c r="AWL230" s="33"/>
      <c r="AWM230" s="31"/>
      <c r="AWN230" s="31"/>
      <c r="AWO230" s="31"/>
      <c r="AWP230" s="33"/>
      <c r="AWQ230" s="31"/>
      <c r="AWR230" s="29"/>
      <c r="AWS230" s="30"/>
      <c r="AWT230" s="73"/>
      <c r="AWU230" s="31"/>
      <c r="AWV230" s="32"/>
      <c r="AWW230" s="31"/>
      <c r="AWX230" s="31"/>
      <c r="AWY230" s="33"/>
      <c r="AWZ230" s="31"/>
      <c r="AXA230" s="31"/>
      <c r="AXB230" s="31"/>
      <c r="AXC230" s="33"/>
      <c r="AXD230" s="31"/>
      <c r="AXE230" s="29"/>
      <c r="AXF230" s="30"/>
      <c r="AXG230" s="73"/>
      <c r="AXH230" s="31"/>
      <c r="AXI230" s="32"/>
      <c r="AXJ230" s="31"/>
      <c r="AXK230" s="31"/>
      <c r="AXL230" s="33"/>
      <c r="AXM230" s="31"/>
      <c r="AXN230" s="31"/>
      <c r="AXO230" s="31"/>
      <c r="AXP230" s="33"/>
      <c r="AXQ230" s="31"/>
      <c r="AXR230" s="29"/>
      <c r="AXS230" s="30"/>
      <c r="AXT230" s="73"/>
      <c r="AXU230" s="31"/>
      <c r="AXV230" s="32"/>
      <c r="AXW230" s="31"/>
      <c r="AXX230" s="31"/>
      <c r="AXY230" s="33"/>
      <c r="AXZ230" s="31"/>
      <c r="AYA230" s="31"/>
      <c r="AYB230" s="31"/>
      <c r="AYC230" s="33"/>
      <c r="AYD230" s="31"/>
      <c r="AYE230" s="29"/>
      <c r="AYF230" s="30"/>
      <c r="AYG230" s="73"/>
      <c r="AYH230" s="31"/>
      <c r="AYI230" s="32"/>
      <c r="AYJ230" s="31"/>
      <c r="AYK230" s="31"/>
      <c r="AYL230" s="33"/>
      <c r="AYM230" s="31"/>
      <c r="AYN230" s="31"/>
      <c r="AYO230" s="31"/>
      <c r="AYP230" s="33"/>
      <c r="AYQ230" s="31"/>
      <c r="AYR230" s="29"/>
      <c r="AYS230" s="30"/>
      <c r="AYT230" s="73"/>
      <c r="AYU230" s="31"/>
      <c r="AYV230" s="32"/>
      <c r="AYW230" s="31"/>
      <c r="AYX230" s="31"/>
      <c r="AYY230" s="33"/>
      <c r="AYZ230" s="31"/>
      <c r="AZA230" s="31"/>
      <c r="AZB230" s="31"/>
      <c r="AZC230" s="33"/>
      <c r="AZD230" s="31"/>
      <c r="AZE230" s="29"/>
      <c r="AZF230" s="30"/>
      <c r="AZG230" s="73"/>
      <c r="AZH230" s="31"/>
      <c r="AZI230" s="32"/>
      <c r="AZJ230" s="31"/>
      <c r="AZK230" s="31"/>
      <c r="AZL230" s="33"/>
      <c r="AZM230" s="31"/>
      <c r="AZN230" s="31"/>
      <c r="AZO230" s="31"/>
      <c r="AZP230" s="33"/>
      <c r="AZQ230" s="31"/>
      <c r="AZR230" s="29"/>
      <c r="AZS230" s="30"/>
      <c r="AZT230" s="73"/>
      <c r="AZU230" s="31"/>
      <c r="AZV230" s="32"/>
      <c r="AZW230" s="31"/>
      <c r="AZX230" s="31"/>
      <c r="AZY230" s="33"/>
      <c r="AZZ230" s="31"/>
      <c r="BAA230" s="31"/>
      <c r="BAB230" s="31"/>
      <c r="BAC230" s="33"/>
      <c r="BAD230" s="31"/>
      <c r="BAE230" s="29"/>
      <c r="BAF230" s="30"/>
      <c r="BAG230" s="73"/>
      <c r="BAH230" s="31"/>
      <c r="BAI230" s="32"/>
      <c r="BAJ230" s="31"/>
      <c r="BAK230" s="31"/>
      <c r="BAL230" s="33"/>
      <c r="BAM230" s="31"/>
      <c r="BAN230" s="31"/>
      <c r="BAO230" s="31"/>
      <c r="BAP230" s="33"/>
      <c r="BAQ230" s="31"/>
      <c r="BAR230" s="29"/>
      <c r="BAS230" s="30"/>
      <c r="BAT230" s="73"/>
      <c r="BAU230" s="31"/>
      <c r="BAV230" s="32"/>
      <c r="BAW230" s="31"/>
      <c r="BAX230" s="31"/>
      <c r="BAY230" s="33"/>
      <c r="BAZ230" s="31"/>
      <c r="BBA230" s="31"/>
      <c r="BBB230" s="31"/>
      <c r="BBC230" s="33"/>
      <c r="BBD230" s="31"/>
      <c r="BBE230" s="29"/>
      <c r="BBF230" s="30"/>
      <c r="BBG230" s="73"/>
      <c r="BBH230" s="31"/>
      <c r="BBI230" s="32"/>
      <c r="BBJ230" s="31"/>
      <c r="BBK230" s="31"/>
      <c r="BBL230" s="33"/>
      <c r="BBM230" s="31"/>
      <c r="BBN230" s="31"/>
      <c r="BBO230" s="31"/>
      <c r="BBP230" s="33"/>
      <c r="BBQ230" s="31"/>
      <c r="BBR230" s="29"/>
      <c r="BBS230" s="30"/>
      <c r="BBT230" s="73"/>
      <c r="BBU230" s="31"/>
      <c r="BBV230" s="32"/>
      <c r="BBW230" s="31"/>
      <c r="BBX230" s="31"/>
      <c r="BBY230" s="33"/>
      <c r="BBZ230" s="31"/>
      <c r="BCA230" s="31"/>
      <c r="BCB230" s="31"/>
      <c r="BCC230" s="33"/>
      <c r="BCD230" s="31"/>
      <c r="BCE230" s="29"/>
      <c r="BCF230" s="30"/>
      <c r="BCG230" s="73"/>
      <c r="BCH230" s="31"/>
      <c r="BCI230" s="32"/>
      <c r="BCJ230" s="31"/>
      <c r="BCK230" s="31"/>
      <c r="BCL230" s="33"/>
      <c r="BCM230" s="31"/>
      <c r="BCN230" s="31"/>
      <c r="BCO230" s="31"/>
      <c r="BCP230" s="33"/>
      <c r="BCQ230" s="31"/>
      <c r="BCR230" s="29"/>
      <c r="BCS230" s="30"/>
      <c r="BCT230" s="73"/>
      <c r="BCU230" s="31"/>
      <c r="BCV230" s="32"/>
      <c r="BCW230" s="31"/>
      <c r="BCX230" s="31"/>
      <c r="BCY230" s="33"/>
      <c r="BCZ230" s="31"/>
      <c r="BDA230" s="31"/>
      <c r="BDB230" s="31"/>
      <c r="BDC230" s="33"/>
      <c r="BDD230" s="31"/>
      <c r="BDE230" s="29"/>
      <c r="BDF230" s="30"/>
      <c r="BDG230" s="73"/>
      <c r="BDH230" s="31"/>
      <c r="BDI230" s="32"/>
      <c r="BDJ230" s="31"/>
      <c r="BDK230" s="31"/>
      <c r="BDL230" s="33"/>
      <c r="BDM230" s="31"/>
      <c r="BDN230" s="31"/>
      <c r="BDO230" s="31"/>
      <c r="BDP230" s="33"/>
      <c r="BDQ230" s="31"/>
      <c r="BDR230" s="29"/>
      <c r="BDS230" s="30"/>
      <c r="BDT230" s="73"/>
      <c r="BDU230" s="31"/>
      <c r="BDV230" s="32"/>
      <c r="BDW230" s="31"/>
      <c r="BDX230" s="31"/>
      <c r="BDY230" s="33"/>
      <c r="BDZ230" s="31"/>
      <c r="BEA230" s="31"/>
      <c r="BEB230" s="31"/>
      <c r="BEC230" s="33"/>
      <c r="BED230" s="31"/>
      <c r="BEE230" s="29"/>
      <c r="BEF230" s="30"/>
      <c r="BEG230" s="73"/>
      <c r="BEH230" s="31"/>
      <c r="BEI230" s="32"/>
      <c r="BEJ230" s="31"/>
      <c r="BEK230" s="31"/>
      <c r="BEL230" s="33"/>
      <c r="BEM230" s="31"/>
      <c r="BEN230" s="31"/>
      <c r="BEO230" s="31"/>
      <c r="BEP230" s="33"/>
      <c r="BEQ230" s="31"/>
      <c r="BER230" s="29"/>
      <c r="BES230" s="30"/>
      <c r="BET230" s="73"/>
      <c r="BEU230" s="31"/>
      <c r="BEV230" s="32"/>
      <c r="BEW230" s="31"/>
      <c r="BEX230" s="31"/>
      <c r="BEY230" s="33"/>
      <c r="BEZ230" s="31"/>
      <c r="BFA230" s="31"/>
      <c r="BFB230" s="31"/>
      <c r="BFC230" s="33"/>
      <c r="BFD230" s="31"/>
      <c r="BFE230" s="29"/>
      <c r="BFF230" s="30"/>
      <c r="BFG230" s="73"/>
      <c r="BFH230" s="31"/>
      <c r="BFI230" s="32"/>
      <c r="BFJ230" s="31"/>
      <c r="BFK230" s="31"/>
      <c r="BFL230" s="33"/>
      <c r="BFM230" s="31"/>
      <c r="BFN230" s="31"/>
      <c r="BFO230" s="31"/>
      <c r="BFP230" s="33"/>
      <c r="BFQ230" s="31"/>
      <c r="BFR230" s="29"/>
      <c r="BFS230" s="30"/>
      <c r="BFT230" s="73"/>
      <c r="BFU230" s="31"/>
      <c r="BFV230" s="32"/>
      <c r="BFW230" s="31"/>
      <c r="BFX230" s="31"/>
      <c r="BFY230" s="33"/>
      <c r="BFZ230" s="31"/>
      <c r="BGA230" s="31"/>
      <c r="BGB230" s="31"/>
      <c r="BGC230" s="33"/>
      <c r="BGD230" s="31"/>
      <c r="BGE230" s="29"/>
      <c r="BGF230" s="30"/>
      <c r="BGG230" s="73"/>
      <c r="BGH230" s="31"/>
      <c r="BGI230" s="32"/>
      <c r="BGJ230" s="31"/>
      <c r="BGK230" s="31"/>
      <c r="BGL230" s="33"/>
      <c r="BGM230" s="31"/>
      <c r="BGN230" s="31"/>
      <c r="BGO230" s="31"/>
      <c r="BGP230" s="33"/>
      <c r="BGQ230" s="31"/>
      <c r="BGR230" s="29"/>
      <c r="BGS230" s="30"/>
      <c r="BGT230" s="73"/>
      <c r="BGU230" s="31"/>
      <c r="BGV230" s="32"/>
      <c r="BGW230" s="31"/>
      <c r="BGX230" s="31"/>
      <c r="BGY230" s="33"/>
      <c r="BGZ230" s="31"/>
      <c r="BHA230" s="31"/>
      <c r="BHB230" s="31"/>
      <c r="BHC230" s="33"/>
      <c r="BHD230" s="31"/>
      <c r="BHE230" s="29"/>
      <c r="BHF230" s="30"/>
      <c r="BHG230" s="73"/>
      <c r="BHH230" s="31"/>
      <c r="BHI230" s="32"/>
      <c r="BHJ230" s="31"/>
      <c r="BHK230" s="31"/>
      <c r="BHL230" s="33"/>
      <c r="BHM230" s="31"/>
      <c r="BHN230" s="31"/>
      <c r="BHO230" s="31"/>
      <c r="BHP230" s="33"/>
      <c r="BHQ230" s="31"/>
      <c r="BHR230" s="29"/>
      <c r="BHS230" s="30"/>
      <c r="BHT230" s="73"/>
      <c r="BHU230" s="31"/>
      <c r="BHV230" s="32"/>
      <c r="BHW230" s="31"/>
      <c r="BHX230" s="31"/>
      <c r="BHY230" s="33"/>
      <c r="BHZ230" s="31"/>
      <c r="BIA230" s="31"/>
      <c r="BIB230" s="31"/>
      <c r="BIC230" s="33"/>
      <c r="BID230" s="31"/>
      <c r="BIE230" s="29"/>
      <c r="BIF230" s="30"/>
      <c r="BIG230" s="73"/>
      <c r="BIH230" s="31"/>
      <c r="BII230" s="32"/>
      <c r="BIJ230" s="31"/>
      <c r="BIK230" s="31"/>
      <c r="BIL230" s="33"/>
      <c r="BIM230" s="31"/>
      <c r="BIN230" s="31"/>
      <c r="BIO230" s="31"/>
      <c r="BIP230" s="33"/>
      <c r="BIQ230" s="31"/>
      <c r="BIR230" s="29"/>
      <c r="BIS230" s="30"/>
      <c r="BIT230" s="73"/>
      <c r="BIU230" s="31"/>
      <c r="BIV230" s="32"/>
      <c r="BIW230" s="31"/>
      <c r="BIX230" s="31"/>
      <c r="BIY230" s="33"/>
      <c r="BIZ230" s="31"/>
      <c r="BJA230" s="31"/>
      <c r="BJB230" s="31"/>
      <c r="BJC230" s="33"/>
      <c r="BJD230" s="31"/>
      <c r="BJE230" s="29"/>
      <c r="BJF230" s="30"/>
      <c r="BJG230" s="73"/>
      <c r="BJH230" s="31"/>
      <c r="BJI230" s="32"/>
      <c r="BJJ230" s="31"/>
      <c r="BJK230" s="31"/>
      <c r="BJL230" s="33"/>
      <c r="BJM230" s="31"/>
      <c r="BJN230" s="31"/>
      <c r="BJO230" s="31"/>
      <c r="BJP230" s="33"/>
      <c r="BJQ230" s="31"/>
      <c r="BJR230" s="29"/>
      <c r="BJS230" s="30"/>
      <c r="BJT230" s="73"/>
      <c r="BJU230" s="31"/>
      <c r="BJV230" s="32"/>
      <c r="BJW230" s="31"/>
      <c r="BJX230" s="31"/>
      <c r="BJY230" s="33"/>
      <c r="BJZ230" s="31"/>
      <c r="BKA230" s="31"/>
      <c r="BKB230" s="31"/>
      <c r="BKC230" s="33"/>
      <c r="BKD230" s="31"/>
      <c r="BKE230" s="29"/>
      <c r="BKF230" s="30"/>
      <c r="BKG230" s="73"/>
      <c r="BKH230" s="31"/>
      <c r="BKI230" s="32"/>
      <c r="BKJ230" s="31"/>
      <c r="BKK230" s="31"/>
      <c r="BKL230" s="33"/>
      <c r="BKM230" s="31"/>
      <c r="BKN230" s="31"/>
      <c r="BKO230" s="31"/>
      <c r="BKP230" s="33"/>
      <c r="BKQ230" s="31"/>
      <c r="BKR230" s="29"/>
      <c r="BKS230" s="30"/>
      <c r="BKT230" s="73"/>
      <c r="BKU230" s="31"/>
      <c r="BKV230" s="32"/>
      <c r="BKW230" s="31"/>
      <c r="BKX230" s="31"/>
      <c r="BKY230" s="33"/>
      <c r="BKZ230" s="31"/>
      <c r="BLA230" s="31"/>
      <c r="BLB230" s="31"/>
      <c r="BLC230" s="33"/>
      <c r="BLD230" s="31"/>
      <c r="BLE230" s="29"/>
      <c r="BLF230" s="30"/>
      <c r="BLG230" s="73"/>
      <c r="BLH230" s="31"/>
      <c r="BLI230" s="32"/>
      <c r="BLJ230" s="31"/>
      <c r="BLK230" s="31"/>
      <c r="BLL230" s="33"/>
      <c r="BLM230" s="31"/>
      <c r="BLN230" s="31"/>
      <c r="BLO230" s="31"/>
      <c r="BLP230" s="33"/>
      <c r="BLQ230" s="31"/>
      <c r="BLR230" s="29"/>
      <c r="BLS230" s="30"/>
      <c r="BLT230" s="73"/>
      <c r="BLU230" s="31"/>
      <c r="BLV230" s="32"/>
      <c r="BLW230" s="31"/>
      <c r="BLX230" s="31"/>
      <c r="BLY230" s="33"/>
      <c r="BLZ230" s="31"/>
      <c r="BMA230" s="31"/>
      <c r="BMB230" s="31"/>
      <c r="BMC230" s="33"/>
      <c r="BMD230" s="31"/>
      <c r="BME230" s="29"/>
      <c r="BMF230" s="30"/>
      <c r="BMG230" s="73"/>
      <c r="BMH230" s="31"/>
      <c r="BMI230" s="32"/>
      <c r="BMJ230" s="31"/>
      <c r="BMK230" s="31"/>
      <c r="BML230" s="33"/>
      <c r="BMM230" s="31"/>
      <c r="BMN230" s="31"/>
      <c r="BMO230" s="31"/>
      <c r="BMP230" s="33"/>
      <c r="BMQ230" s="31"/>
      <c r="BMR230" s="29"/>
      <c r="BMS230" s="30"/>
      <c r="BMT230" s="73"/>
      <c r="BMU230" s="31"/>
      <c r="BMV230" s="32"/>
      <c r="BMW230" s="31"/>
      <c r="BMX230" s="31"/>
      <c r="BMY230" s="33"/>
      <c r="BMZ230" s="31"/>
      <c r="BNA230" s="31"/>
      <c r="BNB230" s="31"/>
      <c r="BNC230" s="33"/>
      <c r="BND230" s="31"/>
      <c r="BNE230" s="29"/>
      <c r="BNF230" s="30"/>
      <c r="BNG230" s="73"/>
      <c r="BNH230" s="31"/>
      <c r="BNI230" s="32"/>
      <c r="BNJ230" s="31"/>
      <c r="BNK230" s="31"/>
      <c r="BNL230" s="33"/>
      <c r="BNM230" s="31"/>
      <c r="BNN230" s="31"/>
      <c r="BNO230" s="31"/>
      <c r="BNP230" s="33"/>
      <c r="BNQ230" s="31"/>
      <c r="BNR230" s="29"/>
      <c r="BNS230" s="30"/>
      <c r="BNT230" s="73"/>
      <c r="BNU230" s="31"/>
      <c r="BNV230" s="32"/>
      <c r="BNW230" s="31"/>
      <c r="BNX230" s="31"/>
      <c r="BNY230" s="33"/>
      <c r="BNZ230" s="31"/>
      <c r="BOA230" s="31"/>
      <c r="BOB230" s="31"/>
      <c r="BOC230" s="33"/>
      <c r="BOD230" s="31"/>
      <c r="BOE230" s="29"/>
      <c r="BOF230" s="30"/>
      <c r="BOG230" s="73"/>
      <c r="BOH230" s="31"/>
      <c r="BOI230" s="32"/>
      <c r="BOJ230" s="31"/>
      <c r="BOK230" s="31"/>
      <c r="BOL230" s="33"/>
      <c r="BOM230" s="31"/>
      <c r="BON230" s="31"/>
      <c r="BOO230" s="31"/>
      <c r="BOP230" s="33"/>
      <c r="BOQ230" s="31"/>
      <c r="BOR230" s="29"/>
      <c r="BOS230" s="30"/>
      <c r="BOT230" s="73"/>
      <c r="BOU230" s="31"/>
      <c r="BOV230" s="32"/>
      <c r="BOW230" s="31"/>
      <c r="BOX230" s="31"/>
      <c r="BOY230" s="33"/>
      <c r="BOZ230" s="31"/>
      <c r="BPA230" s="31"/>
      <c r="BPB230" s="31"/>
      <c r="BPC230" s="33"/>
      <c r="BPD230" s="31"/>
      <c r="BPE230" s="29"/>
      <c r="BPF230" s="30"/>
      <c r="BPG230" s="73"/>
      <c r="BPH230" s="31"/>
      <c r="BPI230" s="32"/>
      <c r="BPJ230" s="31"/>
      <c r="BPK230" s="31"/>
      <c r="BPL230" s="33"/>
      <c r="BPM230" s="31"/>
      <c r="BPN230" s="31"/>
      <c r="BPO230" s="31"/>
      <c r="BPP230" s="33"/>
      <c r="BPQ230" s="31"/>
      <c r="BPR230" s="29"/>
      <c r="BPS230" s="30"/>
      <c r="BPT230" s="73"/>
      <c r="BPU230" s="31"/>
      <c r="BPV230" s="32"/>
      <c r="BPW230" s="31"/>
      <c r="BPX230" s="31"/>
      <c r="BPY230" s="33"/>
      <c r="BPZ230" s="31"/>
      <c r="BQA230" s="31"/>
      <c r="BQB230" s="31"/>
      <c r="BQC230" s="33"/>
      <c r="BQD230" s="31"/>
      <c r="BQE230" s="29"/>
      <c r="BQF230" s="30"/>
      <c r="BQG230" s="73"/>
      <c r="BQH230" s="31"/>
      <c r="BQI230" s="32"/>
      <c r="BQJ230" s="31"/>
      <c r="BQK230" s="31"/>
      <c r="BQL230" s="33"/>
      <c r="BQM230" s="31"/>
      <c r="BQN230" s="31"/>
      <c r="BQO230" s="31"/>
      <c r="BQP230" s="33"/>
      <c r="BQQ230" s="31"/>
      <c r="BQR230" s="29"/>
      <c r="BQS230" s="30"/>
      <c r="BQT230" s="73"/>
      <c r="BQU230" s="31"/>
      <c r="BQV230" s="32"/>
      <c r="BQW230" s="31"/>
      <c r="BQX230" s="31"/>
      <c r="BQY230" s="33"/>
      <c r="BQZ230" s="31"/>
      <c r="BRA230" s="31"/>
      <c r="BRB230" s="31"/>
      <c r="BRC230" s="33"/>
      <c r="BRD230" s="31"/>
      <c r="BRE230" s="29"/>
      <c r="BRF230" s="30"/>
      <c r="BRG230" s="73"/>
      <c r="BRH230" s="31"/>
      <c r="BRI230" s="32"/>
      <c r="BRJ230" s="31"/>
      <c r="BRK230" s="31"/>
      <c r="BRL230" s="33"/>
      <c r="BRM230" s="31"/>
      <c r="BRN230" s="31"/>
      <c r="BRO230" s="31"/>
      <c r="BRP230" s="33"/>
      <c r="BRQ230" s="31"/>
      <c r="BRR230" s="29"/>
      <c r="BRS230" s="30"/>
      <c r="BRT230" s="73"/>
      <c r="BRU230" s="31"/>
      <c r="BRV230" s="32"/>
      <c r="BRW230" s="31"/>
      <c r="BRX230" s="31"/>
      <c r="BRY230" s="33"/>
      <c r="BRZ230" s="31"/>
      <c r="BSA230" s="31"/>
      <c r="BSB230" s="31"/>
      <c r="BSC230" s="33"/>
      <c r="BSD230" s="31"/>
      <c r="BSE230" s="29"/>
      <c r="BSF230" s="30"/>
      <c r="BSG230" s="73"/>
      <c r="BSH230" s="31"/>
      <c r="BSI230" s="32"/>
      <c r="BSJ230" s="31"/>
      <c r="BSK230" s="31"/>
      <c r="BSL230" s="33"/>
      <c r="BSM230" s="31"/>
      <c r="BSN230" s="31"/>
      <c r="BSO230" s="31"/>
      <c r="BSP230" s="33"/>
      <c r="BSQ230" s="31"/>
      <c r="BSR230" s="29"/>
      <c r="BSS230" s="30"/>
      <c r="BST230" s="73"/>
      <c r="BSU230" s="31"/>
      <c r="BSV230" s="32"/>
      <c r="BSW230" s="31"/>
      <c r="BSX230" s="31"/>
      <c r="BSY230" s="33"/>
      <c r="BSZ230" s="31"/>
      <c r="BTA230" s="31"/>
      <c r="BTB230" s="31"/>
      <c r="BTC230" s="33"/>
      <c r="BTD230" s="31"/>
      <c r="BTE230" s="29"/>
      <c r="BTF230" s="30"/>
      <c r="BTG230" s="73"/>
      <c r="BTH230" s="31"/>
      <c r="BTI230" s="32"/>
      <c r="BTJ230" s="31"/>
      <c r="BTK230" s="31"/>
      <c r="BTL230" s="33"/>
      <c r="BTM230" s="31"/>
      <c r="BTN230" s="31"/>
      <c r="BTO230" s="31"/>
      <c r="BTP230" s="33"/>
      <c r="BTQ230" s="31"/>
      <c r="BTR230" s="29"/>
      <c r="BTS230" s="30"/>
      <c r="BTT230" s="73"/>
      <c r="BTU230" s="31"/>
      <c r="BTV230" s="32"/>
      <c r="BTW230" s="31"/>
      <c r="BTX230" s="31"/>
      <c r="BTY230" s="33"/>
      <c r="BTZ230" s="31"/>
      <c r="BUA230" s="31"/>
      <c r="BUB230" s="31"/>
      <c r="BUC230" s="33"/>
      <c r="BUD230" s="31"/>
      <c r="BUE230" s="29"/>
      <c r="BUF230" s="30"/>
      <c r="BUG230" s="73"/>
      <c r="BUH230" s="31"/>
      <c r="BUI230" s="32"/>
      <c r="BUJ230" s="31"/>
      <c r="BUK230" s="31"/>
      <c r="BUL230" s="33"/>
      <c r="BUM230" s="31"/>
      <c r="BUN230" s="31"/>
      <c r="BUO230" s="31"/>
      <c r="BUP230" s="33"/>
      <c r="BUQ230" s="31"/>
      <c r="BUR230" s="29"/>
      <c r="BUS230" s="30"/>
      <c r="BUT230" s="73"/>
      <c r="BUU230" s="31"/>
      <c r="BUV230" s="32"/>
      <c r="BUW230" s="31"/>
      <c r="BUX230" s="31"/>
      <c r="BUY230" s="33"/>
      <c r="BUZ230" s="31"/>
      <c r="BVA230" s="31"/>
      <c r="BVB230" s="31"/>
      <c r="BVC230" s="33"/>
      <c r="BVD230" s="31"/>
      <c r="BVE230" s="29"/>
      <c r="BVF230" s="30"/>
      <c r="BVG230" s="73"/>
      <c r="BVH230" s="31"/>
      <c r="BVI230" s="32"/>
      <c r="BVJ230" s="31"/>
      <c r="BVK230" s="31"/>
      <c r="BVL230" s="33"/>
      <c r="BVM230" s="31"/>
      <c r="BVN230" s="31"/>
      <c r="BVO230" s="31"/>
      <c r="BVP230" s="33"/>
      <c r="BVQ230" s="31"/>
      <c r="BVR230" s="29"/>
      <c r="BVS230" s="30"/>
      <c r="BVT230" s="73"/>
      <c r="BVU230" s="31"/>
      <c r="BVV230" s="32"/>
      <c r="BVW230" s="31"/>
      <c r="BVX230" s="31"/>
      <c r="BVY230" s="33"/>
      <c r="BVZ230" s="31"/>
      <c r="BWA230" s="31"/>
      <c r="BWB230" s="31"/>
      <c r="BWC230" s="33"/>
      <c r="BWD230" s="31"/>
      <c r="BWE230" s="29"/>
      <c r="BWF230" s="30"/>
      <c r="BWG230" s="73"/>
      <c r="BWH230" s="31"/>
      <c r="BWI230" s="32"/>
      <c r="BWJ230" s="31"/>
      <c r="BWK230" s="31"/>
      <c r="BWL230" s="33"/>
      <c r="BWM230" s="31"/>
      <c r="BWN230" s="31"/>
      <c r="BWO230" s="31"/>
      <c r="BWP230" s="33"/>
      <c r="BWQ230" s="31"/>
      <c r="BWR230" s="29"/>
      <c r="BWS230" s="30"/>
      <c r="BWT230" s="73"/>
      <c r="BWU230" s="31"/>
      <c r="BWV230" s="32"/>
      <c r="BWW230" s="31"/>
      <c r="BWX230" s="31"/>
      <c r="BWY230" s="33"/>
      <c r="BWZ230" s="31"/>
      <c r="BXA230" s="31"/>
      <c r="BXB230" s="31"/>
      <c r="BXC230" s="33"/>
      <c r="BXD230" s="31"/>
      <c r="BXE230" s="29"/>
      <c r="BXF230" s="30"/>
      <c r="BXG230" s="73"/>
      <c r="BXH230" s="31"/>
      <c r="BXI230" s="32"/>
      <c r="BXJ230" s="31"/>
      <c r="BXK230" s="31"/>
      <c r="BXL230" s="33"/>
      <c r="BXM230" s="31"/>
      <c r="BXN230" s="31"/>
      <c r="BXO230" s="31"/>
      <c r="BXP230" s="33"/>
      <c r="BXQ230" s="31"/>
      <c r="BXR230" s="29"/>
      <c r="BXS230" s="30"/>
      <c r="BXT230" s="73"/>
      <c r="BXU230" s="31"/>
      <c r="BXV230" s="32"/>
      <c r="BXW230" s="31"/>
      <c r="BXX230" s="31"/>
      <c r="BXY230" s="33"/>
      <c r="BXZ230" s="31"/>
      <c r="BYA230" s="31"/>
      <c r="BYB230" s="31"/>
      <c r="BYC230" s="33"/>
      <c r="BYD230" s="31"/>
      <c r="BYE230" s="29"/>
      <c r="BYF230" s="30"/>
      <c r="BYG230" s="73"/>
      <c r="BYH230" s="31"/>
      <c r="BYI230" s="32"/>
      <c r="BYJ230" s="31"/>
      <c r="BYK230" s="31"/>
      <c r="BYL230" s="33"/>
      <c r="BYM230" s="31"/>
      <c r="BYN230" s="31"/>
      <c r="BYO230" s="31"/>
      <c r="BYP230" s="33"/>
      <c r="BYQ230" s="31"/>
      <c r="BYR230" s="29"/>
      <c r="BYS230" s="30"/>
      <c r="BYT230" s="73"/>
      <c r="BYU230" s="31"/>
      <c r="BYV230" s="32"/>
      <c r="BYW230" s="31"/>
      <c r="BYX230" s="31"/>
      <c r="BYY230" s="33"/>
      <c r="BYZ230" s="31"/>
      <c r="BZA230" s="31"/>
      <c r="BZB230" s="31"/>
      <c r="BZC230" s="33"/>
      <c r="BZD230" s="31"/>
      <c r="BZE230" s="29"/>
      <c r="BZF230" s="30"/>
      <c r="BZG230" s="73"/>
      <c r="BZH230" s="31"/>
      <c r="BZI230" s="32"/>
      <c r="BZJ230" s="31"/>
      <c r="BZK230" s="31"/>
      <c r="BZL230" s="33"/>
      <c r="BZM230" s="31"/>
      <c r="BZN230" s="31"/>
      <c r="BZO230" s="31"/>
      <c r="BZP230" s="33"/>
      <c r="BZQ230" s="31"/>
      <c r="BZR230" s="29"/>
      <c r="BZS230" s="30"/>
      <c r="BZT230" s="73"/>
      <c r="BZU230" s="31"/>
      <c r="BZV230" s="32"/>
      <c r="BZW230" s="31"/>
      <c r="BZX230" s="31"/>
      <c r="BZY230" s="33"/>
      <c r="BZZ230" s="31"/>
      <c r="CAA230" s="31"/>
      <c r="CAB230" s="31"/>
      <c r="CAC230" s="33"/>
      <c r="CAD230" s="31"/>
      <c r="CAE230" s="29"/>
      <c r="CAF230" s="30"/>
      <c r="CAG230" s="73"/>
      <c r="CAH230" s="31"/>
      <c r="CAI230" s="32"/>
      <c r="CAJ230" s="31"/>
      <c r="CAK230" s="31"/>
      <c r="CAL230" s="33"/>
      <c r="CAM230" s="31"/>
      <c r="CAN230" s="31"/>
      <c r="CAO230" s="31"/>
      <c r="CAP230" s="33"/>
      <c r="CAQ230" s="31"/>
      <c r="CAR230" s="29"/>
      <c r="CAS230" s="30"/>
      <c r="CAT230" s="73"/>
      <c r="CAU230" s="31"/>
      <c r="CAV230" s="32"/>
      <c r="CAW230" s="31"/>
      <c r="CAX230" s="31"/>
      <c r="CAY230" s="33"/>
      <c r="CAZ230" s="31"/>
      <c r="CBA230" s="31"/>
      <c r="CBB230" s="31"/>
      <c r="CBC230" s="33"/>
      <c r="CBD230" s="31"/>
      <c r="CBE230" s="29"/>
      <c r="CBF230" s="30"/>
      <c r="CBG230" s="73"/>
      <c r="CBH230" s="31"/>
      <c r="CBI230" s="32"/>
      <c r="CBJ230" s="31"/>
      <c r="CBK230" s="31"/>
      <c r="CBL230" s="33"/>
      <c r="CBM230" s="31"/>
      <c r="CBN230" s="31"/>
      <c r="CBO230" s="31"/>
      <c r="CBP230" s="33"/>
      <c r="CBQ230" s="31"/>
      <c r="CBR230" s="29"/>
      <c r="CBS230" s="30"/>
      <c r="CBT230" s="73"/>
      <c r="CBU230" s="31"/>
      <c r="CBV230" s="32"/>
      <c r="CBW230" s="31"/>
      <c r="CBX230" s="31"/>
      <c r="CBY230" s="33"/>
      <c r="CBZ230" s="31"/>
      <c r="CCA230" s="31"/>
      <c r="CCB230" s="31"/>
      <c r="CCC230" s="33"/>
      <c r="CCD230" s="31"/>
      <c r="CCE230" s="29"/>
      <c r="CCF230" s="30"/>
      <c r="CCG230" s="73"/>
      <c r="CCH230" s="31"/>
      <c r="CCI230" s="32"/>
      <c r="CCJ230" s="31"/>
      <c r="CCK230" s="31"/>
      <c r="CCL230" s="33"/>
      <c r="CCM230" s="31"/>
      <c r="CCN230" s="31"/>
      <c r="CCO230" s="31"/>
      <c r="CCP230" s="33"/>
      <c r="CCQ230" s="31"/>
      <c r="CCR230" s="29"/>
      <c r="CCS230" s="30"/>
      <c r="CCT230" s="73"/>
      <c r="CCU230" s="31"/>
      <c r="CCV230" s="32"/>
      <c r="CCW230" s="31"/>
      <c r="CCX230" s="31"/>
      <c r="CCY230" s="33"/>
      <c r="CCZ230" s="31"/>
      <c r="CDA230" s="31"/>
      <c r="CDB230" s="31"/>
      <c r="CDC230" s="33"/>
      <c r="CDD230" s="31"/>
      <c r="CDE230" s="29"/>
      <c r="CDF230" s="30"/>
      <c r="CDG230" s="73"/>
      <c r="CDH230" s="31"/>
      <c r="CDI230" s="32"/>
      <c r="CDJ230" s="31"/>
      <c r="CDK230" s="31"/>
      <c r="CDL230" s="33"/>
      <c r="CDM230" s="31"/>
      <c r="CDN230" s="31"/>
      <c r="CDO230" s="31"/>
      <c r="CDP230" s="33"/>
      <c r="CDQ230" s="31"/>
      <c r="CDR230" s="29"/>
      <c r="CDS230" s="30"/>
      <c r="CDT230" s="73"/>
      <c r="CDU230" s="31"/>
      <c r="CDV230" s="32"/>
      <c r="CDW230" s="31"/>
      <c r="CDX230" s="31"/>
      <c r="CDY230" s="33"/>
      <c r="CDZ230" s="31"/>
      <c r="CEA230" s="31"/>
      <c r="CEB230" s="31"/>
      <c r="CEC230" s="33"/>
      <c r="CED230" s="31"/>
      <c r="CEE230" s="29"/>
      <c r="CEF230" s="30"/>
      <c r="CEG230" s="73"/>
      <c r="CEH230" s="31"/>
      <c r="CEI230" s="32"/>
      <c r="CEJ230" s="31"/>
      <c r="CEK230" s="31"/>
      <c r="CEL230" s="33"/>
      <c r="CEM230" s="31"/>
      <c r="CEN230" s="31"/>
      <c r="CEO230" s="31"/>
      <c r="CEP230" s="33"/>
      <c r="CEQ230" s="31"/>
      <c r="CER230" s="29"/>
      <c r="CES230" s="30"/>
      <c r="CET230" s="73"/>
      <c r="CEU230" s="31"/>
      <c r="CEV230" s="32"/>
      <c r="CEW230" s="31"/>
      <c r="CEX230" s="31"/>
      <c r="CEY230" s="33"/>
      <c r="CEZ230" s="31"/>
      <c r="CFA230" s="31"/>
      <c r="CFB230" s="31"/>
      <c r="CFC230" s="33"/>
      <c r="CFD230" s="31"/>
      <c r="CFE230" s="29"/>
      <c r="CFF230" s="30"/>
      <c r="CFG230" s="73"/>
      <c r="CFH230" s="31"/>
      <c r="CFI230" s="32"/>
      <c r="CFJ230" s="31"/>
      <c r="CFK230" s="31"/>
      <c r="CFL230" s="33"/>
      <c r="CFM230" s="31"/>
      <c r="CFN230" s="31"/>
      <c r="CFO230" s="31"/>
      <c r="CFP230" s="33"/>
      <c r="CFQ230" s="31"/>
      <c r="CFR230" s="29"/>
      <c r="CFS230" s="30"/>
      <c r="CFT230" s="73"/>
      <c r="CFU230" s="31"/>
      <c r="CFV230" s="32"/>
      <c r="CFW230" s="31"/>
      <c r="CFX230" s="31"/>
      <c r="CFY230" s="33"/>
      <c r="CFZ230" s="31"/>
      <c r="CGA230" s="31"/>
      <c r="CGB230" s="31"/>
      <c r="CGC230" s="33"/>
      <c r="CGD230" s="31"/>
      <c r="CGE230" s="29"/>
      <c r="CGF230" s="30"/>
      <c r="CGG230" s="73"/>
      <c r="CGH230" s="31"/>
      <c r="CGI230" s="32"/>
      <c r="CGJ230" s="31"/>
      <c r="CGK230" s="31"/>
      <c r="CGL230" s="33"/>
      <c r="CGM230" s="31"/>
      <c r="CGN230" s="31"/>
      <c r="CGO230" s="31"/>
      <c r="CGP230" s="33"/>
      <c r="CGQ230" s="31"/>
      <c r="CGR230" s="29"/>
      <c r="CGS230" s="30"/>
      <c r="CGT230" s="73"/>
      <c r="CGU230" s="31"/>
      <c r="CGV230" s="32"/>
      <c r="CGW230" s="31"/>
      <c r="CGX230" s="31"/>
      <c r="CGY230" s="33"/>
      <c r="CGZ230" s="31"/>
      <c r="CHA230" s="31"/>
      <c r="CHB230" s="31"/>
      <c r="CHC230" s="33"/>
      <c r="CHD230" s="31"/>
      <c r="CHE230" s="29"/>
      <c r="CHF230" s="30"/>
      <c r="CHG230" s="73"/>
      <c r="CHH230" s="31"/>
      <c r="CHI230" s="32"/>
      <c r="CHJ230" s="31"/>
      <c r="CHK230" s="31"/>
      <c r="CHL230" s="33"/>
      <c r="CHM230" s="31"/>
      <c r="CHN230" s="31"/>
      <c r="CHO230" s="31"/>
      <c r="CHP230" s="33"/>
      <c r="CHQ230" s="31"/>
      <c r="CHR230" s="29"/>
      <c r="CHS230" s="30"/>
      <c r="CHT230" s="73"/>
      <c r="CHU230" s="31"/>
      <c r="CHV230" s="32"/>
      <c r="CHW230" s="31"/>
      <c r="CHX230" s="31"/>
      <c r="CHY230" s="33"/>
      <c r="CHZ230" s="31"/>
      <c r="CIA230" s="31"/>
      <c r="CIB230" s="31"/>
      <c r="CIC230" s="33"/>
      <c r="CID230" s="31"/>
      <c r="CIE230" s="29"/>
      <c r="CIF230" s="30"/>
      <c r="CIG230" s="73"/>
      <c r="CIH230" s="31"/>
      <c r="CII230" s="32"/>
      <c r="CIJ230" s="31"/>
      <c r="CIK230" s="31"/>
      <c r="CIL230" s="33"/>
      <c r="CIM230" s="31"/>
      <c r="CIN230" s="31"/>
      <c r="CIO230" s="31"/>
      <c r="CIP230" s="33"/>
      <c r="CIQ230" s="31"/>
      <c r="CIR230" s="29"/>
      <c r="CIS230" s="30"/>
      <c r="CIT230" s="73"/>
      <c r="CIU230" s="31"/>
      <c r="CIV230" s="32"/>
      <c r="CIW230" s="31"/>
      <c r="CIX230" s="31"/>
      <c r="CIY230" s="33"/>
      <c r="CIZ230" s="31"/>
      <c r="CJA230" s="31"/>
      <c r="CJB230" s="31"/>
      <c r="CJC230" s="33"/>
      <c r="CJD230" s="31"/>
      <c r="CJE230" s="29"/>
      <c r="CJF230" s="30"/>
      <c r="CJG230" s="73"/>
      <c r="CJH230" s="31"/>
      <c r="CJI230" s="32"/>
      <c r="CJJ230" s="31"/>
      <c r="CJK230" s="31"/>
      <c r="CJL230" s="33"/>
      <c r="CJM230" s="31"/>
      <c r="CJN230" s="31"/>
      <c r="CJO230" s="31"/>
      <c r="CJP230" s="33"/>
      <c r="CJQ230" s="31"/>
      <c r="CJR230" s="29"/>
      <c r="CJS230" s="30"/>
      <c r="CJT230" s="73"/>
      <c r="CJU230" s="31"/>
      <c r="CJV230" s="32"/>
      <c r="CJW230" s="31"/>
      <c r="CJX230" s="31"/>
      <c r="CJY230" s="33"/>
      <c r="CJZ230" s="31"/>
      <c r="CKA230" s="31"/>
      <c r="CKB230" s="31"/>
      <c r="CKC230" s="33"/>
      <c r="CKD230" s="31"/>
      <c r="CKE230" s="29"/>
      <c r="CKF230" s="30"/>
      <c r="CKG230" s="73"/>
      <c r="CKH230" s="31"/>
      <c r="CKI230" s="32"/>
      <c r="CKJ230" s="31"/>
      <c r="CKK230" s="31"/>
      <c r="CKL230" s="33"/>
      <c r="CKM230" s="31"/>
      <c r="CKN230" s="31"/>
      <c r="CKO230" s="31"/>
      <c r="CKP230" s="33"/>
      <c r="CKQ230" s="31"/>
      <c r="CKR230" s="29"/>
      <c r="CKS230" s="30"/>
      <c r="CKT230" s="73"/>
      <c r="CKU230" s="31"/>
      <c r="CKV230" s="32"/>
      <c r="CKW230" s="31"/>
      <c r="CKX230" s="31"/>
      <c r="CKY230" s="33"/>
      <c r="CKZ230" s="31"/>
      <c r="CLA230" s="31"/>
      <c r="CLB230" s="31"/>
      <c r="CLC230" s="33"/>
      <c r="CLD230" s="31"/>
      <c r="CLE230" s="29"/>
      <c r="CLF230" s="30"/>
      <c r="CLG230" s="73"/>
      <c r="CLH230" s="31"/>
      <c r="CLI230" s="32"/>
      <c r="CLJ230" s="31"/>
      <c r="CLK230" s="31"/>
      <c r="CLL230" s="33"/>
      <c r="CLM230" s="31"/>
      <c r="CLN230" s="31"/>
      <c r="CLO230" s="31"/>
      <c r="CLP230" s="33"/>
      <c r="CLQ230" s="31"/>
      <c r="CLR230" s="29"/>
      <c r="CLS230" s="30"/>
      <c r="CLT230" s="73"/>
      <c r="CLU230" s="31"/>
      <c r="CLV230" s="32"/>
      <c r="CLW230" s="31"/>
      <c r="CLX230" s="31"/>
      <c r="CLY230" s="33"/>
      <c r="CLZ230" s="31"/>
      <c r="CMA230" s="31"/>
      <c r="CMB230" s="31"/>
      <c r="CMC230" s="33"/>
      <c r="CMD230" s="31"/>
      <c r="CME230" s="29"/>
      <c r="CMF230" s="30"/>
      <c r="CMG230" s="73"/>
      <c r="CMH230" s="31"/>
      <c r="CMI230" s="32"/>
      <c r="CMJ230" s="31"/>
      <c r="CMK230" s="31"/>
      <c r="CML230" s="33"/>
      <c r="CMM230" s="31"/>
      <c r="CMN230" s="31"/>
      <c r="CMO230" s="31"/>
      <c r="CMP230" s="33"/>
      <c r="CMQ230" s="31"/>
      <c r="CMR230" s="29"/>
      <c r="CMS230" s="30"/>
      <c r="CMT230" s="73"/>
      <c r="CMU230" s="31"/>
      <c r="CMV230" s="32"/>
      <c r="CMW230" s="31"/>
      <c r="CMX230" s="31"/>
      <c r="CMY230" s="33"/>
      <c r="CMZ230" s="31"/>
      <c r="CNA230" s="31"/>
      <c r="CNB230" s="31"/>
      <c r="CNC230" s="33"/>
      <c r="CND230" s="31"/>
      <c r="CNE230" s="29"/>
      <c r="CNF230" s="30"/>
      <c r="CNG230" s="73"/>
      <c r="CNH230" s="31"/>
      <c r="CNI230" s="32"/>
      <c r="CNJ230" s="31"/>
      <c r="CNK230" s="31"/>
      <c r="CNL230" s="33"/>
      <c r="CNM230" s="31"/>
      <c r="CNN230" s="31"/>
      <c r="CNO230" s="31"/>
      <c r="CNP230" s="33"/>
      <c r="CNQ230" s="31"/>
      <c r="CNR230" s="29"/>
      <c r="CNS230" s="30"/>
      <c r="CNT230" s="73"/>
      <c r="CNU230" s="31"/>
      <c r="CNV230" s="32"/>
      <c r="CNW230" s="31"/>
      <c r="CNX230" s="31"/>
      <c r="CNY230" s="33"/>
      <c r="CNZ230" s="31"/>
      <c r="COA230" s="31"/>
      <c r="COB230" s="31"/>
      <c r="COC230" s="33"/>
      <c r="COD230" s="31"/>
      <c r="COE230" s="29"/>
      <c r="COF230" s="30"/>
      <c r="COG230" s="73"/>
      <c r="COH230" s="31"/>
      <c r="COI230" s="32"/>
      <c r="COJ230" s="31"/>
      <c r="COK230" s="31"/>
      <c r="COL230" s="33"/>
      <c r="COM230" s="31"/>
      <c r="CON230" s="31"/>
      <c r="COO230" s="31"/>
      <c r="COP230" s="33"/>
      <c r="COQ230" s="31"/>
      <c r="COR230" s="29"/>
      <c r="COS230" s="30"/>
      <c r="COT230" s="73"/>
      <c r="COU230" s="31"/>
      <c r="COV230" s="32"/>
      <c r="COW230" s="31"/>
      <c r="COX230" s="31"/>
      <c r="COY230" s="33"/>
      <c r="COZ230" s="31"/>
      <c r="CPA230" s="31"/>
      <c r="CPB230" s="31"/>
      <c r="CPC230" s="33"/>
      <c r="CPD230" s="31"/>
      <c r="CPE230" s="29"/>
      <c r="CPF230" s="30"/>
      <c r="CPG230" s="73"/>
      <c r="CPH230" s="31"/>
      <c r="CPI230" s="32"/>
      <c r="CPJ230" s="31"/>
      <c r="CPK230" s="31"/>
      <c r="CPL230" s="33"/>
      <c r="CPM230" s="31"/>
      <c r="CPN230" s="31"/>
      <c r="CPO230" s="31"/>
      <c r="CPP230" s="33"/>
      <c r="CPQ230" s="31"/>
      <c r="CPR230" s="29"/>
      <c r="CPS230" s="30"/>
      <c r="CPT230" s="73"/>
      <c r="CPU230" s="31"/>
      <c r="CPV230" s="32"/>
      <c r="CPW230" s="31"/>
      <c r="CPX230" s="31"/>
      <c r="CPY230" s="33"/>
      <c r="CPZ230" s="31"/>
      <c r="CQA230" s="31"/>
      <c r="CQB230" s="31"/>
      <c r="CQC230" s="33"/>
      <c r="CQD230" s="31"/>
      <c r="CQE230" s="29"/>
      <c r="CQF230" s="30"/>
      <c r="CQG230" s="73"/>
      <c r="CQH230" s="31"/>
      <c r="CQI230" s="32"/>
      <c r="CQJ230" s="31"/>
      <c r="CQK230" s="31"/>
      <c r="CQL230" s="33"/>
      <c r="CQM230" s="31"/>
      <c r="CQN230" s="31"/>
      <c r="CQO230" s="31"/>
      <c r="CQP230" s="33"/>
      <c r="CQQ230" s="31"/>
      <c r="CQR230" s="29"/>
      <c r="CQS230" s="30"/>
      <c r="CQT230" s="73"/>
      <c r="CQU230" s="31"/>
      <c r="CQV230" s="32"/>
      <c r="CQW230" s="31"/>
      <c r="CQX230" s="31"/>
      <c r="CQY230" s="33"/>
      <c r="CQZ230" s="31"/>
      <c r="CRA230" s="31"/>
      <c r="CRB230" s="31"/>
      <c r="CRC230" s="33"/>
      <c r="CRD230" s="31"/>
      <c r="CRE230" s="29"/>
      <c r="CRF230" s="30"/>
      <c r="CRG230" s="73"/>
      <c r="CRH230" s="31"/>
      <c r="CRI230" s="32"/>
      <c r="CRJ230" s="31"/>
      <c r="CRK230" s="31"/>
      <c r="CRL230" s="33"/>
      <c r="CRM230" s="31"/>
      <c r="CRN230" s="31"/>
      <c r="CRO230" s="31"/>
      <c r="CRP230" s="33"/>
      <c r="CRQ230" s="31"/>
      <c r="CRR230" s="29"/>
      <c r="CRS230" s="30"/>
      <c r="CRT230" s="73"/>
      <c r="CRU230" s="31"/>
      <c r="CRV230" s="32"/>
      <c r="CRW230" s="31"/>
      <c r="CRX230" s="31"/>
      <c r="CRY230" s="33"/>
      <c r="CRZ230" s="31"/>
      <c r="CSA230" s="31"/>
      <c r="CSB230" s="31"/>
      <c r="CSC230" s="33"/>
      <c r="CSD230" s="31"/>
      <c r="CSE230" s="29"/>
      <c r="CSF230" s="30"/>
      <c r="CSG230" s="73"/>
      <c r="CSH230" s="31"/>
      <c r="CSI230" s="32"/>
      <c r="CSJ230" s="31"/>
      <c r="CSK230" s="31"/>
      <c r="CSL230" s="33"/>
      <c r="CSM230" s="31"/>
      <c r="CSN230" s="31"/>
      <c r="CSO230" s="31"/>
      <c r="CSP230" s="33"/>
      <c r="CSQ230" s="31"/>
      <c r="CSR230" s="29"/>
      <c r="CSS230" s="30"/>
      <c r="CST230" s="73"/>
      <c r="CSU230" s="31"/>
      <c r="CSV230" s="32"/>
      <c r="CSW230" s="31"/>
      <c r="CSX230" s="31"/>
      <c r="CSY230" s="33"/>
      <c r="CSZ230" s="31"/>
      <c r="CTA230" s="31"/>
      <c r="CTB230" s="31"/>
      <c r="CTC230" s="33"/>
      <c r="CTD230" s="31"/>
      <c r="CTE230" s="29"/>
      <c r="CTF230" s="30"/>
      <c r="CTG230" s="73"/>
      <c r="CTH230" s="31"/>
      <c r="CTI230" s="32"/>
      <c r="CTJ230" s="31"/>
      <c r="CTK230" s="31"/>
      <c r="CTL230" s="33"/>
      <c r="CTM230" s="31"/>
      <c r="CTN230" s="31"/>
      <c r="CTO230" s="31"/>
      <c r="CTP230" s="33"/>
      <c r="CTQ230" s="31"/>
      <c r="CTR230" s="29"/>
      <c r="CTS230" s="30"/>
      <c r="CTT230" s="73"/>
      <c r="CTU230" s="31"/>
      <c r="CTV230" s="32"/>
      <c r="CTW230" s="31"/>
      <c r="CTX230" s="31"/>
      <c r="CTY230" s="33"/>
      <c r="CTZ230" s="31"/>
      <c r="CUA230" s="31"/>
      <c r="CUB230" s="31"/>
      <c r="CUC230" s="33"/>
      <c r="CUD230" s="31"/>
      <c r="CUE230" s="29"/>
      <c r="CUF230" s="30"/>
      <c r="CUG230" s="73"/>
      <c r="CUH230" s="31"/>
      <c r="CUI230" s="32"/>
      <c r="CUJ230" s="31"/>
      <c r="CUK230" s="31"/>
      <c r="CUL230" s="33"/>
      <c r="CUM230" s="31"/>
      <c r="CUN230" s="31"/>
      <c r="CUO230" s="31"/>
      <c r="CUP230" s="33"/>
      <c r="CUQ230" s="31"/>
      <c r="CUR230" s="29"/>
      <c r="CUS230" s="30"/>
      <c r="CUT230" s="73"/>
      <c r="CUU230" s="31"/>
      <c r="CUV230" s="32"/>
      <c r="CUW230" s="31"/>
      <c r="CUX230" s="31"/>
      <c r="CUY230" s="33"/>
      <c r="CUZ230" s="31"/>
      <c r="CVA230" s="31"/>
      <c r="CVB230" s="31"/>
      <c r="CVC230" s="33"/>
      <c r="CVD230" s="31"/>
      <c r="CVE230" s="29"/>
      <c r="CVF230" s="30"/>
      <c r="CVG230" s="73"/>
      <c r="CVH230" s="31"/>
      <c r="CVI230" s="32"/>
      <c r="CVJ230" s="31"/>
      <c r="CVK230" s="31"/>
      <c r="CVL230" s="33"/>
      <c r="CVM230" s="31"/>
      <c r="CVN230" s="31"/>
      <c r="CVO230" s="31"/>
      <c r="CVP230" s="33"/>
      <c r="CVQ230" s="31"/>
      <c r="CVR230" s="29"/>
      <c r="CVS230" s="30"/>
      <c r="CVT230" s="73"/>
      <c r="CVU230" s="31"/>
      <c r="CVV230" s="32"/>
      <c r="CVW230" s="31"/>
      <c r="CVX230" s="31"/>
      <c r="CVY230" s="33"/>
      <c r="CVZ230" s="31"/>
      <c r="CWA230" s="31"/>
      <c r="CWB230" s="31"/>
      <c r="CWC230" s="33"/>
      <c r="CWD230" s="31"/>
      <c r="CWE230" s="29"/>
      <c r="CWF230" s="30"/>
      <c r="CWG230" s="73"/>
      <c r="CWH230" s="31"/>
      <c r="CWI230" s="32"/>
      <c r="CWJ230" s="31"/>
      <c r="CWK230" s="31"/>
      <c r="CWL230" s="33"/>
      <c r="CWM230" s="31"/>
      <c r="CWN230" s="31"/>
      <c r="CWO230" s="31"/>
      <c r="CWP230" s="33"/>
      <c r="CWQ230" s="31"/>
      <c r="CWR230" s="29"/>
      <c r="CWS230" s="30"/>
      <c r="CWT230" s="73"/>
      <c r="CWU230" s="31"/>
      <c r="CWV230" s="32"/>
      <c r="CWW230" s="31"/>
      <c r="CWX230" s="31"/>
      <c r="CWY230" s="33"/>
      <c r="CWZ230" s="31"/>
      <c r="CXA230" s="31"/>
      <c r="CXB230" s="31"/>
      <c r="CXC230" s="33"/>
      <c r="CXD230" s="31"/>
      <c r="CXE230" s="29"/>
      <c r="CXF230" s="30"/>
      <c r="CXG230" s="73"/>
      <c r="CXH230" s="31"/>
      <c r="CXI230" s="32"/>
      <c r="CXJ230" s="31"/>
      <c r="CXK230" s="31"/>
      <c r="CXL230" s="33"/>
      <c r="CXM230" s="31"/>
      <c r="CXN230" s="31"/>
      <c r="CXO230" s="31"/>
      <c r="CXP230" s="33"/>
      <c r="CXQ230" s="31"/>
      <c r="CXR230" s="29"/>
      <c r="CXS230" s="30"/>
      <c r="CXT230" s="73"/>
      <c r="CXU230" s="31"/>
      <c r="CXV230" s="32"/>
      <c r="CXW230" s="31"/>
      <c r="CXX230" s="31"/>
      <c r="CXY230" s="33"/>
      <c r="CXZ230" s="31"/>
      <c r="CYA230" s="31"/>
      <c r="CYB230" s="31"/>
      <c r="CYC230" s="33"/>
      <c r="CYD230" s="31"/>
      <c r="CYE230" s="29"/>
      <c r="CYF230" s="30"/>
      <c r="CYG230" s="73"/>
      <c r="CYH230" s="31"/>
      <c r="CYI230" s="32"/>
      <c r="CYJ230" s="31"/>
      <c r="CYK230" s="31"/>
      <c r="CYL230" s="33"/>
      <c r="CYM230" s="31"/>
      <c r="CYN230" s="31"/>
      <c r="CYO230" s="31"/>
      <c r="CYP230" s="33"/>
      <c r="CYQ230" s="31"/>
      <c r="CYR230" s="29"/>
      <c r="CYS230" s="30"/>
      <c r="CYT230" s="73"/>
      <c r="CYU230" s="31"/>
      <c r="CYV230" s="32"/>
      <c r="CYW230" s="31"/>
      <c r="CYX230" s="31"/>
      <c r="CYY230" s="33"/>
      <c r="CYZ230" s="31"/>
      <c r="CZA230" s="31"/>
      <c r="CZB230" s="31"/>
      <c r="CZC230" s="33"/>
      <c r="CZD230" s="31"/>
      <c r="CZE230" s="29"/>
      <c r="CZF230" s="30"/>
      <c r="CZG230" s="73"/>
      <c r="CZH230" s="31"/>
      <c r="CZI230" s="32"/>
      <c r="CZJ230" s="31"/>
      <c r="CZK230" s="31"/>
      <c r="CZL230" s="33"/>
      <c r="CZM230" s="31"/>
      <c r="CZN230" s="31"/>
      <c r="CZO230" s="31"/>
      <c r="CZP230" s="33"/>
      <c r="CZQ230" s="31"/>
      <c r="CZR230" s="29"/>
      <c r="CZS230" s="30"/>
      <c r="CZT230" s="73"/>
      <c r="CZU230" s="31"/>
      <c r="CZV230" s="32"/>
      <c r="CZW230" s="31"/>
      <c r="CZX230" s="31"/>
      <c r="CZY230" s="33"/>
      <c r="CZZ230" s="31"/>
      <c r="DAA230" s="31"/>
      <c r="DAB230" s="31"/>
      <c r="DAC230" s="33"/>
      <c r="DAD230" s="31"/>
      <c r="DAE230" s="29"/>
      <c r="DAF230" s="30"/>
      <c r="DAG230" s="73"/>
      <c r="DAH230" s="31"/>
      <c r="DAI230" s="32"/>
      <c r="DAJ230" s="31"/>
      <c r="DAK230" s="31"/>
      <c r="DAL230" s="33"/>
      <c r="DAM230" s="31"/>
      <c r="DAN230" s="31"/>
      <c r="DAO230" s="31"/>
      <c r="DAP230" s="33"/>
      <c r="DAQ230" s="31"/>
      <c r="DAR230" s="29"/>
      <c r="DAS230" s="30"/>
      <c r="DAT230" s="73"/>
      <c r="DAU230" s="31"/>
      <c r="DAV230" s="32"/>
      <c r="DAW230" s="31"/>
      <c r="DAX230" s="31"/>
      <c r="DAY230" s="33"/>
      <c r="DAZ230" s="31"/>
      <c r="DBA230" s="31"/>
      <c r="DBB230" s="31"/>
      <c r="DBC230" s="33"/>
      <c r="DBD230" s="31"/>
      <c r="DBE230" s="29"/>
      <c r="DBF230" s="30"/>
      <c r="DBG230" s="73"/>
      <c r="DBH230" s="31"/>
      <c r="DBI230" s="32"/>
      <c r="DBJ230" s="31"/>
      <c r="DBK230" s="31"/>
      <c r="DBL230" s="33"/>
      <c r="DBM230" s="31"/>
      <c r="DBN230" s="31"/>
      <c r="DBO230" s="31"/>
      <c r="DBP230" s="33"/>
      <c r="DBQ230" s="31"/>
      <c r="DBR230" s="29"/>
      <c r="DBS230" s="30"/>
      <c r="DBT230" s="73"/>
      <c r="DBU230" s="31"/>
      <c r="DBV230" s="32"/>
      <c r="DBW230" s="31"/>
      <c r="DBX230" s="31"/>
      <c r="DBY230" s="33"/>
      <c r="DBZ230" s="31"/>
      <c r="DCA230" s="31"/>
      <c r="DCB230" s="31"/>
      <c r="DCC230" s="33"/>
      <c r="DCD230" s="31"/>
      <c r="DCE230" s="29"/>
      <c r="DCF230" s="30"/>
      <c r="DCG230" s="73"/>
      <c r="DCH230" s="31"/>
      <c r="DCI230" s="32"/>
      <c r="DCJ230" s="31"/>
      <c r="DCK230" s="31"/>
      <c r="DCL230" s="33"/>
      <c r="DCM230" s="31"/>
      <c r="DCN230" s="31"/>
      <c r="DCO230" s="31"/>
      <c r="DCP230" s="33"/>
      <c r="DCQ230" s="31"/>
      <c r="DCR230" s="29"/>
      <c r="DCS230" s="30"/>
      <c r="DCT230" s="73"/>
      <c r="DCU230" s="31"/>
      <c r="DCV230" s="32"/>
      <c r="DCW230" s="31"/>
      <c r="DCX230" s="31"/>
      <c r="DCY230" s="33"/>
      <c r="DCZ230" s="31"/>
      <c r="DDA230" s="31"/>
      <c r="DDB230" s="31"/>
      <c r="DDC230" s="33"/>
      <c r="DDD230" s="31"/>
      <c r="DDE230" s="29"/>
      <c r="DDF230" s="30"/>
      <c r="DDG230" s="73"/>
      <c r="DDH230" s="31"/>
      <c r="DDI230" s="32"/>
      <c r="DDJ230" s="31"/>
      <c r="DDK230" s="31"/>
      <c r="DDL230" s="33"/>
      <c r="DDM230" s="31"/>
      <c r="DDN230" s="31"/>
      <c r="DDO230" s="31"/>
      <c r="DDP230" s="33"/>
      <c r="DDQ230" s="31"/>
      <c r="DDR230" s="29"/>
      <c r="DDS230" s="30"/>
      <c r="DDT230" s="73"/>
      <c r="DDU230" s="31"/>
      <c r="DDV230" s="32"/>
      <c r="DDW230" s="31"/>
      <c r="DDX230" s="31"/>
      <c r="DDY230" s="33"/>
      <c r="DDZ230" s="31"/>
      <c r="DEA230" s="31"/>
      <c r="DEB230" s="31"/>
      <c r="DEC230" s="33"/>
      <c r="DED230" s="31"/>
      <c r="DEE230" s="29"/>
      <c r="DEF230" s="30"/>
      <c r="DEG230" s="73"/>
      <c r="DEH230" s="31"/>
      <c r="DEI230" s="32"/>
      <c r="DEJ230" s="31"/>
      <c r="DEK230" s="31"/>
      <c r="DEL230" s="33"/>
      <c r="DEM230" s="31"/>
      <c r="DEN230" s="31"/>
      <c r="DEO230" s="31"/>
      <c r="DEP230" s="33"/>
      <c r="DEQ230" s="31"/>
      <c r="DER230" s="29"/>
      <c r="DES230" s="30"/>
      <c r="DET230" s="73"/>
      <c r="DEU230" s="31"/>
      <c r="DEV230" s="32"/>
      <c r="DEW230" s="31"/>
      <c r="DEX230" s="31"/>
      <c r="DEY230" s="33"/>
      <c r="DEZ230" s="31"/>
      <c r="DFA230" s="31"/>
      <c r="DFB230" s="31"/>
      <c r="DFC230" s="33"/>
      <c r="DFD230" s="31"/>
      <c r="DFE230" s="29"/>
      <c r="DFF230" s="30"/>
      <c r="DFG230" s="73"/>
      <c r="DFH230" s="31"/>
      <c r="DFI230" s="32"/>
      <c r="DFJ230" s="31"/>
      <c r="DFK230" s="31"/>
      <c r="DFL230" s="33"/>
      <c r="DFM230" s="31"/>
      <c r="DFN230" s="31"/>
      <c r="DFO230" s="31"/>
      <c r="DFP230" s="33"/>
      <c r="DFQ230" s="31"/>
      <c r="DFR230" s="29"/>
      <c r="DFS230" s="30"/>
      <c r="DFT230" s="73"/>
      <c r="DFU230" s="31"/>
      <c r="DFV230" s="32"/>
      <c r="DFW230" s="31"/>
      <c r="DFX230" s="31"/>
      <c r="DFY230" s="33"/>
      <c r="DFZ230" s="31"/>
      <c r="DGA230" s="31"/>
      <c r="DGB230" s="31"/>
      <c r="DGC230" s="33"/>
      <c r="DGD230" s="31"/>
      <c r="DGE230" s="29"/>
      <c r="DGF230" s="30"/>
      <c r="DGG230" s="73"/>
      <c r="DGH230" s="31"/>
      <c r="DGI230" s="32"/>
      <c r="DGJ230" s="31"/>
      <c r="DGK230" s="31"/>
      <c r="DGL230" s="33"/>
      <c r="DGM230" s="31"/>
      <c r="DGN230" s="31"/>
      <c r="DGO230" s="31"/>
      <c r="DGP230" s="33"/>
      <c r="DGQ230" s="31"/>
      <c r="DGR230" s="29"/>
      <c r="DGS230" s="30"/>
      <c r="DGT230" s="73"/>
      <c r="DGU230" s="31"/>
      <c r="DGV230" s="32"/>
      <c r="DGW230" s="31"/>
      <c r="DGX230" s="31"/>
      <c r="DGY230" s="33"/>
      <c r="DGZ230" s="31"/>
      <c r="DHA230" s="31"/>
      <c r="DHB230" s="31"/>
      <c r="DHC230" s="33"/>
      <c r="DHD230" s="31"/>
      <c r="DHE230" s="29"/>
      <c r="DHF230" s="30"/>
      <c r="DHG230" s="73"/>
      <c r="DHH230" s="31"/>
      <c r="DHI230" s="32"/>
      <c r="DHJ230" s="31"/>
      <c r="DHK230" s="31"/>
      <c r="DHL230" s="33"/>
      <c r="DHM230" s="31"/>
      <c r="DHN230" s="31"/>
      <c r="DHO230" s="31"/>
      <c r="DHP230" s="33"/>
      <c r="DHQ230" s="31"/>
      <c r="DHR230" s="29"/>
      <c r="DHS230" s="30"/>
      <c r="DHT230" s="73"/>
      <c r="DHU230" s="31"/>
      <c r="DHV230" s="32"/>
      <c r="DHW230" s="31"/>
      <c r="DHX230" s="31"/>
      <c r="DHY230" s="33"/>
      <c r="DHZ230" s="31"/>
      <c r="DIA230" s="31"/>
      <c r="DIB230" s="31"/>
      <c r="DIC230" s="33"/>
      <c r="DID230" s="31"/>
      <c r="DIE230" s="29"/>
      <c r="DIF230" s="30"/>
      <c r="DIG230" s="73"/>
      <c r="DIH230" s="31"/>
      <c r="DII230" s="32"/>
      <c r="DIJ230" s="31"/>
      <c r="DIK230" s="31"/>
      <c r="DIL230" s="33"/>
      <c r="DIM230" s="31"/>
      <c r="DIN230" s="31"/>
      <c r="DIO230" s="31"/>
      <c r="DIP230" s="33"/>
      <c r="DIQ230" s="31"/>
      <c r="DIR230" s="29"/>
      <c r="DIS230" s="30"/>
      <c r="DIT230" s="73"/>
      <c r="DIU230" s="31"/>
      <c r="DIV230" s="32"/>
      <c r="DIW230" s="31"/>
      <c r="DIX230" s="31"/>
      <c r="DIY230" s="33"/>
      <c r="DIZ230" s="31"/>
      <c r="DJA230" s="31"/>
      <c r="DJB230" s="31"/>
      <c r="DJC230" s="33"/>
      <c r="DJD230" s="31"/>
      <c r="DJE230" s="29"/>
      <c r="DJF230" s="30"/>
      <c r="DJG230" s="73"/>
      <c r="DJH230" s="31"/>
      <c r="DJI230" s="32"/>
      <c r="DJJ230" s="31"/>
      <c r="DJK230" s="31"/>
      <c r="DJL230" s="33"/>
      <c r="DJM230" s="31"/>
      <c r="DJN230" s="31"/>
      <c r="DJO230" s="31"/>
      <c r="DJP230" s="33"/>
      <c r="DJQ230" s="31"/>
      <c r="DJR230" s="29"/>
      <c r="DJS230" s="30"/>
      <c r="DJT230" s="73"/>
      <c r="DJU230" s="31"/>
      <c r="DJV230" s="32"/>
      <c r="DJW230" s="31"/>
      <c r="DJX230" s="31"/>
      <c r="DJY230" s="33"/>
      <c r="DJZ230" s="31"/>
      <c r="DKA230" s="31"/>
      <c r="DKB230" s="31"/>
      <c r="DKC230" s="33"/>
      <c r="DKD230" s="31"/>
      <c r="DKE230" s="29"/>
      <c r="DKF230" s="30"/>
      <c r="DKG230" s="73"/>
      <c r="DKH230" s="31"/>
      <c r="DKI230" s="32"/>
      <c r="DKJ230" s="31"/>
      <c r="DKK230" s="31"/>
      <c r="DKL230" s="33"/>
      <c r="DKM230" s="31"/>
      <c r="DKN230" s="31"/>
      <c r="DKO230" s="31"/>
      <c r="DKP230" s="33"/>
      <c r="DKQ230" s="31"/>
      <c r="DKR230" s="29"/>
      <c r="DKS230" s="30"/>
      <c r="DKT230" s="73"/>
      <c r="DKU230" s="31"/>
      <c r="DKV230" s="32"/>
      <c r="DKW230" s="31"/>
      <c r="DKX230" s="31"/>
      <c r="DKY230" s="33"/>
      <c r="DKZ230" s="31"/>
      <c r="DLA230" s="31"/>
      <c r="DLB230" s="31"/>
      <c r="DLC230" s="33"/>
      <c r="DLD230" s="31"/>
      <c r="DLE230" s="29"/>
      <c r="DLF230" s="30"/>
      <c r="DLG230" s="73"/>
      <c r="DLH230" s="31"/>
      <c r="DLI230" s="32"/>
      <c r="DLJ230" s="31"/>
      <c r="DLK230" s="31"/>
      <c r="DLL230" s="33"/>
      <c r="DLM230" s="31"/>
      <c r="DLN230" s="31"/>
      <c r="DLO230" s="31"/>
      <c r="DLP230" s="33"/>
      <c r="DLQ230" s="31"/>
      <c r="DLR230" s="29"/>
      <c r="DLS230" s="30"/>
      <c r="DLT230" s="73"/>
      <c r="DLU230" s="31"/>
      <c r="DLV230" s="32"/>
      <c r="DLW230" s="31"/>
      <c r="DLX230" s="31"/>
      <c r="DLY230" s="33"/>
      <c r="DLZ230" s="31"/>
      <c r="DMA230" s="31"/>
      <c r="DMB230" s="31"/>
      <c r="DMC230" s="33"/>
      <c r="DMD230" s="31"/>
      <c r="DME230" s="29"/>
      <c r="DMF230" s="30"/>
      <c r="DMG230" s="73"/>
      <c r="DMH230" s="31"/>
      <c r="DMI230" s="32"/>
      <c r="DMJ230" s="31"/>
      <c r="DMK230" s="31"/>
      <c r="DML230" s="33"/>
      <c r="DMM230" s="31"/>
      <c r="DMN230" s="31"/>
      <c r="DMO230" s="31"/>
      <c r="DMP230" s="33"/>
      <c r="DMQ230" s="31"/>
      <c r="DMR230" s="29"/>
      <c r="DMS230" s="30"/>
      <c r="DMT230" s="73"/>
      <c r="DMU230" s="31"/>
      <c r="DMV230" s="32"/>
      <c r="DMW230" s="31"/>
      <c r="DMX230" s="31"/>
      <c r="DMY230" s="33"/>
      <c r="DMZ230" s="31"/>
      <c r="DNA230" s="31"/>
      <c r="DNB230" s="31"/>
      <c r="DNC230" s="33"/>
      <c r="DND230" s="31"/>
      <c r="DNE230" s="29"/>
      <c r="DNF230" s="30"/>
      <c r="DNG230" s="73"/>
      <c r="DNH230" s="31"/>
      <c r="DNI230" s="32"/>
      <c r="DNJ230" s="31"/>
      <c r="DNK230" s="31"/>
      <c r="DNL230" s="33"/>
      <c r="DNM230" s="31"/>
      <c r="DNN230" s="31"/>
      <c r="DNO230" s="31"/>
      <c r="DNP230" s="33"/>
      <c r="DNQ230" s="31"/>
      <c r="DNR230" s="29"/>
      <c r="DNS230" s="30"/>
      <c r="DNT230" s="73"/>
      <c r="DNU230" s="31"/>
      <c r="DNV230" s="32"/>
      <c r="DNW230" s="31"/>
      <c r="DNX230" s="31"/>
      <c r="DNY230" s="33"/>
      <c r="DNZ230" s="31"/>
      <c r="DOA230" s="31"/>
      <c r="DOB230" s="31"/>
      <c r="DOC230" s="33"/>
      <c r="DOD230" s="31"/>
      <c r="DOE230" s="29"/>
      <c r="DOF230" s="30"/>
      <c r="DOG230" s="73"/>
      <c r="DOH230" s="31"/>
      <c r="DOI230" s="32"/>
      <c r="DOJ230" s="31"/>
      <c r="DOK230" s="31"/>
      <c r="DOL230" s="33"/>
      <c r="DOM230" s="31"/>
      <c r="DON230" s="31"/>
      <c r="DOO230" s="31"/>
      <c r="DOP230" s="33"/>
      <c r="DOQ230" s="31"/>
      <c r="DOR230" s="29"/>
      <c r="DOS230" s="30"/>
      <c r="DOT230" s="73"/>
      <c r="DOU230" s="31"/>
      <c r="DOV230" s="32"/>
      <c r="DOW230" s="31"/>
      <c r="DOX230" s="31"/>
      <c r="DOY230" s="33"/>
      <c r="DOZ230" s="31"/>
      <c r="DPA230" s="31"/>
      <c r="DPB230" s="31"/>
      <c r="DPC230" s="33"/>
      <c r="DPD230" s="31"/>
      <c r="DPE230" s="29"/>
      <c r="DPF230" s="30"/>
      <c r="DPG230" s="73"/>
      <c r="DPH230" s="31"/>
      <c r="DPI230" s="32"/>
      <c r="DPJ230" s="31"/>
      <c r="DPK230" s="31"/>
      <c r="DPL230" s="33"/>
      <c r="DPM230" s="31"/>
      <c r="DPN230" s="31"/>
      <c r="DPO230" s="31"/>
      <c r="DPP230" s="33"/>
      <c r="DPQ230" s="31"/>
      <c r="DPR230" s="29"/>
      <c r="DPS230" s="30"/>
      <c r="DPT230" s="73"/>
      <c r="DPU230" s="31"/>
      <c r="DPV230" s="32"/>
      <c r="DPW230" s="31"/>
      <c r="DPX230" s="31"/>
      <c r="DPY230" s="33"/>
      <c r="DPZ230" s="31"/>
      <c r="DQA230" s="31"/>
      <c r="DQB230" s="31"/>
      <c r="DQC230" s="33"/>
      <c r="DQD230" s="31"/>
      <c r="DQE230" s="29"/>
      <c r="DQF230" s="30"/>
      <c r="DQG230" s="73"/>
      <c r="DQH230" s="31"/>
      <c r="DQI230" s="32"/>
      <c r="DQJ230" s="31"/>
      <c r="DQK230" s="31"/>
      <c r="DQL230" s="33"/>
      <c r="DQM230" s="31"/>
      <c r="DQN230" s="31"/>
      <c r="DQO230" s="31"/>
      <c r="DQP230" s="33"/>
      <c r="DQQ230" s="31"/>
      <c r="DQR230" s="29"/>
      <c r="DQS230" s="30"/>
      <c r="DQT230" s="73"/>
      <c r="DQU230" s="31"/>
      <c r="DQV230" s="32"/>
      <c r="DQW230" s="31"/>
      <c r="DQX230" s="31"/>
      <c r="DQY230" s="33"/>
      <c r="DQZ230" s="31"/>
      <c r="DRA230" s="31"/>
      <c r="DRB230" s="31"/>
      <c r="DRC230" s="33"/>
      <c r="DRD230" s="31"/>
      <c r="DRE230" s="29"/>
      <c r="DRF230" s="30"/>
      <c r="DRG230" s="73"/>
      <c r="DRH230" s="31"/>
      <c r="DRI230" s="32"/>
      <c r="DRJ230" s="31"/>
      <c r="DRK230" s="31"/>
      <c r="DRL230" s="33"/>
      <c r="DRM230" s="31"/>
      <c r="DRN230" s="31"/>
      <c r="DRO230" s="31"/>
      <c r="DRP230" s="33"/>
      <c r="DRQ230" s="31"/>
      <c r="DRR230" s="29"/>
      <c r="DRS230" s="30"/>
      <c r="DRT230" s="73"/>
      <c r="DRU230" s="31"/>
      <c r="DRV230" s="32"/>
      <c r="DRW230" s="31"/>
      <c r="DRX230" s="31"/>
      <c r="DRY230" s="33"/>
      <c r="DRZ230" s="31"/>
      <c r="DSA230" s="31"/>
      <c r="DSB230" s="31"/>
      <c r="DSC230" s="33"/>
      <c r="DSD230" s="31"/>
      <c r="DSE230" s="29"/>
      <c r="DSF230" s="30"/>
      <c r="DSG230" s="73"/>
      <c r="DSH230" s="31"/>
      <c r="DSI230" s="32"/>
      <c r="DSJ230" s="31"/>
      <c r="DSK230" s="31"/>
      <c r="DSL230" s="33"/>
      <c r="DSM230" s="31"/>
      <c r="DSN230" s="31"/>
      <c r="DSO230" s="31"/>
      <c r="DSP230" s="33"/>
      <c r="DSQ230" s="31"/>
      <c r="DSR230" s="29"/>
      <c r="DSS230" s="30"/>
      <c r="DST230" s="73"/>
      <c r="DSU230" s="31"/>
      <c r="DSV230" s="32"/>
      <c r="DSW230" s="31"/>
      <c r="DSX230" s="31"/>
      <c r="DSY230" s="33"/>
      <c r="DSZ230" s="31"/>
      <c r="DTA230" s="31"/>
      <c r="DTB230" s="31"/>
      <c r="DTC230" s="33"/>
      <c r="DTD230" s="31"/>
      <c r="DTE230" s="29"/>
      <c r="DTF230" s="30"/>
      <c r="DTG230" s="73"/>
      <c r="DTH230" s="31"/>
      <c r="DTI230" s="32"/>
      <c r="DTJ230" s="31"/>
      <c r="DTK230" s="31"/>
      <c r="DTL230" s="33"/>
      <c r="DTM230" s="31"/>
      <c r="DTN230" s="31"/>
      <c r="DTO230" s="31"/>
      <c r="DTP230" s="33"/>
      <c r="DTQ230" s="31"/>
      <c r="DTR230" s="29"/>
      <c r="DTS230" s="30"/>
      <c r="DTT230" s="73"/>
      <c r="DTU230" s="31"/>
      <c r="DTV230" s="32"/>
      <c r="DTW230" s="31"/>
      <c r="DTX230" s="31"/>
      <c r="DTY230" s="33"/>
      <c r="DTZ230" s="31"/>
      <c r="DUA230" s="31"/>
      <c r="DUB230" s="31"/>
      <c r="DUC230" s="33"/>
      <c r="DUD230" s="31"/>
      <c r="DUE230" s="29"/>
      <c r="DUF230" s="30"/>
      <c r="DUG230" s="73"/>
      <c r="DUH230" s="31"/>
      <c r="DUI230" s="32"/>
      <c r="DUJ230" s="31"/>
      <c r="DUK230" s="31"/>
      <c r="DUL230" s="33"/>
      <c r="DUM230" s="31"/>
      <c r="DUN230" s="31"/>
      <c r="DUO230" s="31"/>
      <c r="DUP230" s="33"/>
      <c r="DUQ230" s="31"/>
      <c r="DUR230" s="29"/>
      <c r="DUS230" s="30"/>
      <c r="DUT230" s="73"/>
      <c r="DUU230" s="31"/>
      <c r="DUV230" s="32"/>
      <c r="DUW230" s="31"/>
      <c r="DUX230" s="31"/>
      <c r="DUY230" s="33"/>
      <c r="DUZ230" s="31"/>
      <c r="DVA230" s="31"/>
      <c r="DVB230" s="31"/>
      <c r="DVC230" s="33"/>
      <c r="DVD230" s="31"/>
      <c r="DVE230" s="29"/>
      <c r="DVF230" s="30"/>
      <c r="DVG230" s="73"/>
      <c r="DVH230" s="31"/>
      <c r="DVI230" s="32"/>
      <c r="DVJ230" s="31"/>
      <c r="DVK230" s="31"/>
      <c r="DVL230" s="33"/>
      <c r="DVM230" s="31"/>
      <c r="DVN230" s="31"/>
      <c r="DVO230" s="31"/>
      <c r="DVP230" s="33"/>
      <c r="DVQ230" s="31"/>
      <c r="DVR230" s="29"/>
      <c r="DVS230" s="30"/>
      <c r="DVT230" s="73"/>
      <c r="DVU230" s="31"/>
      <c r="DVV230" s="32"/>
      <c r="DVW230" s="31"/>
      <c r="DVX230" s="31"/>
      <c r="DVY230" s="33"/>
      <c r="DVZ230" s="31"/>
      <c r="DWA230" s="31"/>
      <c r="DWB230" s="31"/>
      <c r="DWC230" s="33"/>
      <c r="DWD230" s="31"/>
      <c r="DWE230" s="29"/>
      <c r="DWF230" s="30"/>
      <c r="DWG230" s="73"/>
      <c r="DWH230" s="31"/>
      <c r="DWI230" s="32"/>
      <c r="DWJ230" s="31"/>
      <c r="DWK230" s="31"/>
      <c r="DWL230" s="33"/>
      <c r="DWM230" s="31"/>
      <c r="DWN230" s="31"/>
      <c r="DWO230" s="31"/>
      <c r="DWP230" s="33"/>
      <c r="DWQ230" s="31"/>
      <c r="DWR230" s="29"/>
      <c r="DWS230" s="30"/>
      <c r="DWT230" s="73"/>
      <c r="DWU230" s="31"/>
      <c r="DWV230" s="32"/>
      <c r="DWW230" s="31"/>
      <c r="DWX230" s="31"/>
      <c r="DWY230" s="33"/>
      <c r="DWZ230" s="31"/>
      <c r="DXA230" s="31"/>
      <c r="DXB230" s="31"/>
      <c r="DXC230" s="33"/>
      <c r="DXD230" s="31"/>
      <c r="DXE230" s="29"/>
      <c r="DXF230" s="30"/>
      <c r="DXG230" s="73"/>
      <c r="DXH230" s="31"/>
      <c r="DXI230" s="32"/>
      <c r="DXJ230" s="31"/>
      <c r="DXK230" s="31"/>
      <c r="DXL230" s="33"/>
      <c r="DXM230" s="31"/>
      <c r="DXN230" s="31"/>
      <c r="DXO230" s="31"/>
      <c r="DXP230" s="33"/>
      <c r="DXQ230" s="31"/>
      <c r="DXR230" s="29"/>
      <c r="DXS230" s="30"/>
      <c r="DXT230" s="73"/>
      <c r="DXU230" s="31"/>
      <c r="DXV230" s="32"/>
      <c r="DXW230" s="31"/>
      <c r="DXX230" s="31"/>
      <c r="DXY230" s="33"/>
      <c r="DXZ230" s="31"/>
      <c r="DYA230" s="31"/>
      <c r="DYB230" s="31"/>
      <c r="DYC230" s="33"/>
      <c r="DYD230" s="31"/>
      <c r="DYE230" s="29"/>
      <c r="DYF230" s="30"/>
      <c r="DYG230" s="73"/>
      <c r="DYH230" s="31"/>
      <c r="DYI230" s="32"/>
      <c r="DYJ230" s="31"/>
      <c r="DYK230" s="31"/>
      <c r="DYL230" s="33"/>
      <c r="DYM230" s="31"/>
      <c r="DYN230" s="31"/>
      <c r="DYO230" s="31"/>
      <c r="DYP230" s="33"/>
      <c r="DYQ230" s="31"/>
      <c r="DYR230" s="29"/>
      <c r="DYS230" s="30"/>
      <c r="DYT230" s="73"/>
      <c r="DYU230" s="31"/>
      <c r="DYV230" s="32"/>
      <c r="DYW230" s="31"/>
      <c r="DYX230" s="31"/>
      <c r="DYY230" s="33"/>
      <c r="DYZ230" s="31"/>
      <c r="DZA230" s="31"/>
      <c r="DZB230" s="31"/>
      <c r="DZC230" s="33"/>
      <c r="DZD230" s="31"/>
      <c r="DZE230" s="29"/>
      <c r="DZF230" s="30"/>
      <c r="DZG230" s="73"/>
      <c r="DZH230" s="31"/>
      <c r="DZI230" s="32"/>
      <c r="DZJ230" s="31"/>
      <c r="DZK230" s="31"/>
      <c r="DZL230" s="33"/>
      <c r="DZM230" s="31"/>
      <c r="DZN230" s="31"/>
      <c r="DZO230" s="31"/>
      <c r="DZP230" s="33"/>
      <c r="DZQ230" s="31"/>
      <c r="DZR230" s="29"/>
      <c r="DZS230" s="30"/>
      <c r="DZT230" s="73"/>
      <c r="DZU230" s="31"/>
      <c r="DZV230" s="32"/>
      <c r="DZW230" s="31"/>
      <c r="DZX230" s="31"/>
      <c r="DZY230" s="33"/>
      <c r="DZZ230" s="31"/>
      <c r="EAA230" s="31"/>
      <c r="EAB230" s="31"/>
      <c r="EAC230" s="33"/>
      <c r="EAD230" s="31"/>
      <c r="EAE230" s="29"/>
      <c r="EAF230" s="30"/>
      <c r="EAG230" s="73"/>
      <c r="EAH230" s="31"/>
      <c r="EAI230" s="32"/>
      <c r="EAJ230" s="31"/>
      <c r="EAK230" s="31"/>
      <c r="EAL230" s="33"/>
      <c r="EAM230" s="31"/>
      <c r="EAN230" s="31"/>
      <c r="EAO230" s="31"/>
      <c r="EAP230" s="33"/>
      <c r="EAQ230" s="31"/>
      <c r="EAR230" s="29"/>
      <c r="EAS230" s="30"/>
      <c r="EAT230" s="73"/>
      <c r="EAU230" s="31"/>
      <c r="EAV230" s="32"/>
      <c r="EAW230" s="31"/>
      <c r="EAX230" s="31"/>
      <c r="EAY230" s="33"/>
      <c r="EAZ230" s="31"/>
      <c r="EBA230" s="31"/>
      <c r="EBB230" s="31"/>
      <c r="EBC230" s="33"/>
      <c r="EBD230" s="31"/>
      <c r="EBE230" s="29"/>
      <c r="EBF230" s="30"/>
      <c r="EBG230" s="73"/>
      <c r="EBH230" s="31"/>
      <c r="EBI230" s="32"/>
      <c r="EBJ230" s="31"/>
      <c r="EBK230" s="31"/>
      <c r="EBL230" s="33"/>
      <c r="EBM230" s="31"/>
      <c r="EBN230" s="31"/>
      <c r="EBO230" s="31"/>
      <c r="EBP230" s="33"/>
      <c r="EBQ230" s="31"/>
      <c r="EBR230" s="29"/>
      <c r="EBS230" s="30"/>
      <c r="EBT230" s="73"/>
      <c r="EBU230" s="31"/>
      <c r="EBV230" s="32"/>
      <c r="EBW230" s="31"/>
      <c r="EBX230" s="31"/>
      <c r="EBY230" s="33"/>
      <c r="EBZ230" s="31"/>
      <c r="ECA230" s="31"/>
      <c r="ECB230" s="31"/>
      <c r="ECC230" s="33"/>
      <c r="ECD230" s="31"/>
      <c r="ECE230" s="29"/>
      <c r="ECF230" s="30"/>
      <c r="ECG230" s="73"/>
      <c r="ECH230" s="31"/>
      <c r="ECI230" s="32"/>
      <c r="ECJ230" s="31"/>
      <c r="ECK230" s="31"/>
      <c r="ECL230" s="33"/>
      <c r="ECM230" s="31"/>
      <c r="ECN230" s="31"/>
      <c r="ECO230" s="31"/>
      <c r="ECP230" s="33"/>
      <c r="ECQ230" s="31"/>
      <c r="ECR230" s="29"/>
      <c r="ECS230" s="30"/>
      <c r="ECT230" s="73"/>
      <c r="ECU230" s="31"/>
      <c r="ECV230" s="32"/>
      <c r="ECW230" s="31"/>
      <c r="ECX230" s="31"/>
      <c r="ECY230" s="33"/>
      <c r="ECZ230" s="31"/>
      <c r="EDA230" s="31"/>
      <c r="EDB230" s="31"/>
      <c r="EDC230" s="33"/>
      <c r="EDD230" s="31"/>
      <c r="EDE230" s="29"/>
      <c r="EDF230" s="30"/>
      <c r="EDG230" s="73"/>
      <c r="EDH230" s="31"/>
      <c r="EDI230" s="32"/>
      <c r="EDJ230" s="31"/>
      <c r="EDK230" s="31"/>
      <c r="EDL230" s="33"/>
      <c r="EDM230" s="31"/>
      <c r="EDN230" s="31"/>
      <c r="EDO230" s="31"/>
      <c r="EDP230" s="33"/>
      <c r="EDQ230" s="31"/>
      <c r="EDR230" s="29"/>
      <c r="EDS230" s="30"/>
      <c r="EDT230" s="73"/>
      <c r="EDU230" s="31"/>
      <c r="EDV230" s="32"/>
      <c r="EDW230" s="31"/>
      <c r="EDX230" s="31"/>
      <c r="EDY230" s="33"/>
      <c r="EDZ230" s="31"/>
      <c r="EEA230" s="31"/>
      <c r="EEB230" s="31"/>
      <c r="EEC230" s="33"/>
      <c r="EED230" s="31"/>
      <c r="EEE230" s="29"/>
      <c r="EEF230" s="30"/>
      <c r="EEG230" s="73"/>
      <c r="EEH230" s="31"/>
      <c r="EEI230" s="32"/>
      <c r="EEJ230" s="31"/>
      <c r="EEK230" s="31"/>
      <c r="EEL230" s="33"/>
      <c r="EEM230" s="31"/>
      <c r="EEN230" s="31"/>
      <c r="EEO230" s="31"/>
      <c r="EEP230" s="33"/>
      <c r="EEQ230" s="31"/>
      <c r="EER230" s="29"/>
      <c r="EES230" s="30"/>
      <c r="EET230" s="73"/>
      <c r="EEU230" s="31"/>
      <c r="EEV230" s="32"/>
      <c r="EEW230" s="31"/>
      <c r="EEX230" s="31"/>
      <c r="EEY230" s="33"/>
      <c r="EEZ230" s="31"/>
      <c r="EFA230" s="31"/>
      <c r="EFB230" s="31"/>
      <c r="EFC230" s="33"/>
      <c r="EFD230" s="31"/>
      <c r="EFE230" s="29"/>
      <c r="EFF230" s="30"/>
      <c r="EFG230" s="73"/>
      <c r="EFH230" s="31"/>
      <c r="EFI230" s="32"/>
      <c r="EFJ230" s="31"/>
      <c r="EFK230" s="31"/>
      <c r="EFL230" s="33"/>
      <c r="EFM230" s="31"/>
      <c r="EFN230" s="31"/>
      <c r="EFO230" s="31"/>
      <c r="EFP230" s="33"/>
      <c r="EFQ230" s="31"/>
      <c r="EFR230" s="29"/>
      <c r="EFS230" s="30"/>
      <c r="EFT230" s="73"/>
      <c r="EFU230" s="31"/>
      <c r="EFV230" s="32"/>
      <c r="EFW230" s="31"/>
      <c r="EFX230" s="31"/>
      <c r="EFY230" s="33"/>
      <c r="EFZ230" s="31"/>
      <c r="EGA230" s="31"/>
      <c r="EGB230" s="31"/>
      <c r="EGC230" s="33"/>
      <c r="EGD230" s="31"/>
      <c r="EGE230" s="29"/>
      <c r="EGF230" s="30"/>
      <c r="EGG230" s="73"/>
      <c r="EGH230" s="31"/>
      <c r="EGI230" s="32"/>
      <c r="EGJ230" s="31"/>
      <c r="EGK230" s="31"/>
      <c r="EGL230" s="33"/>
      <c r="EGM230" s="31"/>
      <c r="EGN230" s="31"/>
      <c r="EGO230" s="31"/>
      <c r="EGP230" s="33"/>
      <c r="EGQ230" s="31"/>
      <c r="EGR230" s="29"/>
      <c r="EGS230" s="30"/>
      <c r="EGT230" s="73"/>
      <c r="EGU230" s="31"/>
      <c r="EGV230" s="32"/>
      <c r="EGW230" s="31"/>
      <c r="EGX230" s="31"/>
      <c r="EGY230" s="33"/>
      <c r="EGZ230" s="31"/>
      <c r="EHA230" s="31"/>
      <c r="EHB230" s="31"/>
      <c r="EHC230" s="33"/>
      <c r="EHD230" s="31"/>
      <c r="EHE230" s="29"/>
      <c r="EHF230" s="30"/>
      <c r="EHG230" s="73"/>
      <c r="EHH230" s="31"/>
      <c r="EHI230" s="32"/>
      <c r="EHJ230" s="31"/>
      <c r="EHK230" s="31"/>
      <c r="EHL230" s="33"/>
      <c r="EHM230" s="31"/>
      <c r="EHN230" s="31"/>
      <c r="EHO230" s="31"/>
      <c r="EHP230" s="33"/>
      <c r="EHQ230" s="31"/>
      <c r="EHR230" s="29"/>
      <c r="EHS230" s="30"/>
      <c r="EHT230" s="73"/>
      <c r="EHU230" s="31"/>
      <c r="EHV230" s="32"/>
      <c r="EHW230" s="31"/>
      <c r="EHX230" s="31"/>
      <c r="EHY230" s="33"/>
      <c r="EHZ230" s="31"/>
      <c r="EIA230" s="31"/>
      <c r="EIB230" s="31"/>
      <c r="EIC230" s="33"/>
      <c r="EID230" s="31"/>
      <c r="EIE230" s="29"/>
      <c r="EIF230" s="30"/>
      <c r="EIG230" s="73"/>
      <c r="EIH230" s="31"/>
      <c r="EII230" s="32"/>
      <c r="EIJ230" s="31"/>
      <c r="EIK230" s="31"/>
      <c r="EIL230" s="33"/>
      <c r="EIM230" s="31"/>
      <c r="EIN230" s="31"/>
      <c r="EIO230" s="31"/>
      <c r="EIP230" s="33"/>
      <c r="EIQ230" s="31"/>
      <c r="EIR230" s="29"/>
      <c r="EIS230" s="30"/>
      <c r="EIT230" s="73"/>
      <c r="EIU230" s="31"/>
      <c r="EIV230" s="32"/>
      <c r="EIW230" s="31"/>
      <c r="EIX230" s="31"/>
      <c r="EIY230" s="33"/>
      <c r="EIZ230" s="31"/>
      <c r="EJA230" s="31"/>
      <c r="EJB230" s="31"/>
      <c r="EJC230" s="33"/>
      <c r="EJD230" s="31"/>
      <c r="EJE230" s="29"/>
      <c r="EJF230" s="30"/>
      <c r="EJG230" s="73"/>
      <c r="EJH230" s="31"/>
      <c r="EJI230" s="32"/>
      <c r="EJJ230" s="31"/>
      <c r="EJK230" s="31"/>
      <c r="EJL230" s="33"/>
      <c r="EJM230" s="31"/>
      <c r="EJN230" s="31"/>
      <c r="EJO230" s="31"/>
      <c r="EJP230" s="33"/>
      <c r="EJQ230" s="31"/>
      <c r="EJR230" s="29"/>
      <c r="EJS230" s="30"/>
      <c r="EJT230" s="73"/>
      <c r="EJU230" s="31"/>
      <c r="EJV230" s="32"/>
      <c r="EJW230" s="31"/>
      <c r="EJX230" s="31"/>
      <c r="EJY230" s="33"/>
      <c r="EJZ230" s="31"/>
      <c r="EKA230" s="31"/>
      <c r="EKB230" s="31"/>
      <c r="EKC230" s="33"/>
      <c r="EKD230" s="31"/>
      <c r="EKE230" s="29"/>
      <c r="EKF230" s="30"/>
      <c r="EKG230" s="73"/>
      <c r="EKH230" s="31"/>
      <c r="EKI230" s="32"/>
      <c r="EKJ230" s="31"/>
      <c r="EKK230" s="31"/>
      <c r="EKL230" s="33"/>
      <c r="EKM230" s="31"/>
      <c r="EKN230" s="31"/>
      <c r="EKO230" s="31"/>
      <c r="EKP230" s="33"/>
      <c r="EKQ230" s="31"/>
      <c r="EKR230" s="29"/>
      <c r="EKS230" s="30"/>
      <c r="EKT230" s="73"/>
      <c r="EKU230" s="31"/>
      <c r="EKV230" s="32"/>
      <c r="EKW230" s="31"/>
      <c r="EKX230" s="31"/>
      <c r="EKY230" s="33"/>
      <c r="EKZ230" s="31"/>
      <c r="ELA230" s="31"/>
      <c r="ELB230" s="31"/>
      <c r="ELC230" s="33"/>
      <c r="ELD230" s="31"/>
      <c r="ELE230" s="29"/>
      <c r="ELF230" s="30"/>
      <c r="ELG230" s="73"/>
      <c r="ELH230" s="31"/>
      <c r="ELI230" s="32"/>
      <c r="ELJ230" s="31"/>
      <c r="ELK230" s="31"/>
      <c r="ELL230" s="33"/>
      <c r="ELM230" s="31"/>
      <c r="ELN230" s="31"/>
      <c r="ELO230" s="31"/>
      <c r="ELP230" s="33"/>
      <c r="ELQ230" s="31"/>
      <c r="ELR230" s="29"/>
      <c r="ELS230" s="30"/>
      <c r="ELT230" s="73"/>
      <c r="ELU230" s="31"/>
      <c r="ELV230" s="32"/>
      <c r="ELW230" s="31"/>
      <c r="ELX230" s="31"/>
      <c r="ELY230" s="33"/>
      <c r="ELZ230" s="31"/>
      <c r="EMA230" s="31"/>
      <c r="EMB230" s="31"/>
      <c r="EMC230" s="33"/>
      <c r="EMD230" s="31"/>
      <c r="EME230" s="29"/>
      <c r="EMF230" s="30"/>
      <c r="EMG230" s="73"/>
      <c r="EMH230" s="31"/>
      <c r="EMI230" s="32"/>
      <c r="EMJ230" s="31"/>
      <c r="EMK230" s="31"/>
      <c r="EML230" s="33"/>
      <c r="EMM230" s="31"/>
      <c r="EMN230" s="31"/>
      <c r="EMO230" s="31"/>
      <c r="EMP230" s="33"/>
      <c r="EMQ230" s="31"/>
      <c r="EMR230" s="29"/>
      <c r="EMS230" s="30"/>
      <c r="EMT230" s="73"/>
      <c r="EMU230" s="31"/>
      <c r="EMV230" s="32"/>
      <c r="EMW230" s="31"/>
      <c r="EMX230" s="31"/>
      <c r="EMY230" s="33"/>
      <c r="EMZ230" s="31"/>
      <c r="ENA230" s="31"/>
      <c r="ENB230" s="31"/>
      <c r="ENC230" s="33"/>
      <c r="END230" s="31"/>
      <c r="ENE230" s="29"/>
      <c r="ENF230" s="30"/>
      <c r="ENG230" s="73"/>
      <c r="ENH230" s="31"/>
      <c r="ENI230" s="32"/>
      <c r="ENJ230" s="31"/>
      <c r="ENK230" s="31"/>
      <c r="ENL230" s="33"/>
      <c r="ENM230" s="31"/>
      <c r="ENN230" s="31"/>
      <c r="ENO230" s="31"/>
      <c r="ENP230" s="33"/>
      <c r="ENQ230" s="31"/>
      <c r="ENR230" s="29"/>
      <c r="ENS230" s="30"/>
      <c r="ENT230" s="73"/>
      <c r="ENU230" s="31"/>
      <c r="ENV230" s="32"/>
      <c r="ENW230" s="31"/>
      <c r="ENX230" s="31"/>
      <c r="ENY230" s="33"/>
      <c r="ENZ230" s="31"/>
      <c r="EOA230" s="31"/>
      <c r="EOB230" s="31"/>
      <c r="EOC230" s="33"/>
      <c r="EOD230" s="31"/>
      <c r="EOE230" s="29"/>
      <c r="EOF230" s="30"/>
      <c r="EOG230" s="73"/>
      <c r="EOH230" s="31"/>
      <c r="EOI230" s="32"/>
      <c r="EOJ230" s="31"/>
      <c r="EOK230" s="31"/>
      <c r="EOL230" s="33"/>
      <c r="EOM230" s="31"/>
      <c r="EON230" s="31"/>
      <c r="EOO230" s="31"/>
      <c r="EOP230" s="33"/>
      <c r="EOQ230" s="31"/>
      <c r="EOR230" s="29"/>
      <c r="EOS230" s="30"/>
      <c r="EOT230" s="73"/>
      <c r="EOU230" s="31"/>
      <c r="EOV230" s="32"/>
      <c r="EOW230" s="31"/>
      <c r="EOX230" s="31"/>
      <c r="EOY230" s="33"/>
      <c r="EOZ230" s="31"/>
      <c r="EPA230" s="31"/>
      <c r="EPB230" s="31"/>
      <c r="EPC230" s="33"/>
      <c r="EPD230" s="31"/>
      <c r="EPE230" s="29"/>
      <c r="EPF230" s="30"/>
      <c r="EPG230" s="73"/>
      <c r="EPH230" s="31"/>
      <c r="EPI230" s="32"/>
      <c r="EPJ230" s="31"/>
      <c r="EPK230" s="31"/>
      <c r="EPL230" s="33"/>
      <c r="EPM230" s="31"/>
      <c r="EPN230" s="31"/>
      <c r="EPO230" s="31"/>
      <c r="EPP230" s="33"/>
      <c r="EPQ230" s="31"/>
      <c r="EPR230" s="29"/>
      <c r="EPS230" s="30"/>
      <c r="EPT230" s="73"/>
      <c r="EPU230" s="31"/>
      <c r="EPV230" s="32"/>
      <c r="EPW230" s="31"/>
      <c r="EPX230" s="31"/>
      <c r="EPY230" s="33"/>
      <c r="EPZ230" s="31"/>
      <c r="EQA230" s="31"/>
      <c r="EQB230" s="31"/>
      <c r="EQC230" s="33"/>
      <c r="EQD230" s="31"/>
      <c r="EQE230" s="29"/>
      <c r="EQF230" s="30"/>
      <c r="EQG230" s="73"/>
      <c r="EQH230" s="31"/>
      <c r="EQI230" s="32"/>
      <c r="EQJ230" s="31"/>
      <c r="EQK230" s="31"/>
      <c r="EQL230" s="33"/>
      <c r="EQM230" s="31"/>
      <c r="EQN230" s="31"/>
      <c r="EQO230" s="31"/>
      <c r="EQP230" s="33"/>
      <c r="EQQ230" s="31"/>
      <c r="EQR230" s="29"/>
      <c r="EQS230" s="30"/>
      <c r="EQT230" s="73"/>
      <c r="EQU230" s="31"/>
      <c r="EQV230" s="32"/>
      <c r="EQW230" s="31"/>
      <c r="EQX230" s="31"/>
      <c r="EQY230" s="33"/>
      <c r="EQZ230" s="31"/>
      <c r="ERA230" s="31"/>
      <c r="ERB230" s="31"/>
      <c r="ERC230" s="33"/>
      <c r="ERD230" s="31"/>
      <c r="ERE230" s="29"/>
      <c r="ERF230" s="30"/>
      <c r="ERG230" s="73"/>
      <c r="ERH230" s="31"/>
      <c r="ERI230" s="32"/>
      <c r="ERJ230" s="31"/>
      <c r="ERK230" s="31"/>
      <c r="ERL230" s="33"/>
      <c r="ERM230" s="31"/>
      <c r="ERN230" s="31"/>
      <c r="ERO230" s="31"/>
      <c r="ERP230" s="33"/>
      <c r="ERQ230" s="31"/>
      <c r="ERR230" s="29"/>
      <c r="ERS230" s="30"/>
      <c r="ERT230" s="73"/>
      <c r="ERU230" s="31"/>
      <c r="ERV230" s="32"/>
      <c r="ERW230" s="31"/>
      <c r="ERX230" s="31"/>
      <c r="ERY230" s="33"/>
      <c r="ERZ230" s="31"/>
      <c r="ESA230" s="31"/>
      <c r="ESB230" s="31"/>
      <c r="ESC230" s="33"/>
      <c r="ESD230" s="31"/>
      <c r="ESE230" s="29"/>
      <c r="ESF230" s="30"/>
      <c r="ESG230" s="73"/>
      <c r="ESH230" s="31"/>
      <c r="ESI230" s="32"/>
      <c r="ESJ230" s="31"/>
      <c r="ESK230" s="31"/>
      <c r="ESL230" s="33"/>
      <c r="ESM230" s="31"/>
      <c r="ESN230" s="31"/>
      <c r="ESO230" s="31"/>
      <c r="ESP230" s="33"/>
      <c r="ESQ230" s="31"/>
      <c r="ESR230" s="29"/>
      <c r="ESS230" s="30"/>
      <c r="EST230" s="73"/>
      <c r="ESU230" s="31"/>
      <c r="ESV230" s="32"/>
      <c r="ESW230" s="31"/>
      <c r="ESX230" s="31"/>
      <c r="ESY230" s="33"/>
      <c r="ESZ230" s="31"/>
      <c r="ETA230" s="31"/>
      <c r="ETB230" s="31"/>
      <c r="ETC230" s="33"/>
      <c r="ETD230" s="31"/>
      <c r="ETE230" s="29"/>
      <c r="ETF230" s="30"/>
      <c r="ETG230" s="73"/>
      <c r="ETH230" s="31"/>
      <c r="ETI230" s="32"/>
      <c r="ETJ230" s="31"/>
      <c r="ETK230" s="31"/>
      <c r="ETL230" s="33"/>
      <c r="ETM230" s="31"/>
      <c r="ETN230" s="31"/>
      <c r="ETO230" s="31"/>
      <c r="ETP230" s="33"/>
      <c r="ETQ230" s="31"/>
      <c r="ETR230" s="29"/>
      <c r="ETS230" s="30"/>
      <c r="ETT230" s="73"/>
      <c r="ETU230" s="31"/>
      <c r="ETV230" s="32"/>
      <c r="ETW230" s="31"/>
      <c r="ETX230" s="31"/>
      <c r="ETY230" s="33"/>
      <c r="ETZ230" s="31"/>
      <c r="EUA230" s="31"/>
      <c r="EUB230" s="31"/>
      <c r="EUC230" s="33"/>
      <c r="EUD230" s="31"/>
      <c r="EUE230" s="29"/>
      <c r="EUF230" s="30"/>
      <c r="EUG230" s="73"/>
      <c r="EUH230" s="31"/>
      <c r="EUI230" s="32"/>
      <c r="EUJ230" s="31"/>
      <c r="EUK230" s="31"/>
      <c r="EUL230" s="33"/>
      <c r="EUM230" s="31"/>
      <c r="EUN230" s="31"/>
      <c r="EUO230" s="31"/>
      <c r="EUP230" s="33"/>
      <c r="EUQ230" s="31"/>
      <c r="EUR230" s="29"/>
      <c r="EUS230" s="30"/>
      <c r="EUT230" s="73"/>
      <c r="EUU230" s="31"/>
      <c r="EUV230" s="32"/>
      <c r="EUW230" s="31"/>
      <c r="EUX230" s="31"/>
      <c r="EUY230" s="33"/>
      <c r="EUZ230" s="31"/>
      <c r="EVA230" s="31"/>
      <c r="EVB230" s="31"/>
      <c r="EVC230" s="33"/>
      <c r="EVD230" s="31"/>
      <c r="EVE230" s="29"/>
      <c r="EVF230" s="30"/>
      <c r="EVG230" s="73"/>
      <c r="EVH230" s="31"/>
      <c r="EVI230" s="32"/>
      <c r="EVJ230" s="31"/>
      <c r="EVK230" s="31"/>
      <c r="EVL230" s="33"/>
      <c r="EVM230" s="31"/>
      <c r="EVN230" s="31"/>
      <c r="EVO230" s="31"/>
      <c r="EVP230" s="33"/>
      <c r="EVQ230" s="31"/>
      <c r="EVR230" s="29"/>
      <c r="EVS230" s="30"/>
      <c r="EVT230" s="73"/>
      <c r="EVU230" s="31"/>
      <c r="EVV230" s="32"/>
      <c r="EVW230" s="31"/>
      <c r="EVX230" s="31"/>
      <c r="EVY230" s="33"/>
      <c r="EVZ230" s="31"/>
      <c r="EWA230" s="31"/>
      <c r="EWB230" s="31"/>
      <c r="EWC230" s="33"/>
      <c r="EWD230" s="31"/>
      <c r="EWE230" s="29"/>
      <c r="EWF230" s="30"/>
      <c r="EWG230" s="73"/>
      <c r="EWH230" s="31"/>
      <c r="EWI230" s="32"/>
      <c r="EWJ230" s="31"/>
      <c r="EWK230" s="31"/>
      <c r="EWL230" s="33"/>
      <c r="EWM230" s="31"/>
      <c r="EWN230" s="31"/>
      <c r="EWO230" s="31"/>
      <c r="EWP230" s="33"/>
      <c r="EWQ230" s="31"/>
      <c r="EWR230" s="29"/>
      <c r="EWS230" s="30"/>
      <c r="EWT230" s="73"/>
      <c r="EWU230" s="31"/>
      <c r="EWV230" s="32"/>
      <c r="EWW230" s="31"/>
      <c r="EWX230" s="31"/>
      <c r="EWY230" s="33"/>
      <c r="EWZ230" s="31"/>
      <c r="EXA230" s="31"/>
      <c r="EXB230" s="31"/>
      <c r="EXC230" s="33"/>
      <c r="EXD230" s="31"/>
      <c r="EXE230" s="29"/>
      <c r="EXF230" s="30"/>
      <c r="EXG230" s="73"/>
      <c r="EXH230" s="31"/>
      <c r="EXI230" s="32"/>
      <c r="EXJ230" s="31"/>
      <c r="EXK230" s="31"/>
      <c r="EXL230" s="33"/>
      <c r="EXM230" s="31"/>
      <c r="EXN230" s="31"/>
      <c r="EXO230" s="31"/>
      <c r="EXP230" s="33"/>
      <c r="EXQ230" s="31"/>
      <c r="EXR230" s="29"/>
      <c r="EXS230" s="30"/>
      <c r="EXT230" s="73"/>
      <c r="EXU230" s="31"/>
      <c r="EXV230" s="32"/>
      <c r="EXW230" s="31"/>
      <c r="EXX230" s="31"/>
      <c r="EXY230" s="33"/>
      <c r="EXZ230" s="31"/>
      <c r="EYA230" s="31"/>
      <c r="EYB230" s="31"/>
      <c r="EYC230" s="33"/>
      <c r="EYD230" s="31"/>
      <c r="EYE230" s="29"/>
      <c r="EYF230" s="30"/>
      <c r="EYG230" s="73"/>
      <c r="EYH230" s="31"/>
      <c r="EYI230" s="32"/>
      <c r="EYJ230" s="31"/>
      <c r="EYK230" s="31"/>
      <c r="EYL230" s="33"/>
      <c r="EYM230" s="31"/>
      <c r="EYN230" s="31"/>
      <c r="EYO230" s="31"/>
      <c r="EYP230" s="33"/>
      <c r="EYQ230" s="31"/>
      <c r="EYR230" s="29"/>
      <c r="EYS230" s="30"/>
      <c r="EYT230" s="73"/>
      <c r="EYU230" s="31"/>
      <c r="EYV230" s="32"/>
      <c r="EYW230" s="31"/>
      <c r="EYX230" s="31"/>
      <c r="EYY230" s="33"/>
      <c r="EYZ230" s="31"/>
      <c r="EZA230" s="31"/>
      <c r="EZB230" s="31"/>
      <c r="EZC230" s="33"/>
      <c r="EZD230" s="31"/>
      <c r="EZE230" s="29"/>
      <c r="EZF230" s="30"/>
      <c r="EZG230" s="73"/>
      <c r="EZH230" s="31"/>
      <c r="EZI230" s="32"/>
      <c r="EZJ230" s="31"/>
      <c r="EZK230" s="31"/>
      <c r="EZL230" s="33"/>
      <c r="EZM230" s="31"/>
      <c r="EZN230" s="31"/>
      <c r="EZO230" s="31"/>
      <c r="EZP230" s="33"/>
      <c r="EZQ230" s="31"/>
      <c r="EZR230" s="29"/>
      <c r="EZS230" s="30"/>
      <c r="EZT230" s="73"/>
      <c r="EZU230" s="31"/>
      <c r="EZV230" s="32"/>
      <c r="EZW230" s="31"/>
      <c r="EZX230" s="31"/>
      <c r="EZY230" s="33"/>
      <c r="EZZ230" s="31"/>
      <c r="FAA230" s="31"/>
      <c r="FAB230" s="31"/>
      <c r="FAC230" s="33"/>
      <c r="FAD230" s="31"/>
      <c r="FAE230" s="29"/>
      <c r="FAF230" s="30"/>
      <c r="FAG230" s="73"/>
      <c r="FAH230" s="31"/>
      <c r="FAI230" s="32"/>
      <c r="FAJ230" s="31"/>
      <c r="FAK230" s="31"/>
      <c r="FAL230" s="33"/>
      <c r="FAM230" s="31"/>
      <c r="FAN230" s="31"/>
      <c r="FAO230" s="31"/>
      <c r="FAP230" s="33"/>
      <c r="FAQ230" s="31"/>
      <c r="FAR230" s="29"/>
      <c r="FAS230" s="30"/>
      <c r="FAT230" s="73"/>
      <c r="FAU230" s="31"/>
      <c r="FAV230" s="32"/>
      <c r="FAW230" s="31"/>
      <c r="FAX230" s="31"/>
      <c r="FAY230" s="33"/>
      <c r="FAZ230" s="31"/>
      <c r="FBA230" s="31"/>
      <c r="FBB230" s="31"/>
      <c r="FBC230" s="33"/>
      <c r="FBD230" s="31"/>
      <c r="FBE230" s="29"/>
      <c r="FBF230" s="30"/>
      <c r="FBG230" s="73"/>
      <c r="FBH230" s="31"/>
      <c r="FBI230" s="32"/>
      <c r="FBJ230" s="31"/>
      <c r="FBK230" s="31"/>
      <c r="FBL230" s="33"/>
      <c r="FBM230" s="31"/>
      <c r="FBN230" s="31"/>
      <c r="FBO230" s="31"/>
      <c r="FBP230" s="33"/>
      <c r="FBQ230" s="31"/>
      <c r="FBR230" s="29"/>
      <c r="FBS230" s="30"/>
      <c r="FBT230" s="73"/>
      <c r="FBU230" s="31"/>
      <c r="FBV230" s="32"/>
      <c r="FBW230" s="31"/>
      <c r="FBX230" s="31"/>
      <c r="FBY230" s="33"/>
      <c r="FBZ230" s="31"/>
      <c r="FCA230" s="31"/>
      <c r="FCB230" s="31"/>
      <c r="FCC230" s="33"/>
      <c r="FCD230" s="31"/>
      <c r="FCE230" s="29"/>
      <c r="FCF230" s="30"/>
      <c r="FCG230" s="73"/>
      <c r="FCH230" s="31"/>
      <c r="FCI230" s="32"/>
      <c r="FCJ230" s="31"/>
      <c r="FCK230" s="31"/>
      <c r="FCL230" s="33"/>
      <c r="FCM230" s="31"/>
      <c r="FCN230" s="31"/>
      <c r="FCO230" s="31"/>
      <c r="FCP230" s="33"/>
      <c r="FCQ230" s="31"/>
      <c r="FCR230" s="29"/>
      <c r="FCS230" s="30"/>
      <c r="FCT230" s="73"/>
      <c r="FCU230" s="31"/>
      <c r="FCV230" s="32"/>
      <c r="FCW230" s="31"/>
      <c r="FCX230" s="31"/>
      <c r="FCY230" s="33"/>
      <c r="FCZ230" s="31"/>
      <c r="FDA230" s="31"/>
      <c r="FDB230" s="31"/>
      <c r="FDC230" s="33"/>
      <c r="FDD230" s="31"/>
      <c r="FDE230" s="29"/>
      <c r="FDF230" s="30"/>
      <c r="FDG230" s="73"/>
      <c r="FDH230" s="31"/>
      <c r="FDI230" s="32"/>
      <c r="FDJ230" s="31"/>
      <c r="FDK230" s="31"/>
      <c r="FDL230" s="33"/>
      <c r="FDM230" s="31"/>
      <c r="FDN230" s="31"/>
      <c r="FDO230" s="31"/>
      <c r="FDP230" s="33"/>
      <c r="FDQ230" s="31"/>
      <c r="FDR230" s="29"/>
      <c r="FDS230" s="30"/>
      <c r="FDT230" s="73"/>
      <c r="FDU230" s="31"/>
      <c r="FDV230" s="32"/>
      <c r="FDW230" s="31"/>
      <c r="FDX230" s="31"/>
      <c r="FDY230" s="33"/>
      <c r="FDZ230" s="31"/>
      <c r="FEA230" s="31"/>
      <c r="FEB230" s="31"/>
      <c r="FEC230" s="33"/>
      <c r="FED230" s="31"/>
      <c r="FEE230" s="29"/>
      <c r="FEF230" s="30"/>
      <c r="FEG230" s="73"/>
      <c r="FEH230" s="31"/>
      <c r="FEI230" s="32"/>
      <c r="FEJ230" s="31"/>
      <c r="FEK230" s="31"/>
      <c r="FEL230" s="33"/>
      <c r="FEM230" s="31"/>
      <c r="FEN230" s="31"/>
      <c r="FEO230" s="31"/>
      <c r="FEP230" s="33"/>
      <c r="FEQ230" s="31"/>
      <c r="FER230" s="29"/>
      <c r="FES230" s="30"/>
      <c r="FET230" s="73"/>
      <c r="FEU230" s="31"/>
      <c r="FEV230" s="32"/>
      <c r="FEW230" s="31"/>
      <c r="FEX230" s="31"/>
      <c r="FEY230" s="33"/>
      <c r="FEZ230" s="31"/>
      <c r="FFA230" s="31"/>
      <c r="FFB230" s="31"/>
      <c r="FFC230" s="33"/>
      <c r="FFD230" s="31"/>
      <c r="FFE230" s="29"/>
      <c r="FFF230" s="30"/>
      <c r="FFG230" s="73"/>
      <c r="FFH230" s="31"/>
      <c r="FFI230" s="32"/>
      <c r="FFJ230" s="31"/>
      <c r="FFK230" s="31"/>
      <c r="FFL230" s="33"/>
      <c r="FFM230" s="31"/>
      <c r="FFN230" s="31"/>
      <c r="FFO230" s="31"/>
      <c r="FFP230" s="33"/>
      <c r="FFQ230" s="31"/>
      <c r="FFR230" s="29"/>
      <c r="FFS230" s="30"/>
      <c r="FFT230" s="73"/>
      <c r="FFU230" s="31"/>
      <c r="FFV230" s="32"/>
      <c r="FFW230" s="31"/>
      <c r="FFX230" s="31"/>
      <c r="FFY230" s="33"/>
      <c r="FFZ230" s="31"/>
      <c r="FGA230" s="31"/>
      <c r="FGB230" s="31"/>
      <c r="FGC230" s="33"/>
      <c r="FGD230" s="31"/>
      <c r="FGE230" s="29"/>
      <c r="FGF230" s="30"/>
      <c r="FGG230" s="73"/>
      <c r="FGH230" s="31"/>
      <c r="FGI230" s="32"/>
      <c r="FGJ230" s="31"/>
      <c r="FGK230" s="31"/>
      <c r="FGL230" s="33"/>
      <c r="FGM230" s="31"/>
      <c r="FGN230" s="31"/>
      <c r="FGO230" s="31"/>
      <c r="FGP230" s="33"/>
      <c r="FGQ230" s="31"/>
      <c r="FGR230" s="29"/>
      <c r="FGS230" s="30"/>
      <c r="FGT230" s="73"/>
      <c r="FGU230" s="31"/>
      <c r="FGV230" s="32"/>
      <c r="FGW230" s="31"/>
      <c r="FGX230" s="31"/>
      <c r="FGY230" s="33"/>
      <c r="FGZ230" s="31"/>
      <c r="FHA230" s="31"/>
      <c r="FHB230" s="31"/>
      <c r="FHC230" s="33"/>
      <c r="FHD230" s="31"/>
      <c r="FHE230" s="29"/>
      <c r="FHF230" s="30"/>
      <c r="FHG230" s="73"/>
      <c r="FHH230" s="31"/>
      <c r="FHI230" s="32"/>
      <c r="FHJ230" s="31"/>
      <c r="FHK230" s="31"/>
      <c r="FHL230" s="33"/>
      <c r="FHM230" s="31"/>
      <c r="FHN230" s="31"/>
      <c r="FHO230" s="31"/>
      <c r="FHP230" s="33"/>
      <c r="FHQ230" s="31"/>
      <c r="FHR230" s="29"/>
      <c r="FHS230" s="30"/>
      <c r="FHT230" s="73"/>
      <c r="FHU230" s="31"/>
      <c r="FHV230" s="32"/>
      <c r="FHW230" s="31"/>
      <c r="FHX230" s="31"/>
      <c r="FHY230" s="33"/>
      <c r="FHZ230" s="31"/>
      <c r="FIA230" s="31"/>
      <c r="FIB230" s="31"/>
      <c r="FIC230" s="33"/>
      <c r="FID230" s="31"/>
      <c r="FIE230" s="29"/>
      <c r="FIF230" s="30"/>
      <c r="FIG230" s="73"/>
      <c r="FIH230" s="31"/>
      <c r="FII230" s="32"/>
      <c r="FIJ230" s="31"/>
      <c r="FIK230" s="31"/>
      <c r="FIL230" s="33"/>
      <c r="FIM230" s="31"/>
      <c r="FIN230" s="31"/>
      <c r="FIO230" s="31"/>
      <c r="FIP230" s="33"/>
      <c r="FIQ230" s="31"/>
      <c r="FIR230" s="29"/>
      <c r="FIS230" s="30"/>
      <c r="FIT230" s="73"/>
      <c r="FIU230" s="31"/>
      <c r="FIV230" s="32"/>
      <c r="FIW230" s="31"/>
      <c r="FIX230" s="31"/>
      <c r="FIY230" s="33"/>
      <c r="FIZ230" s="31"/>
      <c r="FJA230" s="31"/>
      <c r="FJB230" s="31"/>
      <c r="FJC230" s="33"/>
      <c r="FJD230" s="31"/>
      <c r="FJE230" s="29"/>
      <c r="FJF230" s="30"/>
      <c r="FJG230" s="73"/>
      <c r="FJH230" s="31"/>
      <c r="FJI230" s="32"/>
      <c r="FJJ230" s="31"/>
      <c r="FJK230" s="31"/>
      <c r="FJL230" s="33"/>
      <c r="FJM230" s="31"/>
      <c r="FJN230" s="31"/>
      <c r="FJO230" s="31"/>
      <c r="FJP230" s="33"/>
      <c r="FJQ230" s="31"/>
      <c r="FJR230" s="29"/>
      <c r="FJS230" s="30"/>
      <c r="FJT230" s="73"/>
      <c r="FJU230" s="31"/>
      <c r="FJV230" s="32"/>
      <c r="FJW230" s="31"/>
      <c r="FJX230" s="31"/>
      <c r="FJY230" s="33"/>
      <c r="FJZ230" s="31"/>
      <c r="FKA230" s="31"/>
      <c r="FKB230" s="31"/>
      <c r="FKC230" s="33"/>
      <c r="FKD230" s="31"/>
      <c r="FKE230" s="29"/>
      <c r="FKF230" s="30"/>
      <c r="FKG230" s="73"/>
      <c r="FKH230" s="31"/>
      <c r="FKI230" s="32"/>
      <c r="FKJ230" s="31"/>
      <c r="FKK230" s="31"/>
      <c r="FKL230" s="33"/>
      <c r="FKM230" s="31"/>
      <c r="FKN230" s="31"/>
      <c r="FKO230" s="31"/>
      <c r="FKP230" s="33"/>
      <c r="FKQ230" s="31"/>
      <c r="FKR230" s="29"/>
      <c r="FKS230" s="30"/>
      <c r="FKT230" s="73"/>
      <c r="FKU230" s="31"/>
      <c r="FKV230" s="32"/>
      <c r="FKW230" s="31"/>
      <c r="FKX230" s="31"/>
      <c r="FKY230" s="33"/>
      <c r="FKZ230" s="31"/>
      <c r="FLA230" s="31"/>
      <c r="FLB230" s="31"/>
      <c r="FLC230" s="33"/>
      <c r="FLD230" s="31"/>
      <c r="FLE230" s="29"/>
      <c r="FLF230" s="30"/>
      <c r="FLG230" s="73"/>
      <c r="FLH230" s="31"/>
      <c r="FLI230" s="32"/>
      <c r="FLJ230" s="31"/>
      <c r="FLK230" s="31"/>
      <c r="FLL230" s="33"/>
      <c r="FLM230" s="31"/>
      <c r="FLN230" s="31"/>
      <c r="FLO230" s="31"/>
      <c r="FLP230" s="33"/>
      <c r="FLQ230" s="31"/>
      <c r="FLR230" s="29"/>
      <c r="FLS230" s="30"/>
      <c r="FLT230" s="73"/>
      <c r="FLU230" s="31"/>
      <c r="FLV230" s="32"/>
      <c r="FLW230" s="31"/>
      <c r="FLX230" s="31"/>
      <c r="FLY230" s="33"/>
      <c r="FLZ230" s="31"/>
      <c r="FMA230" s="31"/>
      <c r="FMB230" s="31"/>
      <c r="FMC230" s="33"/>
      <c r="FMD230" s="31"/>
      <c r="FME230" s="29"/>
      <c r="FMF230" s="30"/>
      <c r="FMG230" s="73"/>
      <c r="FMH230" s="31"/>
      <c r="FMI230" s="32"/>
      <c r="FMJ230" s="31"/>
      <c r="FMK230" s="31"/>
      <c r="FML230" s="33"/>
      <c r="FMM230" s="31"/>
      <c r="FMN230" s="31"/>
      <c r="FMO230" s="31"/>
      <c r="FMP230" s="33"/>
      <c r="FMQ230" s="31"/>
      <c r="FMR230" s="29"/>
      <c r="FMS230" s="30"/>
      <c r="FMT230" s="73"/>
      <c r="FMU230" s="31"/>
      <c r="FMV230" s="32"/>
      <c r="FMW230" s="31"/>
      <c r="FMX230" s="31"/>
      <c r="FMY230" s="33"/>
      <c r="FMZ230" s="31"/>
      <c r="FNA230" s="31"/>
      <c r="FNB230" s="31"/>
      <c r="FNC230" s="33"/>
      <c r="FND230" s="31"/>
      <c r="FNE230" s="29"/>
      <c r="FNF230" s="30"/>
      <c r="FNG230" s="73"/>
      <c r="FNH230" s="31"/>
      <c r="FNI230" s="32"/>
      <c r="FNJ230" s="31"/>
      <c r="FNK230" s="31"/>
      <c r="FNL230" s="33"/>
      <c r="FNM230" s="31"/>
      <c r="FNN230" s="31"/>
      <c r="FNO230" s="31"/>
      <c r="FNP230" s="33"/>
      <c r="FNQ230" s="31"/>
      <c r="FNR230" s="29"/>
      <c r="FNS230" s="30"/>
      <c r="FNT230" s="73"/>
      <c r="FNU230" s="31"/>
      <c r="FNV230" s="32"/>
      <c r="FNW230" s="31"/>
      <c r="FNX230" s="31"/>
      <c r="FNY230" s="33"/>
      <c r="FNZ230" s="31"/>
      <c r="FOA230" s="31"/>
      <c r="FOB230" s="31"/>
      <c r="FOC230" s="33"/>
      <c r="FOD230" s="31"/>
      <c r="FOE230" s="29"/>
      <c r="FOF230" s="30"/>
      <c r="FOG230" s="73"/>
      <c r="FOH230" s="31"/>
      <c r="FOI230" s="32"/>
      <c r="FOJ230" s="31"/>
      <c r="FOK230" s="31"/>
      <c r="FOL230" s="33"/>
      <c r="FOM230" s="31"/>
      <c r="FON230" s="31"/>
      <c r="FOO230" s="31"/>
      <c r="FOP230" s="33"/>
      <c r="FOQ230" s="31"/>
      <c r="FOR230" s="29"/>
      <c r="FOS230" s="30"/>
      <c r="FOT230" s="73"/>
      <c r="FOU230" s="31"/>
      <c r="FOV230" s="32"/>
      <c r="FOW230" s="31"/>
      <c r="FOX230" s="31"/>
      <c r="FOY230" s="33"/>
      <c r="FOZ230" s="31"/>
      <c r="FPA230" s="31"/>
      <c r="FPB230" s="31"/>
      <c r="FPC230" s="33"/>
      <c r="FPD230" s="31"/>
      <c r="FPE230" s="29"/>
      <c r="FPF230" s="30"/>
      <c r="FPG230" s="73"/>
      <c r="FPH230" s="31"/>
      <c r="FPI230" s="32"/>
      <c r="FPJ230" s="31"/>
      <c r="FPK230" s="31"/>
      <c r="FPL230" s="33"/>
      <c r="FPM230" s="31"/>
      <c r="FPN230" s="31"/>
      <c r="FPO230" s="31"/>
      <c r="FPP230" s="33"/>
      <c r="FPQ230" s="31"/>
      <c r="FPR230" s="29"/>
      <c r="FPS230" s="30"/>
      <c r="FPT230" s="73"/>
      <c r="FPU230" s="31"/>
      <c r="FPV230" s="32"/>
      <c r="FPW230" s="31"/>
      <c r="FPX230" s="31"/>
      <c r="FPY230" s="33"/>
      <c r="FPZ230" s="31"/>
      <c r="FQA230" s="31"/>
      <c r="FQB230" s="31"/>
      <c r="FQC230" s="33"/>
      <c r="FQD230" s="31"/>
      <c r="FQE230" s="29"/>
      <c r="FQF230" s="30"/>
      <c r="FQG230" s="73"/>
      <c r="FQH230" s="31"/>
      <c r="FQI230" s="32"/>
      <c r="FQJ230" s="31"/>
      <c r="FQK230" s="31"/>
      <c r="FQL230" s="33"/>
      <c r="FQM230" s="31"/>
      <c r="FQN230" s="31"/>
      <c r="FQO230" s="31"/>
      <c r="FQP230" s="33"/>
      <c r="FQQ230" s="31"/>
      <c r="FQR230" s="29"/>
      <c r="FQS230" s="30"/>
      <c r="FQT230" s="73"/>
      <c r="FQU230" s="31"/>
      <c r="FQV230" s="32"/>
      <c r="FQW230" s="31"/>
      <c r="FQX230" s="31"/>
      <c r="FQY230" s="33"/>
      <c r="FQZ230" s="31"/>
      <c r="FRA230" s="31"/>
      <c r="FRB230" s="31"/>
      <c r="FRC230" s="33"/>
      <c r="FRD230" s="31"/>
      <c r="FRE230" s="29"/>
      <c r="FRF230" s="30"/>
      <c r="FRG230" s="73"/>
      <c r="FRH230" s="31"/>
      <c r="FRI230" s="32"/>
      <c r="FRJ230" s="31"/>
      <c r="FRK230" s="31"/>
      <c r="FRL230" s="33"/>
      <c r="FRM230" s="31"/>
      <c r="FRN230" s="31"/>
      <c r="FRO230" s="31"/>
      <c r="FRP230" s="33"/>
      <c r="FRQ230" s="31"/>
      <c r="FRR230" s="29"/>
      <c r="FRS230" s="30"/>
      <c r="FRT230" s="73"/>
      <c r="FRU230" s="31"/>
      <c r="FRV230" s="32"/>
      <c r="FRW230" s="31"/>
      <c r="FRX230" s="31"/>
      <c r="FRY230" s="33"/>
      <c r="FRZ230" s="31"/>
      <c r="FSA230" s="31"/>
      <c r="FSB230" s="31"/>
      <c r="FSC230" s="33"/>
      <c r="FSD230" s="31"/>
      <c r="FSE230" s="29"/>
      <c r="FSF230" s="30"/>
      <c r="FSG230" s="73"/>
      <c r="FSH230" s="31"/>
      <c r="FSI230" s="32"/>
      <c r="FSJ230" s="31"/>
      <c r="FSK230" s="31"/>
      <c r="FSL230" s="33"/>
      <c r="FSM230" s="31"/>
      <c r="FSN230" s="31"/>
      <c r="FSO230" s="31"/>
      <c r="FSP230" s="33"/>
      <c r="FSQ230" s="31"/>
      <c r="FSR230" s="29"/>
      <c r="FSS230" s="30"/>
      <c r="FST230" s="73"/>
      <c r="FSU230" s="31"/>
      <c r="FSV230" s="32"/>
      <c r="FSW230" s="31"/>
      <c r="FSX230" s="31"/>
      <c r="FSY230" s="33"/>
      <c r="FSZ230" s="31"/>
      <c r="FTA230" s="31"/>
      <c r="FTB230" s="31"/>
      <c r="FTC230" s="33"/>
      <c r="FTD230" s="31"/>
      <c r="FTE230" s="29"/>
      <c r="FTF230" s="30"/>
      <c r="FTG230" s="73"/>
      <c r="FTH230" s="31"/>
      <c r="FTI230" s="32"/>
      <c r="FTJ230" s="31"/>
      <c r="FTK230" s="31"/>
      <c r="FTL230" s="33"/>
      <c r="FTM230" s="31"/>
      <c r="FTN230" s="31"/>
      <c r="FTO230" s="31"/>
      <c r="FTP230" s="33"/>
      <c r="FTQ230" s="31"/>
      <c r="FTR230" s="29"/>
      <c r="FTS230" s="30"/>
      <c r="FTT230" s="73"/>
      <c r="FTU230" s="31"/>
      <c r="FTV230" s="32"/>
      <c r="FTW230" s="31"/>
      <c r="FTX230" s="31"/>
      <c r="FTY230" s="33"/>
      <c r="FTZ230" s="31"/>
      <c r="FUA230" s="31"/>
      <c r="FUB230" s="31"/>
      <c r="FUC230" s="33"/>
      <c r="FUD230" s="31"/>
      <c r="FUE230" s="29"/>
      <c r="FUF230" s="30"/>
      <c r="FUG230" s="73"/>
      <c r="FUH230" s="31"/>
      <c r="FUI230" s="32"/>
      <c r="FUJ230" s="31"/>
      <c r="FUK230" s="31"/>
      <c r="FUL230" s="33"/>
      <c r="FUM230" s="31"/>
      <c r="FUN230" s="31"/>
      <c r="FUO230" s="31"/>
      <c r="FUP230" s="33"/>
      <c r="FUQ230" s="31"/>
      <c r="FUR230" s="29"/>
      <c r="FUS230" s="30"/>
      <c r="FUT230" s="73"/>
      <c r="FUU230" s="31"/>
      <c r="FUV230" s="32"/>
      <c r="FUW230" s="31"/>
      <c r="FUX230" s="31"/>
      <c r="FUY230" s="33"/>
      <c r="FUZ230" s="31"/>
      <c r="FVA230" s="31"/>
      <c r="FVB230" s="31"/>
      <c r="FVC230" s="33"/>
      <c r="FVD230" s="31"/>
      <c r="FVE230" s="29"/>
      <c r="FVF230" s="30"/>
      <c r="FVG230" s="73"/>
      <c r="FVH230" s="31"/>
      <c r="FVI230" s="32"/>
      <c r="FVJ230" s="31"/>
      <c r="FVK230" s="31"/>
      <c r="FVL230" s="33"/>
      <c r="FVM230" s="31"/>
      <c r="FVN230" s="31"/>
      <c r="FVO230" s="31"/>
      <c r="FVP230" s="33"/>
      <c r="FVQ230" s="31"/>
      <c r="FVR230" s="29"/>
      <c r="FVS230" s="30"/>
      <c r="FVT230" s="73"/>
      <c r="FVU230" s="31"/>
      <c r="FVV230" s="32"/>
      <c r="FVW230" s="31"/>
      <c r="FVX230" s="31"/>
      <c r="FVY230" s="33"/>
      <c r="FVZ230" s="31"/>
      <c r="FWA230" s="31"/>
      <c r="FWB230" s="31"/>
      <c r="FWC230" s="33"/>
      <c r="FWD230" s="31"/>
      <c r="FWE230" s="29"/>
      <c r="FWF230" s="30"/>
      <c r="FWG230" s="73"/>
      <c r="FWH230" s="31"/>
      <c r="FWI230" s="32"/>
      <c r="FWJ230" s="31"/>
      <c r="FWK230" s="31"/>
      <c r="FWL230" s="33"/>
      <c r="FWM230" s="31"/>
      <c r="FWN230" s="31"/>
      <c r="FWO230" s="31"/>
      <c r="FWP230" s="33"/>
      <c r="FWQ230" s="31"/>
      <c r="FWR230" s="29"/>
      <c r="FWS230" s="30"/>
      <c r="FWT230" s="73"/>
      <c r="FWU230" s="31"/>
      <c r="FWV230" s="32"/>
      <c r="FWW230" s="31"/>
      <c r="FWX230" s="31"/>
      <c r="FWY230" s="33"/>
      <c r="FWZ230" s="31"/>
      <c r="FXA230" s="31"/>
      <c r="FXB230" s="31"/>
      <c r="FXC230" s="33"/>
      <c r="FXD230" s="31"/>
      <c r="FXE230" s="29"/>
      <c r="FXF230" s="30"/>
      <c r="FXG230" s="73"/>
      <c r="FXH230" s="31"/>
      <c r="FXI230" s="32"/>
      <c r="FXJ230" s="31"/>
      <c r="FXK230" s="31"/>
      <c r="FXL230" s="33"/>
      <c r="FXM230" s="31"/>
      <c r="FXN230" s="31"/>
      <c r="FXO230" s="31"/>
      <c r="FXP230" s="33"/>
      <c r="FXQ230" s="31"/>
      <c r="FXR230" s="29"/>
      <c r="FXS230" s="30"/>
      <c r="FXT230" s="73"/>
      <c r="FXU230" s="31"/>
      <c r="FXV230" s="32"/>
      <c r="FXW230" s="31"/>
      <c r="FXX230" s="31"/>
      <c r="FXY230" s="33"/>
      <c r="FXZ230" s="31"/>
      <c r="FYA230" s="31"/>
      <c r="FYB230" s="31"/>
      <c r="FYC230" s="33"/>
      <c r="FYD230" s="31"/>
      <c r="FYE230" s="29"/>
      <c r="FYF230" s="30"/>
      <c r="FYG230" s="73"/>
      <c r="FYH230" s="31"/>
      <c r="FYI230" s="32"/>
      <c r="FYJ230" s="31"/>
      <c r="FYK230" s="31"/>
      <c r="FYL230" s="33"/>
      <c r="FYM230" s="31"/>
      <c r="FYN230" s="31"/>
      <c r="FYO230" s="31"/>
      <c r="FYP230" s="33"/>
      <c r="FYQ230" s="31"/>
      <c r="FYR230" s="29"/>
      <c r="FYS230" s="30"/>
      <c r="FYT230" s="73"/>
      <c r="FYU230" s="31"/>
      <c r="FYV230" s="32"/>
      <c r="FYW230" s="31"/>
      <c r="FYX230" s="31"/>
      <c r="FYY230" s="33"/>
      <c r="FYZ230" s="31"/>
      <c r="FZA230" s="31"/>
      <c r="FZB230" s="31"/>
      <c r="FZC230" s="33"/>
      <c r="FZD230" s="31"/>
      <c r="FZE230" s="29"/>
      <c r="FZF230" s="30"/>
      <c r="FZG230" s="73"/>
      <c r="FZH230" s="31"/>
      <c r="FZI230" s="32"/>
      <c r="FZJ230" s="31"/>
      <c r="FZK230" s="31"/>
      <c r="FZL230" s="33"/>
      <c r="FZM230" s="31"/>
      <c r="FZN230" s="31"/>
      <c r="FZO230" s="31"/>
      <c r="FZP230" s="33"/>
      <c r="FZQ230" s="31"/>
      <c r="FZR230" s="29"/>
      <c r="FZS230" s="30"/>
      <c r="FZT230" s="73"/>
      <c r="FZU230" s="31"/>
      <c r="FZV230" s="32"/>
      <c r="FZW230" s="31"/>
      <c r="FZX230" s="31"/>
      <c r="FZY230" s="33"/>
      <c r="FZZ230" s="31"/>
      <c r="GAA230" s="31"/>
      <c r="GAB230" s="31"/>
      <c r="GAC230" s="33"/>
      <c r="GAD230" s="31"/>
      <c r="GAE230" s="29"/>
      <c r="GAF230" s="30"/>
      <c r="GAG230" s="73"/>
      <c r="GAH230" s="31"/>
      <c r="GAI230" s="32"/>
      <c r="GAJ230" s="31"/>
      <c r="GAK230" s="31"/>
      <c r="GAL230" s="33"/>
      <c r="GAM230" s="31"/>
      <c r="GAN230" s="31"/>
      <c r="GAO230" s="31"/>
      <c r="GAP230" s="33"/>
      <c r="GAQ230" s="31"/>
      <c r="GAR230" s="29"/>
      <c r="GAS230" s="30"/>
      <c r="GAT230" s="73"/>
      <c r="GAU230" s="31"/>
      <c r="GAV230" s="32"/>
      <c r="GAW230" s="31"/>
      <c r="GAX230" s="31"/>
      <c r="GAY230" s="33"/>
      <c r="GAZ230" s="31"/>
      <c r="GBA230" s="31"/>
      <c r="GBB230" s="31"/>
      <c r="GBC230" s="33"/>
      <c r="GBD230" s="31"/>
      <c r="GBE230" s="29"/>
      <c r="GBF230" s="30"/>
      <c r="GBG230" s="73"/>
      <c r="GBH230" s="31"/>
      <c r="GBI230" s="32"/>
      <c r="GBJ230" s="31"/>
      <c r="GBK230" s="31"/>
      <c r="GBL230" s="33"/>
      <c r="GBM230" s="31"/>
      <c r="GBN230" s="31"/>
      <c r="GBO230" s="31"/>
      <c r="GBP230" s="33"/>
      <c r="GBQ230" s="31"/>
      <c r="GBR230" s="29"/>
      <c r="GBS230" s="30"/>
      <c r="GBT230" s="73"/>
      <c r="GBU230" s="31"/>
      <c r="GBV230" s="32"/>
      <c r="GBW230" s="31"/>
      <c r="GBX230" s="31"/>
      <c r="GBY230" s="33"/>
      <c r="GBZ230" s="31"/>
      <c r="GCA230" s="31"/>
      <c r="GCB230" s="31"/>
      <c r="GCC230" s="33"/>
      <c r="GCD230" s="31"/>
      <c r="GCE230" s="29"/>
      <c r="GCF230" s="30"/>
      <c r="GCG230" s="73"/>
      <c r="GCH230" s="31"/>
      <c r="GCI230" s="32"/>
      <c r="GCJ230" s="31"/>
      <c r="GCK230" s="31"/>
      <c r="GCL230" s="33"/>
      <c r="GCM230" s="31"/>
      <c r="GCN230" s="31"/>
      <c r="GCO230" s="31"/>
      <c r="GCP230" s="33"/>
      <c r="GCQ230" s="31"/>
      <c r="GCR230" s="29"/>
      <c r="GCS230" s="30"/>
      <c r="GCT230" s="73"/>
      <c r="GCU230" s="31"/>
      <c r="GCV230" s="32"/>
      <c r="GCW230" s="31"/>
      <c r="GCX230" s="31"/>
      <c r="GCY230" s="33"/>
      <c r="GCZ230" s="31"/>
      <c r="GDA230" s="31"/>
      <c r="GDB230" s="31"/>
      <c r="GDC230" s="33"/>
      <c r="GDD230" s="31"/>
      <c r="GDE230" s="29"/>
      <c r="GDF230" s="30"/>
      <c r="GDG230" s="73"/>
      <c r="GDH230" s="31"/>
      <c r="GDI230" s="32"/>
      <c r="GDJ230" s="31"/>
      <c r="GDK230" s="31"/>
      <c r="GDL230" s="33"/>
      <c r="GDM230" s="31"/>
      <c r="GDN230" s="31"/>
      <c r="GDO230" s="31"/>
      <c r="GDP230" s="33"/>
      <c r="GDQ230" s="31"/>
      <c r="GDR230" s="29"/>
      <c r="GDS230" s="30"/>
      <c r="GDT230" s="73"/>
      <c r="GDU230" s="31"/>
      <c r="GDV230" s="32"/>
      <c r="GDW230" s="31"/>
      <c r="GDX230" s="31"/>
      <c r="GDY230" s="33"/>
      <c r="GDZ230" s="31"/>
      <c r="GEA230" s="31"/>
      <c r="GEB230" s="31"/>
      <c r="GEC230" s="33"/>
      <c r="GED230" s="31"/>
      <c r="GEE230" s="29"/>
      <c r="GEF230" s="30"/>
      <c r="GEG230" s="73"/>
      <c r="GEH230" s="31"/>
      <c r="GEI230" s="32"/>
      <c r="GEJ230" s="31"/>
      <c r="GEK230" s="31"/>
      <c r="GEL230" s="33"/>
      <c r="GEM230" s="31"/>
      <c r="GEN230" s="31"/>
      <c r="GEO230" s="31"/>
      <c r="GEP230" s="33"/>
      <c r="GEQ230" s="31"/>
      <c r="GER230" s="29"/>
      <c r="GES230" s="30"/>
      <c r="GET230" s="73"/>
      <c r="GEU230" s="31"/>
      <c r="GEV230" s="32"/>
      <c r="GEW230" s="31"/>
      <c r="GEX230" s="31"/>
      <c r="GEY230" s="33"/>
      <c r="GEZ230" s="31"/>
      <c r="GFA230" s="31"/>
      <c r="GFB230" s="31"/>
      <c r="GFC230" s="33"/>
      <c r="GFD230" s="31"/>
      <c r="GFE230" s="29"/>
      <c r="GFF230" s="30"/>
      <c r="GFG230" s="73"/>
      <c r="GFH230" s="31"/>
      <c r="GFI230" s="32"/>
      <c r="GFJ230" s="31"/>
      <c r="GFK230" s="31"/>
      <c r="GFL230" s="33"/>
      <c r="GFM230" s="31"/>
      <c r="GFN230" s="31"/>
      <c r="GFO230" s="31"/>
      <c r="GFP230" s="33"/>
      <c r="GFQ230" s="31"/>
      <c r="GFR230" s="29"/>
      <c r="GFS230" s="30"/>
      <c r="GFT230" s="73"/>
      <c r="GFU230" s="31"/>
      <c r="GFV230" s="32"/>
      <c r="GFW230" s="31"/>
      <c r="GFX230" s="31"/>
      <c r="GFY230" s="33"/>
      <c r="GFZ230" s="31"/>
      <c r="GGA230" s="31"/>
      <c r="GGB230" s="31"/>
      <c r="GGC230" s="33"/>
      <c r="GGD230" s="31"/>
      <c r="GGE230" s="29"/>
      <c r="GGF230" s="30"/>
      <c r="GGG230" s="73"/>
      <c r="GGH230" s="31"/>
      <c r="GGI230" s="32"/>
      <c r="GGJ230" s="31"/>
      <c r="GGK230" s="31"/>
      <c r="GGL230" s="33"/>
      <c r="GGM230" s="31"/>
      <c r="GGN230" s="31"/>
      <c r="GGO230" s="31"/>
      <c r="GGP230" s="33"/>
      <c r="GGQ230" s="31"/>
      <c r="GGR230" s="29"/>
      <c r="GGS230" s="30"/>
      <c r="GGT230" s="73"/>
      <c r="GGU230" s="31"/>
      <c r="GGV230" s="32"/>
      <c r="GGW230" s="31"/>
      <c r="GGX230" s="31"/>
      <c r="GGY230" s="33"/>
      <c r="GGZ230" s="31"/>
      <c r="GHA230" s="31"/>
      <c r="GHB230" s="31"/>
      <c r="GHC230" s="33"/>
      <c r="GHD230" s="31"/>
      <c r="GHE230" s="29"/>
      <c r="GHF230" s="30"/>
      <c r="GHG230" s="73"/>
      <c r="GHH230" s="31"/>
      <c r="GHI230" s="32"/>
      <c r="GHJ230" s="31"/>
      <c r="GHK230" s="31"/>
      <c r="GHL230" s="33"/>
      <c r="GHM230" s="31"/>
      <c r="GHN230" s="31"/>
      <c r="GHO230" s="31"/>
      <c r="GHP230" s="33"/>
      <c r="GHQ230" s="31"/>
      <c r="GHR230" s="29"/>
      <c r="GHS230" s="30"/>
      <c r="GHT230" s="73"/>
      <c r="GHU230" s="31"/>
      <c r="GHV230" s="32"/>
      <c r="GHW230" s="31"/>
      <c r="GHX230" s="31"/>
      <c r="GHY230" s="33"/>
      <c r="GHZ230" s="31"/>
      <c r="GIA230" s="31"/>
      <c r="GIB230" s="31"/>
      <c r="GIC230" s="33"/>
      <c r="GID230" s="31"/>
      <c r="GIE230" s="29"/>
      <c r="GIF230" s="30"/>
      <c r="GIG230" s="73"/>
      <c r="GIH230" s="31"/>
      <c r="GII230" s="32"/>
      <c r="GIJ230" s="31"/>
      <c r="GIK230" s="31"/>
      <c r="GIL230" s="33"/>
      <c r="GIM230" s="31"/>
      <c r="GIN230" s="31"/>
      <c r="GIO230" s="31"/>
      <c r="GIP230" s="33"/>
      <c r="GIQ230" s="31"/>
      <c r="GIR230" s="29"/>
      <c r="GIS230" s="30"/>
      <c r="GIT230" s="73"/>
      <c r="GIU230" s="31"/>
      <c r="GIV230" s="32"/>
      <c r="GIW230" s="31"/>
      <c r="GIX230" s="31"/>
      <c r="GIY230" s="33"/>
      <c r="GIZ230" s="31"/>
      <c r="GJA230" s="31"/>
      <c r="GJB230" s="31"/>
      <c r="GJC230" s="33"/>
      <c r="GJD230" s="31"/>
      <c r="GJE230" s="29"/>
      <c r="GJF230" s="30"/>
      <c r="GJG230" s="73"/>
      <c r="GJH230" s="31"/>
      <c r="GJI230" s="32"/>
      <c r="GJJ230" s="31"/>
      <c r="GJK230" s="31"/>
      <c r="GJL230" s="33"/>
      <c r="GJM230" s="31"/>
      <c r="GJN230" s="31"/>
      <c r="GJO230" s="31"/>
      <c r="GJP230" s="33"/>
      <c r="GJQ230" s="31"/>
      <c r="GJR230" s="29"/>
      <c r="GJS230" s="30"/>
      <c r="GJT230" s="73"/>
      <c r="GJU230" s="31"/>
      <c r="GJV230" s="32"/>
      <c r="GJW230" s="31"/>
      <c r="GJX230" s="31"/>
      <c r="GJY230" s="33"/>
      <c r="GJZ230" s="31"/>
      <c r="GKA230" s="31"/>
      <c r="GKB230" s="31"/>
      <c r="GKC230" s="33"/>
      <c r="GKD230" s="31"/>
      <c r="GKE230" s="29"/>
      <c r="GKF230" s="30"/>
      <c r="GKG230" s="73"/>
      <c r="GKH230" s="31"/>
      <c r="GKI230" s="32"/>
      <c r="GKJ230" s="31"/>
      <c r="GKK230" s="31"/>
      <c r="GKL230" s="33"/>
      <c r="GKM230" s="31"/>
      <c r="GKN230" s="31"/>
      <c r="GKO230" s="31"/>
      <c r="GKP230" s="33"/>
      <c r="GKQ230" s="31"/>
      <c r="GKR230" s="29"/>
      <c r="GKS230" s="30"/>
      <c r="GKT230" s="73"/>
      <c r="GKU230" s="31"/>
      <c r="GKV230" s="32"/>
      <c r="GKW230" s="31"/>
      <c r="GKX230" s="31"/>
      <c r="GKY230" s="33"/>
      <c r="GKZ230" s="31"/>
      <c r="GLA230" s="31"/>
      <c r="GLB230" s="31"/>
      <c r="GLC230" s="33"/>
      <c r="GLD230" s="31"/>
      <c r="GLE230" s="29"/>
      <c r="GLF230" s="30"/>
      <c r="GLG230" s="73"/>
      <c r="GLH230" s="31"/>
      <c r="GLI230" s="32"/>
      <c r="GLJ230" s="31"/>
      <c r="GLK230" s="31"/>
      <c r="GLL230" s="33"/>
      <c r="GLM230" s="31"/>
      <c r="GLN230" s="31"/>
      <c r="GLO230" s="31"/>
      <c r="GLP230" s="33"/>
      <c r="GLQ230" s="31"/>
      <c r="GLR230" s="29"/>
      <c r="GLS230" s="30"/>
      <c r="GLT230" s="73"/>
      <c r="GLU230" s="31"/>
      <c r="GLV230" s="32"/>
      <c r="GLW230" s="31"/>
      <c r="GLX230" s="31"/>
      <c r="GLY230" s="33"/>
      <c r="GLZ230" s="31"/>
      <c r="GMA230" s="31"/>
      <c r="GMB230" s="31"/>
      <c r="GMC230" s="33"/>
      <c r="GMD230" s="31"/>
      <c r="GME230" s="29"/>
      <c r="GMF230" s="30"/>
      <c r="GMG230" s="73"/>
      <c r="GMH230" s="31"/>
      <c r="GMI230" s="32"/>
      <c r="GMJ230" s="31"/>
      <c r="GMK230" s="31"/>
      <c r="GML230" s="33"/>
      <c r="GMM230" s="31"/>
      <c r="GMN230" s="31"/>
      <c r="GMO230" s="31"/>
      <c r="GMP230" s="33"/>
      <c r="GMQ230" s="31"/>
      <c r="GMR230" s="29"/>
      <c r="GMS230" s="30"/>
      <c r="GMT230" s="73"/>
      <c r="GMU230" s="31"/>
      <c r="GMV230" s="32"/>
      <c r="GMW230" s="31"/>
      <c r="GMX230" s="31"/>
      <c r="GMY230" s="33"/>
      <c r="GMZ230" s="31"/>
      <c r="GNA230" s="31"/>
      <c r="GNB230" s="31"/>
      <c r="GNC230" s="33"/>
      <c r="GND230" s="31"/>
      <c r="GNE230" s="29"/>
      <c r="GNF230" s="30"/>
      <c r="GNG230" s="73"/>
      <c r="GNH230" s="31"/>
      <c r="GNI230" s="32"/>
      <c r="GNJ230" s="31"/>
      <c r="GNK230" s="31"/>
      <c r="GNL230" s="33"/>
      <c r="GNM230" s="31"/>
      <c r="GNN230" s="31"/>
      <c r="GNO230" s="31"/>
      <c r="GNP230" s="33"/>
      <c r="GNQ230" s="31"/>
      <c r="GNR230" s="29"/>
      <c r="GNS230" s="30"/>
      <c r="GNT230" s="73"/>
      <c r="GNU230" s="31"/>
      <c r="GNV230" s="32"/>
      <c r="GNW230" s="31"/>
      <c r="GNX230" s="31"/>
      <c r="GNY230" s="33"/>
      <c r="GNZ230" s="31"/>
      <c r="GOA230" s="31"/>
      <c r="GOB230" s="31"/>
      <c r="GOC230" s="33"/>
      <c r="GOD230" s="31"/>
      <c r="GOE230" s="29"/>
      <c r="GOF230" s="30"/>
      <c r="GOG230" s="73"/>
      <c r="GOH230" s="31"/>
      <c r="GOI230" s="32"/>
      <c r="GOJ230" s="31"/>
      <c r="GOK230" s="31"/>
      <c r="GOL230" s="33"/>
      <c r="GOM230" s="31"/>
      <c r="GON230" s="31"/>
      <c r="GOO230" s="31"/>
      <c r="GOP230" s="33"/>
      <c r="GOQ230" s="31"/>
      <c r="GOR230" s="29"/>
      <c r="GOS230" s="30"/>
      <c r="GOT230" s="73"/>
      <c r="GOU230" s="31"/>
      <c r="GOV230" s="32"/>
      <c r="GOW230" s="31"/>
      <c r="GOX230" s="31"/>
      <c r="GOY230" s="33"/>
      <c r="GOZ230" s="31"/>
      <c r="GPA230" s="31"/>
      <c r="GPB230" s="31"/>
      <c r="GPC230" s="33"/>
      <c r="GPD230" s="31"/>
      <c r="GPE230" s="29"/>
      <c r="GPF230" s="30"/>
      <c r="GPG230" s="73"/>
      <c r="GPH230" s="31"/>
      <c r="GPI230" s="32"/>
      <c r="GPJ230" s="31"/>
      <c r="GPK230" s="31"/>
      <c r="GPL230" s="33"/>
      <c r="GPM230" s="31"/>
      <c r="GPN230" s="31"/>
      <c r="GPO230" s="31"/>
      <c r="GPP230" s="33"/>
      <c r="GPQ230" s="31"/>
      <c r="GPR230" s="29"/>
      <c r="GPS230" s="30"/>
      <c r="GPT230" s="73"/>
      <c r="GPU230" s="31"/>
      <c r="GPV230" s="32"/>
      <c r="GPW230" s="31"/>
      <c r="GPX230" s="31"/>
      <c r="GPY230" s="33"/>
      <c r="GPZ230" s="31"/>
      <c r="GQA230" s="31"/>
      <c r="GQB230" s="31"/>
      <c r="GQC230" s="33"/>
      <c r="GQD230" s="31"/>
      <c r="GQE230" s="29"/>
      <c r="GQF230" s="30"/>
      <c r="GQG230" s="73"/>
      <c r="GQH230" s="31"/>
      <c r="GQI230" s="32"/>
      <c r="GQJ230" s="31"/>
      <c r="GQK230" s="31"/>
      <c r="GQL230" s="33"/>
      <c r="GQM230" s="31"/>
      <c r="GQN230" s="31"/>
      <c r="GQO230" s="31"/>
      <c r="GQP230" s="33"/>
      <c r="GQQ230" s="31"/>
      <c r="GQR230" s="29"/>
      <c r="GQS230" s="30"/>
      <c r="GQT230" s="73"/>
      <c r="GQU230" s="31"/>
      <c r="GQV230" s="32"/>
      <c r="GQW230" s="31"/>
      <c r="GQX230" s="31"/>
      <c r="GQY230" s="33"/>
      <c r="GQZ230" s="31"/>
      <c r="GRA230" s="31"/>
      <c r="GRB230" s="31"/>
      <c r="GRC230" s="33"/>
      <c r="GRD230" s="31"/>
      <c r="GRE230" s="29"/>
      <c r="GRF230" s="30"/>
      <c r="GRG230" s="73"/>
      <c r="GRH230" s="31"/>
      <c r="GRI230" s="32"/>
      <c r="GRJ230" s="31"/>
      <c r="GRK230" s="31"/>
      <c r="GRL230" s="33"/>
      <c r="GRM230" s="31"/>
      <c r="GRN230" s="31"/>
      <c r="GRO230" s="31"/>
      <c r="GRP230" s="33"/>
      <c r="GRQ230" s="31"/>
      <c r="GRR230" s="29"/>
      <c r="GRS230" s="30"/>
      <c r="GRT230" s="73"/>
      <c r="GRU230" s="31"/>
      <c r="GRV230" s="32"/>
      <c r="GRW230" s="31"/>
      <c r="GRX230" s="31"/>
      <c r="GRY230" s="33"/>
      <c r="GRZ230" s="31"/>
      <c r="GSA230" s="31"/>
      <c r="GSB230" s="31"/>
      <c r="GSC230" s="33"/>
      <c r="GSD230" s="31"/>
      <c r="GSE230" s="29"/>
      <c r="GSF230" s="30"/>
      <c r="GSG230" s="73"/>
      <c r="GSH230" s="31"/>
      <c r="GSI230" s="32"/>
      <c r="GSJ230" s="31"/>
      <c r="GSK230" s="31"/>
      <c r="GSL230" s="33"/>
      <c r="GSM230" s="31"/>
      <c r="GSN230" s="31"/>
      <c r="GSO230" s="31"/>
      <c r="GSP230" s="33"/>
      <c r="GSQ230" s="31"/>
      <c r="GSR230" s="29"/>
      <c r="GSS230" s="30"/>
      <c r="GST230" s="73"/>
      <c r="GSU230" s="31"/>
      <c r="GSV230" s="32"/>
      <c r="GSW230" s="31"/>
      <c r="GSX230" s="31"/>
      <c r="GSY230" s="33"/>
      <c r="GSZ230" s="31"/>
      <c r="GTA230" s="31"/>
      <c r="GTB230" s="31"/>
      <c r="GTC230" s="33"/>
      <c r="GTD230" s="31"/>
      <c r="GTE230" s="29"/>
      <c r="GTF230" s="30"/>
      <c r="GTG230" s="73"/>
      <c r="GTH230" s="31"/>
      <c r="GTI230" s="32"/>
      <c r="GTJ230" s="31"/>
      <c r="GTK230" s="31"/>
      <c r="GTL230" s="33"/>
      <c r="GTM230" s="31"/>
      <c r="GTN230" s="31"/>
      <c r="GTO230" s="31"/>
      <c r="GTP230" s="33"/>
      <c r="GTQ230" s="31"/>
      <c r="GTR230" s="29"/>
      <c r="GTS230" s="30"/>
      <c r="GTT230" s="73"/>
      <c r="GTU230" s="31"/>
      <c r="GTV230" s="32"/>
      <c r="GTW230" s="31"/>
      <c r="GTX230" s="31"/>
      <c r="GTY230" s="33"/>
      <c r="GTZ230" s="31"/>
      <c r="GUA230" s="31"/>
      <c r="GUB230" s="31"/>
      <c r="GUC230" s="33"/>
      <c r="GUD230" s="31"/>
      <c r="GUE230" s="29"/>
      <c r="GUF230" s="30"/>
      <c r="GUG230" s="73"/>
      <c r="GUH230" s="31"/>
      <c r="GUI230" s="32"/>
      <c r="GUJ230" s="31"/>
      <c r="GUK230" s="31"/>
      <c r="GUL230" s="33"/>
      <c r="GUM230" s="31"/>
      <c r="GUN230" s="31"/>
      <c r="GUO230" s="31"/>
      <c r="GUP230" s="33"/>
      <c r="GUQ230" s="31"/>
      <c r="GUR230" s="29"/>
      <c r="GUS230" s="30"/>
      <c r="GUT230" s="73"/>
      <c r="GUU230" s="31"/>
      <c r="GUV230" s="32"/>
      <c r="GUW230" s="31"/>
      <c r="GUX230" s="31"/>
      <c r="GUY230" s="33"/>
      <c r="GUZ230" s="31"/>
      <c r="GVA230" s="31"/>
      <c r="GVB230" s="31"/>
      <c r="GVC230" s="33"/>
      <c r="GVD230" s="31"/>
      <c r="GVE230" s="29"/>
      <c r="GVF230" s="30"/>
      <c r="GVG230" s="73"/>
      <c r="GVH230" s="31"/>
      <c r="GVI230" s="32"/>
      <c r="GVJ230" s="31"/>
      <c r="GVK230" s="31"/>
      <c r="GVL230" s="33"/>
      <c r="GVM230" s="31"/>
      <c r="GVN230" s="31"/>
      <c r="GVO230" s="31"/>
      <c r="GVP230" s="33"/>
      <c r="GVQ230" s="31"/>
      <c r="GVR230" s="29"/>
      <c r="GVS230" s="30"/>
      <c r="GVT230" s="73"/>
      <c r="GVU230" s="31"/>
      <c r="GVV230" s="32"/>
      <c r="GVW230" s="31"/>
      <c r="GVX230" s="31"/>
      <c r="GVY230" s="33"/>
      <c r="GVZ230" s="31"/>
      <c r="GWA230" s="31"/>
      <c r="GWB230" s="31"/>
      <c r="GWC230" s="33"/>
      <c r="GWD230" s="31"/>
      <c r="GWE230" s="29"/>
      <c r="GWF230" s="30"/>
      <c r="GWG230" s="73"/>
      <c r="GWH230" s="31"/>
      <c r="GWI230" s="32"/>
      <c r="GWJ230" s="31"/>
      <c r="GWK230" s="31"/>
      <c r="GWL230" s="33"/>
      <c r="GWM230" s="31"/>
      <c r="GWN230" s="31"/>
      <c r="GWO230" s="31"/>
      <c r="GWP230" s="33"/>
      <c r="GWQ230" s="31"/>
      <c r="GWR230" s="29"/>
      <c r="GWS230" s="30"/>
      <c r="GWT230" s="73"/>
      <c r="GWU230" s="31"/>
      <c r="GWV230" s="32"/>
      <c r="GWW230" s="31"/>
      <c r="GWX230" s="31"/>
      <c r="GWY230" s="33"/>
      <c r="GWZ230" s="31"/>
      <c r="GXA230" s="31"/>
      <c r="GXB230" s="31"/>
      <c r="GXC230" s="33"/>
      <c r="GXD230" s="31"/>
      <c r="GXE230" s="29"/>
      <c r="GXF230" s="30"/>
      <c r="GXG230" s="73"/>
      <c r="GXH230" s="31"/>
      <c r="GXI230" s="32"/>
      <c r="GXJ230" s="31"/>
      <c r="GXK230" s="31"/>
      <c r="GXL230" s="33"/>
      <c r="GXM230" s="31"/>
      <c r="GXN230" s="31"/>
      <c r="GXO230" s="31"/>
      <c r="GXP230" s="33"/>
      <c r="GXQ230" s="31"/>
      <c r="GXR230" s="29"/>
      <c r="GXS230" s="30"/>
      <c r="GXT230" s="73"/>
      <c r="GXU230" s="31"/>
      <c r="GXV230" s="32"/>
      <c r="GXW230" s="31"/>
      <c r="GXX230" s="31"/>
      <c r="GXY230" s="33"/>
      <c r="GXZ230" s="31"/>
      <c r="GYA230" s="31"/>
      <c r="GYB230" s="31"/>
      <c r="GYC230" s="33"/>
      <c r="GYD230" s="31"/>
      <c r="GYE230" s="29"/>
      <c r="GYF230" s="30"/>
      <c r="GYG230" s="73"/>
      <c r="GYH230" s="31"/>
      <c r="GYI230" s="32"/>
      <c r="GYJ230" s="31"/>
      <c r="GYK230" s="31"/>
      <c r="GYL230" s="33"/>
      <c r="GYM230" s="31"/>
      <c r="GYN230" s="31"/>
      <c r="GYO230" s="31"/>
      <c r="GYP230" s="33"/>
      <c r="GYQ230" s="31"/>
      <c r="GYR230" s="29"/>
      <c r="GYS230" s="30"/>
      <c r="GYT230" s="73"/>
      <c r="GYU230" s="31"/>
      <c r="GYV230" s="32"/>
      <c r="GYW230" s="31"/>
      <c r="GYX230" s="31"/>
      <c r="GYY230" s="33"/>
      <c r="GYZ230" s="31"/>
      <c r="GZA230" s="31"/>
      <c r="GZB230" s="31"/>
      <c r="GZC230" s="33"/>
      <c r="GZD230" s="31"/>
      <c r="GZE230" s="29"/>
      <c r="GZF230" s="30"/>
      <c r="GZG230" s="73"/>
      <c r="GZH230" s="31"/>
      <c r="GZI230" s="32"/>
      <c r="GZJ230" s="31"/>
      <c r="GZK230" s="31"/>
      <c r="GZL230" s="33"/>
      <c r="GZM230" s="31"/>
      <c r="GZN230" s="31"/>
      <c r="GZO230" s="31"/>
      <c r="GZP230" s="33"/>
      <c r="GZQ230" s="31"/>
      <c r="GZR230" s="29"/>
      <c r="GZS230" s="30"/>
      <c r="GZT230" s="73"/>
      <c r="GZU230" s="31"/>
      <c r="GZV230" s="32"/>
      <c r="GZW230" s="31"/>
      <c r="GZX230" s="31"/>
      <c r="GZY230" s="33"/>
      <c r="GZZ230" s="31"/>
      <c r="HAA230" s="31"/>
      <c r="HAB230" s="31"/>
      <c r="HAC230" s="33"/>
      <c r="HAD230" s="31"/>
      <c r="HAE230" s="29"/>
      <c r="HAF230" s="30"/>
      <c r="HAG230" s="73"/>
      <c r="HAH230" s="31"/>
      <c r="HAI230" s="32"/>
      <c r="HAJ230" s="31"/>
      <c r="HAK230" s="31"/>
      <c r="HAL230" s="33"/>
      <c r="HAM230" s="31"/>
      <c r="HAN230" s="31"/>
      <c r="HAO230" s="31"/>
      <c r="HAP230" s="33"/>
      <c r="HAQ230" s="31"/>
      <c r="HAR230" s="29"/>
      <c r="HAS230" s="30"/>
      <c r="HAT230" s="73"/>
      <c r="HAU230" s="31"/>
      <c r="HAV230" s="32"/>
      <c r="HAW230" s="31"/>
      <c r="HAX230" s="31"/>
      <c r="HAY230" s="33"/>
      <c r="HAZ230" s="31"/>
      <c r="HBA230" s="31"/>
      <c r="HBB230" s="31"/>
      <c r="HBC230" s="33"/>
      <c r="HBD230" s="31"/>
      <c r="HBE230" s="29"/>
      <c r="HBF230" s="30"/>
      <c r="HBG230" s="73"/>
      <c r="HBH230" s="31"/>
      <c r="HBI230" s="32"/>
      <c r="HBJ230" s="31"/>
      <c r="HBK230" s="31"/>
      <c r="HBL230" s="33"/>
      <c r="HBM230" s="31"/>
      <c r="HBN230" s="31"/>
      <c r="HBO230" s="31"/>
      <c r="HBP230" s="33"/>
      <c r="HBQ230" s="31"/>
      <c r="HBR230" s="29"/>
      <c r="HBS230" s="30"/>
      <c r="HBT230" s="73"/>
      <c r="HBU230" s="31"/>
      <c r="HBV230" s="32"/>
      <c r="HBW230" s="31"/>
      <c r="HBX230" s="31"/>
      <c r="HBY230" s="33"/>
      <c r="HBZ230" s="31"/>
      <c r="HCA230" s="31"/>
      <c r="HCB230" s="31"/>
      <c r="HCC230" s="33"/>
      <c r="HCD230" s="31"/>
      <c r="HCE230" s="29"/>
      <c r="HCF230" s="30"/>
      <c r="HCG230" s="73"/>
      <c r="HCH230" s="31"/>
      <c r="HCI230" s="32"/>
      <c r="HCJ230" s="31"/>
      <c r="HCK230" s="31"/>
      <c r="HCL230" s="33"/>
      <c r="HCM230" s="31"/>
      <c r="HCN230" s="31"/>
      <c r="HCO230" s="31"/>
      <c r="HCP230" s="33"/>
      <c r="HCQ230" s="31"/>
      <c r="HCR230" s="29"/>
      <c r="HCS230" s="30"/>
      <c r="HCT230" s="73"/>
      <c r="HCU230" s="31"/>
      <c r="HCV230" s="32"/>
      <c r="HCW230" s="31"/>
      <c r="HCX230" s="31"/>
      <c r="HCY230" s="33"/>
      <c r="HCZ230" s="31"/>
      <c r="HDA230" s="31"/>
      <c r="HDB230" s="31"/>
      <c r="HDC230" s="33"/>
      <c r="HDD230" s="31"/>
      <c r="HDE230" s="29"/>
      <c r="HDF230" s="30"/>
      <c r="HDG230" s="73"/>
      <c r="HDH230" s="31"/>
      <c r="HDI230" s="32"/>
      <c r="HDJ230" s="31"/>
      <c r="HDK230" s="31"/>
      <c r="HDL230" s="33"/>
      <c r="HDM230" s="31"/>
      <c r="HDN230" s="31"/>
      <c r="HDO230" s="31"/>
      <c r="HDP230" s="33"/>
      <c r="HDQ230" s="31"/>
      <c r="HDR230" s="29"/>
      <c r="HDS230" s="30"/>
      <c r="HDT230" s="73"/>
      <c r="HDU230" s="31"/>
      <c r="HDV230" s="32"/>
      <c r="HDW230" s="31"/>
      <c r="HDX230" s="31"/>
      <c r="HDY230" s="33"/>
      <c r="HDZ230" s="31"/>
      <c r="HEA230" s="31"/>
      <c r="HEB230" s="31"/>
      <c r="HEC230" s="33"/>
      <c r="HED230" s="31"/>
      <c r="HEE230" s="29"/>
      <c r="HEF230" s="30"/>
      <c r="HEG230" s="73"/>
      <c r="HEH230" s="31"/>
      <c r="HEI230" s="32"/>
      <c r="HEJ230" s="31"/>
      <c r="HEK230" s="31"/>
      <c r="HEL230" s="33"/>
      <c r="HEM230" s="31"/>
      <c r="HEN230" s="31"/>
      <c r="HEO230" s="31"/>
      <c r="HEP230" s="33"/>
      <c r="HEQ230" s="31"/>
      <c r="HER230" s="29"/>
      <c r="HES230" s="30"/>
      <c r="HET230" s="73"/>
      <c r="HEU230" s="31"/>
      <c r="HEV230" s="32"/>
      <c r="HEW230" s="31"/>
      <c r="HEX230" s="31"/>
      <c r="HEY230" s="33"/>
      <c r="HEZ230" s="31"/>
      <c r="HFA230" s="31"/>
      <c r="HFB230" s="31"/>
      <c r="HFC230" s="33"/>
      <c r="HFD230" s="31"/>
      <c r="HFE230" s="29"/>
      <c r="HFF230" s="30"/>
      <c r="HFG230" s="73"/>
      <c r="HFH230" s="31"/>
      <c r="HFI230" s="32"/>
      <c r="HFJ230" s="31"/>
      <c r="HFK230" s="31"/>
      <c r="HFL230" s="33"/>
      <c r="HFM230" s="31"/>
      <c r="HFN230" s="31"/>
      <c r="HFO230" s="31"/>
      <c r="HFP230" s="33"/>
      <c r="HFQ230" s="31"/>
      <c r="HFR230" s="29"/>
      <c r="HFS230" s="30"/>
      <c r="HFT230" s="73"/>
      <c r="HFU230" s="31"/>
      <c r="HFV230" s="32"/>
      <c r="HFW230" s="31"/>
      <c r="HFX230" s="31"/>
      <c r="HFY230" s="33"/>
      <c r="HFZ230" s="31"/>
      <c r="HGA230" s="31"/>
      <c r="HGB230" s="31"/>
      <c r="HGC230" s="33"/>
      <c r="HGD230" s="31"/>
      <c r="HGE230" s="29"/>
      <c r="HGF230" s="30"/>
      <c r="HGG230" s="73"/>
      <c r="HGH230" s="31"/>
      <c r="HGI230" s="32"/>
      <c r="HGJ230" s="31"/>
      <c r="HGK230" s="31"/>
      <c r="HGL230" s="33"/>
      <c r="HGM230" s="31"/>
      <c r="HGN230" s="31"/>
      <c r="HGO230" s="31"/>
      <c r="HGP230" s="33"/>
      <c r="HGQ230" s="31"/>
      <c r="HGR230" s="29"/>
      <c r="HGS230" s="30"/>
      <c r="HGT230" s="73"/>
      <c r="HGU230" s="31"/>
      <c r="HGV230" s="32"/>
      <c r="HGW230" s="31"/>
      <c r="HGX230" s="31"/>
      <c r="HGY230" s="33"/>
      <c r="HGZ230" s="31"/>
      <c r="HHA230" s="31"/>
      <c r="HHB230" s="31"/>
      <c r="HHC230" s="33"/>
      <c r="HHD230" s="31"/>
      <c r="HHE230" s="29"/>
      <c r="HHF230" s="30"/>
      <c r="HHG230" s="73"/>
      <c r="HHH230" s="31"/>
      <c r="HHI230" s="32"/>
      <c r="HHJ230" s="31"/>
      <c r="HHK230" s="31"/>
      <c r="HHL230" s="33"/>
      <c r="HHM230" s="31"/>
      <c r="HHN230" s="31"/>
      <c r="HHO230" s="31"/>
      <c r="HHP230" s="33"/>
      <c r="HHQ230" s="31"/>
      <c r="HHR230" s="29"/>
      <c r="HHS230" s="30"/>
      <c r="HHT230" s="73"/>
      <c r="HHU230" s="31"/>
      <c r="HHV230" s="32"/>
      <c r="HHW230" s="31"/>
      <c r="HHX230" s="31"/>
      <c r="HHY230" s="33"/>
      <c r="HHZ230" s="31"/>
      <c r="HIA230" s="31"/>
      <c r="HIB230" s="31"/>
      <c r="HIC230" s="33"/>
      <c r="HID230" s="31"/>
      <c r="HIE230" s="29"/>
      <c r="HIF230" s="30"/>
      <c r="HIG230" s="73"/>
      <c r="HIH230" s="31"/>
      <c r="HII230" s="32"/>
      <c r="HIJ230" s="31"/>
      <c r="HIK230" s="31"/>
      <c r="HIL230" s="33"/>
      <c r="HIM230" s="31"/>
      <c r="HIN230" s="31"/>
      <c r="HIO230" s="31"/>
      <c r="HIP230" s="33"/>
      <c r="HIQ230" s="31"/>
      <c r="HIR230" s="29"/>
      <c r="HIS230" s="30"/>
      <c r="HIT230" s="73"/>
      <c r="HIU230" s="31"/>
      <c r="HIV230" s="32"/>
      <c r="HIW230" s="31"/>
      <c r="HIX230" s="31"/>
      <c r="HIY230" s="33"/>
      <c r="HIZ230" s="31"/>
      <c r="HJA230" s="31"/>
      <c r="HJB230" s="31"/>
      <c r="HJC230" s="33"/>
      <c r="HJD230" s="31"/>
      <c r="HJE230" s="29"/>
      <c r="HJF230" s="30"/>
      <c r="HJG230" s="73"/>
      <c r="HJH230" s="31"/>
      <c r="HJI230" s="32"/>
      <c r="HJJ230" s="31"/>
      <c r="HJK230" s="31"/>
      <c r="HJL230" s="33"/>
      <c r="HJM230" s="31"/>
      <c r="HJN230" s="31"/>
      <c r="HJO230" s="31"/>
      <c r="HJP230" s="33"/>
      <c r="HJQ230" s="31"/>
      <c r="HJR230" s="29"/>
      <c r="HJS230" s="30"/>
      <c r="HJT230" s="73"/>
      <c r="HJU230" s="31"/>
      <c r="HJV230" s="32"/>
      <c r="HJW230" s="31"/>
      <c r="HJX230" s="31"/>
      <c r="HJY230" s="33"/>
      <c r="HJZ230" s="31"/>
      <c r="HKA230" s="31"/>
      <c r="HKB230" s="31"/>
      <c r="HKC230" s="33"/>
      <c r="HKD230" s="31"/>
      <c r="HKE230" s="29"/>
      <c r="HKF230" s="30"/>
      <c r="HKG230" s="73"/>
      <c r="HKH230" s="31"/>
      <c r="HKI230" s="32"/>
      <c r="HKJ230" s="31"/>
      <c r="HKK230" s="31"/>
      <c r="HKL230" s="33"/>
      <c r="HKM230" s="31"/>
      <c r="HKN230" s="31"/>
      <c r="HKO230" s="31"/>
      <c r="HKP230" s="33"/>
      <c r="HKQ230" s="31"/>
      <c r="HKR230" s="29"/>
      <c r="HKS230" s="30"/>
      <c r="HKT230" s="73"/>
      <c r="HKU230" s="31"/>
      <c r="HKV230" s="32"/>
      <c r="HKW230" s="31"/>
      <c r="HKX230" s="31"/>
      <c r="HKY230" s="33"/>
      <c r="HKZ230" s="31"/>
      <c r="HLA230" s="31"/>
      <c r="HLB230" s="31"/>
      <c r="HLC230" s="33"/>
      <c r="HLD230" s="31"/>
      <c r="HLE230" s="29"/>
      <c r="HLF230" s="30"/>
      <c r="HLG230" s="73"/>
      <c r="HLH230" s="31"/>
      <c r="HLI230" s="32"/>
      <c r="HLJ230" s="31"/>
      <c r="HLK230" s="31"/>
      <c r="HLL230" s="33"/>
      <c r="HLM230" s="31"/>
      <c r="HLN230" s="31"/>
      <c r="HLO230" s="31"/>
      <c r="HLP230" s="33"/>
      <c r="HLQ230" s="31"/>
      <c r="HLR230" s="29"/>
      <c r="HLS230" s="30"/>
      <c r="HLT230" s="73"/>
      <c r="HLU230" s="31"/>
      <c r="HLV230" s="32"/>
      <c r="HLW230" s="31"/>
      <c r="HLX230" s="31"/>
      <c r="HLY230" s="33"/>
      <c r="HLZ230" s="31"/>
      <c r="HMA230" s="31"/>
      <c r="HMB230" s="31"/>
      <c r="HMC230" s="33"/>
      <c r="HMD230" s="31"/>
      <c r="HME230" s="29"/>
      <c r="HMF230" s="30"/>
      <c r="HMG230" s="73"/>
      <c r="HMH230" s="31"/>
      <c r="HMI230" s="32"/>
      <c r="HMJ230" s="31"/>
      <c r="HMK230" s="31"/>
      <c r="HML230" s="33"/>
      <c r="HMM230" s="31"/>
      <c r="HMN230" s="31"/>
      <c r="HMO230" s="31"/>
      <c r="HMP230" s="33"/>
      <c r="HMQ230" s="31"/>
      <c r="HMR230" s="29"/>
      <c r="HMS230" s="30"/>
      <c r="HMT230" s="73"/>
      <c r="HMU230" s="31"/>
      <c r="HMV230" s="32"/>
      <c r="HMW230" s="31"/>
      <c r="HMX230" s="31"/>
      <c r="HMY230" s="33"/>
      <c r="HMZ230" s="31"/>
      <c r="HNA230" s="31"/>
      <c r="HNB230" s="31"/>
      <c r="HNC230" s="33"/>
      <c r="HND230" s="31"/>
      <c r="HNE230" s="29"/>
      <c r="HNF230" s="30"/>
      <c r="HNG230" s="73"/>
      <c r="HNH230" s="31"/>
      <c r="HNI230" s="32"/>
      <c r="HNJ230" s="31"/>
      <c r="HNK230" s="31"/>
      <c r="HNL230" s="33"/>
      <c r="HNM230" s="31"/>
      <c r="HNN230" s="31"/>
      <c r="HNO230" s="31"/>
      <c r="HNP230" s="33"/>
      <c r="HNQ230" s="31"/>
      <c r="HNR230" s="29"/>
      <c r="HNS230" s="30"/>
      <c r="HNT230" s="73"/>
      <c r="HNU230" s="31"/>
      <c r="HNV230" s="32"/>
      <c r="HNW230" s="31"/>
      <c r="HNX230" s="31"/>
      <c r="HNY230" s="33"/>
      <c r="HNZ230" s="31"/>
      <c r="HOA230" s="31"/>
      <c r="HOB230" s="31"/>
      <c r="HOC230" s="33"/>
      <c r="HOD230" s="31"/>
      <c r="HOE230" s="29"/>
      <c r="HOF230" s="30"/>
      <c r="HOG230" s="73"/>
      <c r="HOH230" s="31"/>
      <c r="HOI230" s="32"/>
      <c r="HOJ230" s="31"/>
      <c r="HOK230" s="31"/>
      <c r="HOL230" s="33"/>
      <c r="HOM230" s="31"/>
      <c r="HON230" s="31"/>
      <c r="HOO230" s="31"/>
      <c r="HOP230" s="33"/>
      <c r="HOQ230" s="31"/>
      <c r="HOR230" s="29"/>
      <c r="HOS230" s="30"/>
      <c r="HOT230" s="73"/>
      <c r="HOU230" s="31"/>
      <c r="HOV230" s="32"/>
      <c r="HOW230" s="31"/>
      <c r="HOX230" s="31"/>
      <c r="HOY230" s="33"/>
      <c r="HOZ230" s="31"/>
      <c r="HPA230" s="31"/>
      <c r="HPB230" s="31"/>
      <c r="HPC230" s="33"/>
      <c r="HPD230" s="31"/>
      <c r="HPE230" s="29"/>
      <c r="HPF230" s="30"/>
      <c r="HPG230" s="73"/>
      <c r="HPH230" s="31"/>
      <c r="HPI230" s="32"/>
      <c r="HPJ230" s="31"/>
      <c r="HPK230" s="31"/>
      <c r="HPL230" s="33"/>
      <c r="HPM230" s="31"/>
      <c r="HPN230" s="31"/>
      <c r="HPO230" s="31"/>
      <c r="HPP230" s="33"/>
      <c r="HPQ230" s="31"/>
      <c r="HPR230" s="29"/>
      <c r="HPS230" s="30"/>
      <c r="HPT230" s="73"/>
      <c r="HPU230" s="31"/>
      <c r="HPV230" s="32"/>
      <c r="HPW230" s="31"/>
      <c r="HPX230" s="31"/>
      <c r="HPY230" s="33"/>
      <c r="HPZ230" s="31"/>
      <c r="HQA230" s="31"/>
      <c r="HQB230" s="31"/>
      <c r="HQC230" s="33"/>
      <c r="HQD230" s="31"/>
      <c r="HQE230" s="29"/>
      <c r="HQF230" s="30"/>
      <c r="HQG230" s="73"/>
      <c r="HQH230" s="31"/>
      <c r="HQI230" s="32"/>
      <c r="HQJ230" s="31"/>
      <c r="HQK230" s="31"/>
      <c r="HQL230" s="33"/>
      <c r="HQM230" s="31"/>
      <c r="HQN230" s="31"/>
      <c r="HQO230" s="31"/>
      <c r="HQP230" s="33"/>
      <c r="HQQ230" s="31"/>
      <c r="HQR230" s="29"/>
      <c r="HQS230" s="30"/>
      <c r="HQT230" s="73"/>
      <c r="HQU230" s="31"/>
      <c r="HQV230" s="32"/>
      <c r="HQW230" s="31"/>
      <c r="HQX230" s="31"/>
      <c r="HQY230" s="33"/>
      <c r="HQZ230" s="31"/>
      <c r="HRA230" s="31"/>
      <c r="HRB230" s="31"/>
      <c r="HRC230" s="33"/>
      <c r="HRD230" s="31"/>
      <c r="HRE230" s="29"/>
      <c r="HRF230" s="30"/>
      <c r="HRG230" s="73"/>
      <c r="HRH230" s="31"/>
      <c r="HRI230" s="32"/>
      <c r="HRJ230" s="31"/>
      <c r="HRK230" s="31"/>
      <c r="HRL230" s="33"/>
      <c r="HRM230" s="31"/>
      <c r="HRN230" s="31"/>
      <c r="HRO230" s="31"/>
      <c r="HRP230" s="33"/>
      <c r="HRQ230" s="31"/>
      <c r="HRR230" s="29"/>
      <c r="HRS230" s="30"/>
      <c r="HRT230" s="73"/>
      <c r="HRU230" s="31"/>
      <c r="HRV230" s="32"/>
      <c r="HRW230" s="31"/>
      <c r="HRX230" s="31"/>
      <c r="HRY230" s="33"/>
      <c r="HRZ230" s="31"/>
      <c r="HSA230" s="31"/>
      <c r="HSB230" s="31"/>
      <c r="HSC230" s="33"/>
      <c r="HSD230" s="31"/>
      <c r="HSE230" s="29"/>
      <c r="HSF230" s="30"/>
      <c r="HSG230" s="73"/>
      <c r="HSH230" s="31"/>
      <c r="HSI230" s="32"/>
      <c r="HSJ230" s="31"/>
      <c r="HSK230" s="31"/>
      <c r="HSL230" s="33"/>
      <c r="HSM230" s="31"/>
      <c r="HSN230" s="31"/>
      <c r="HSO230" s="31"/>
      <c r="HSP230" s="33"/>
      <c r="HSQ230" s="31"/>
      <c r="HSR230" s="29"/>
      <c r="HSS230" s="30"/>
      <c r="HST230" s="73"/>
      <c r="HSU230" s="31"/>
      <c r="HSV230" s="32"/>
      <c r="HSW230" s="31"/>
      <c r="HSX230" s="31"/>
      <c r="HSY230" s="33"/>
      <c r="HSZ230" s="31"/>
      <c r="HTA230" s="31"/>
      <c r="HTB230" s="31"/>
      <c r="HTC230" s="33"/>
      <c r="HTD230" s="31"/>
      <c r="HTE230" s="29"/>
      <c r="HTF230" s="30"/>
      <c r="HTG230" s="73"/>
      <c r="HTH230" s="31"/>
      <c r="HTI230" s="32"/>
      <c r="HTJ230" s="31"/>
      <c r="HTK230" s="31"/>
      <c r="HTL230" s="33"/>
      <c r="HTM230" s="31"/>
      <c r="HTN230" s="31"/>
      <c r="HTO230" s="31"/>
      <c r="HTP230" s="33"/>
      <c r="HTQ230" s="31"/>
      <c r="HTR230" s="29"/>
      <c r="HTS230" s="30"/>
      <c r="HTT230" s="73"/>
      <c r="HTU230" s="31"/>
      <c r="HTV230" s="32"/>
      <c r="HTW230" s="31"/>
      <c r="HTX230" s="31"/>
      <c r="HTY230" s="33"/>
      <c r="HTZ230" s="31"/>
      <c r="HUA230" s="31"/>
      <c r="HUB230" s="31"/>
      <c r="HUC230" s="33"/>
      <c r="HUD230" s="31"/>
      <c r="HUE230" s="29"/>
      <c r="HUF230" s="30"/>
      <c r="HUG230" s="73"/>
      <c r="HUH230" s="31"/>
      <c r="HUI230" s="32"/>
      <c r="HUJ230" s="31"/>
      <c r="HUK230" s="31"/>
      <c r="HUL230" s="33"/>
      <c r="HUM230" s="31"/>
      <c r="HUN230" s="31"/>
      <c r="HUO230" s="31"/>
      <c r="HUP230" s="33"/>
      <c r="HUQ230" s="31"/>
      <c r="HUR230" s="29"/>
      <c r="HUS230" s="30"/>
      <c r="HUT230" s="73"/>
      <c r="HUU230" s="31"/>
      <c r="HUV230" s="32"/>
      <c r="HUW230" s="31"/>
      <c r="HUX230" s="31"/>
      <c r="HUY230" s="33"/>
      <c r="HUZ230" s="31"/>
      <c r="HVA230" s="31"/>
      <c r="HVB230" s="31"/>
      <c r="HVC230" s="33"/>
      <c r="HVD230" s="31"/>
      <c r="HVE230" s="29"/>
      <c r="HVF230" s="30"/>
      <c r="HVG230" s="73"/>
      <c r="HVH230" s="31"/>
      <c r="HVI230" s="32"/>
      <c r="HVJ230" s="31"/>
      <c r="HVK230" s="31"/>
      <c r="HVL230" s="33"/>
      <c r="HVM230" s="31"/>
      <c r="HVN230" s="31"/>
      <c r="HVO230" s="31"/>
      <c r="HVP230" s="33"/>
      <c r="HVQ230" s="31"/>
      <c r="HVR230" s="29"/>
      <c r="HVS230" s="30"/>
      <c r="HVT230" s="73"/>
      <c r="HVU230" s="31"/>
      <c r="HVV230" s="32"/>
      <c r="HVW230" s="31"/>
      <c r="HVX230" s="31"/>
      <c r="HVY230" s="33"/>
      <c r="HVZ230" s="31"/>
      <c r="HWA230" s="31"/>
      <c r="HWB230" s="31"/>
      <c r="HWC230" s="33"/>
      <c r="HWD230" s="31"/>
      <c r="HWE230" s="29"/>
      <c r="HWF230" s="30"/>
      <c r="HWG230" s="73"/>
      <c r="HWH230" s="31"/>
      <c r="HWI230" s="32"/>
      <c r="HWJ230" s="31"/>
      <c r="HWK230" s="31"/>
      <c r="HWL230" s="33"/>
      <c r="HWM230" s="31"/>
      <c r="HWN230" s="31"/>
      <c r="HWO230" s="31"/>
      <c r="HWP230" s="33"/>
      <c r="HWQ230" s="31"/>
      <c r="HWR230" s="29"/>
      <c r="HWS230" s="30"/>
      <c r="HWT230" s="73"/>
      <c r="HWU230" s="31"/>
      <c r="HWV230" s="32"/>
      <c r="HWW230" s="31"/>
      <c r="HWX230" s="31"/>
      <c r="HWY230" s="33"/>
      <c r="HWZ230" s="31"/>
      <c r="HXA230" s="31"/>
      <c r="HXB230" s="31"/>
      <c r="HXC230" s="33"/>
      <c r="HXD230" s="31"/>
      <c r="HXE230" s="29"/>
      <c r="HXF230" s="30"/>
      <c r="HXG230" s="73"/>
      <c r="HXH230" s="31"/>
      <c r="HXI230" s="32"/>
      <c r="HXJ230" s="31"/>
      <c r="HXK230" s="31"/>
      <c r="HXL230" s="33"/>
      <c r="HXM230" s="31"/>
      <c r="HXN230" s="31"/>
      <c r="HXO230" s="31"/>
      <c r="HXP230" s="33"/>
      <c r="HXQ230" s="31"/>
      <c r="HXR230" s="29"/>
      <c r="HXS230" s="30"/>
      <c r="HXT230" s="73"/>
      <c r="HXU230" s="31"/>
      <c r="HXV230" s="32"/>
      <c r="HXW230" s="31"/>
      <c r="HXX230" s="31"/>
      <c r="HXY230" s="33"/>
      <c r="HXZ230" s="31"/>
      <c r="HYA230" s="31"/>
      <c r="HYB230" s="31"/>
      <c r="HYC230" s="33"/>
      <c r="HYD230" s="31"/>
      <c r="HYE230" s="29"/>
      <c r="HYF230" s="30"/>
      <c r="HYG230" s="73"/>
      <c r="HYH230" s="31"/>
      <c r="HYI230" s="32"/>
      <c r="HYJ230" s="31"/>
      <c r="HYK230" s="31"/>
      <c r="HYL230" s="33"/>
      <c r="HYM230" s="31"/>
      <c r="HYN230" s="31"/>
      <c r="HYO230" s="31"/>
      <c r="HYP230" s="33"/>
      <c r="HYQ230" s="31"/>
      <c r="HYR230" s="29"/>
      <c r="HYS230" s="30"/>
      <c r="HYT230" s="73"/>
      <c r="HYU230" s="31"/>
      <c r="HYV230" s="32"/>
      <c r="HYW230" s="31"/>
      <c r="HYX230" s="31"/>
      <c r="HYY230" s="33"/>
      <c r="HYZ230" s="31"/>
      <c r="HZA230" s="31"/>
      <c r="HZB230" s="31"/>
      <c r="HZC230" s="33"/>
      <c r="HZD230" s="31"/>
      <c r="HZE230" s="29"/>
      <c r="HZF230" s="30"/>
      <c r="HZG230" s="73"/>
      <c r="HZH230" s="31"/>
      <c r="HZI230" s="32"/>
      <c r="HZJ230" s="31"/>
      <c r="HZK230" s="31"/>
      <c r="HZL230" s="33"/>
      <c r="HZM230" s="31"/>
      <c r="HZN230" s="31"/>
      <c r="HZO230" s="31"/>
      <c r="HZP230" s="33"/>
      <c r="HZQ230" s="31"/>
      <c r="HZR230" s="29"/>
      <c r="HZS230" s="30"/>
      <c r="HZT230" s="73"/>
      <c r="HZU230" s="31"/>
      <c r="HZV230" s="32"/>
      <c r="HZW230" s="31"/>
      <c r="HZX230" s="31"/>
      <c r="HZY230" s="33"/>
      <c r="HZZ230" s="31"/>
      <c r="IAA230" s="31"/>
      <c r="IAB230" s="31"/>
      <c r="IAC230" s="33"/>
      <c r="IAD230" s="31"/>
      <c r="IAE230" s="29"/>
      <c r="IAF230" s="30"/>
      <c r="IAG230" s="73"/>
      <c r="IAH230" s="31"/>
      <c r="IAI230" s="32"/>
      <c r="IAJ230" s="31"/>
      <c r="IAK230" s="31"/>
      <c r="IAL230" s="33"/>
      <c r="IAM230" s="31"/>
      <c r="IAN230" s="31"/>
      <c r="IAO230" s="31"/>
      <c r="IAP230" s="33"/>
      <c r="IAQ230" s="31"/>
      <c r="IAR230" s="29"/>
      <c r="IAS230" s="30"/>
      <c r="IAT230" s="73"/>
      <c r="IAU230" s="31"/>
      <c r="IAV230" s="32"/>
      <c r="IAW230" s="31"/>
      <c r="IAX230" s="31"/>
      <c r="IAY230" s="33"/>
      <c r="IAZ230" s="31"/>
      <c r="IBA230" s="31"/>
      <c r="IBB230" s="31"/>
      <c r="IBC230" s="33"/>
      <c r="IBD230" s="31"/>
      <c r="IBE230" s="29"/>
      <c r="IBF230" s="30"/>
      <c r="IBG230" s="73"/>
      <c r="IBH230" s="31"/>
      <c r="IBI230" s="32"/>
      <c r="IBJ230" s="31"/>
      <c r="IBK230" s="31"/>
      <c r="IBL230" s="33"/>
      <c r="IBM230" s="31"/>
      <c r="IBN230" s="31"/>
      <c r="IBO230" s="31"/>
      <c r="IBP230" s="33"/>
      <c r="IBQ230" s="31"/>
      <c r="IBR230" s="29"/>
      <c r="IBS230" s="30"/>
      <c r="IBT230" s="73"/>
      <c r="IBU230" s="31"/>
      <c r="IBV230" s="32"/>
      <c r="IBW230" s="31"/>
      <c r="IBX230" s="31"/>
      <c r="IBY230" s="33"/>
      <c r="IBZ230" s="31"/>
      <c r="ICA230" s="31"/>
      <c r="ICB230" s="31"/>
      <c r="ICC230" s="33"/>
      <c r="ICD230" s="31"/>
      <c r="ICE230" s="29"/>
      <c r="ICF230" s="30"/>
      <c r="ICG230" s="73"/>
      <c r="ICH230" s="31"/>
      <c r="ICI230" s="32"/>
      <c r="ICJ230" s="31"/>
      <c r="ICK230" s="31"/>
      <c r="ICL230" s="33"/>
      <c r="ICM230" s="31"/>
      <c r="ICN230" s="31"/>
      <c r="ICO230" s="31"/>
      <c r="ICP230" s="33"/>
      <c r="ICQ230" s="31"/>
      <c r="ICR230" s="29"/>
      <c r="ICS230" s="30"/>
      <c r="ICT230" s="73"/>
      <c r="ICU230" s="31"/>
      <c r="ICV230" s="32"/>
      <c r="ICW230" s="31"/>
      <c r="ICX230" s="31"/>
      <c r="ICY230" s="33"/>
      <c r="ICZ230" s="31"/>
      <c r="IDA230" s="31"/>
      <c r="IDB230" s="31"/>
      <c r="IDC230" s="33"/>
      <c r="IDD230" s="31"/>
      <c r="IDE230" s="29"/>
      <c r="IDF230" s="30"/>
      <c r="IDG230" s="73"/>
      <c r="IDH230" s="31"/>
      <c r="IDI230" s="32"/>
      <c r="IDJ230" s="31"/>
      <c r="IDK230" s="31"/>
      <c r="IDL230" s="33"/>
      <c r="IDM230" s="31"/>
      <c r="IDN230" s="31"/>
      <c r="IDO230" s="31"/>
      <c r="IDP230" s="33"/>
      <c r="IDQ230" s="31"/>
      <c r="IDR230" s="29"/>
      <c r="IDS230" s="30"/>
      <c r="IDT230" s="73"/>
      <c r="IDU230" s="31"/>
      <c r="IDV230" s="32"/>
      <c r="IDW230" s="31"/>
      <c r="IDX230" s="31"/>
      <c r="IDY230" s="33"/>
      <c r="IDZ230" s="31"/>
      <c r="IEA230" s="31"/>
      <c r="IEB230" s="31"/>
      <c r="IEC230" s="33"/>
      <c r="IED230" s="31"/>
      <c r="IEE230" s="29"/>
      <c r="IEF230" s="30"/>
      <c r="IEG230" s="73"/>
      <c r="IEH230" s="31"/>
      <c r="IEI230" s="32"/>
      <c r="IEJ230" s="31"/>
      <c r="IEK230" s="31"/>
      <c r="IEL230" s="33"/>
      <c r="IEM230" s="31"/>
      <c r="IEN230" s="31"/>
      <c r="IEO230" s="31"/>
      <c r="IEP230" s="33"/>
      <c r="IEQ230" s="31"/>
      <c r="IER230" s="29"/>
      <c r="IES230" s="30"/>
      <c r="IET230" s="73"/>
      <c r="IEU230" s="31"/>
      <c r="IEV230" s="32"/>
      <c r="IEW230" s="31"/>
      <c r="IEX230" s="31"/>
      <c r="IEY230" s="33"/>
      <c r="IEZ230" s="31"/>
      <c r="IFA230" s="31"/>
      <c r="IFB230" s="31"/>
      <c r="IFC230" s="33"/>
      <c r="IFD230" s="31"/>
      <c r="IFE230" s="29"/>
      <c r="IFF230" s="30"/>
      <c r="IFG230" s="73"/>
      <c r="IFH230" s="31"/>
      <c r="IFI230" s="32"/>
      <c r="IFJ230" s="31"/>
      <c r="IFK230" s="31"/>
      <c r="IFL230" s="33"/>
      <c r="IFM230" s="31"/>
      <c r="IFN230" s="31"/>
      <c r="IFO230" s="31"/>
      <c r="IFP230" s="33"/>
      <c r="IFQ230" s="31"/>
      <c r="IFR230" s="29"/>
      <c r="IFS230" s="30"/>
      <c r="IFT230" s="73"/>
      <c r="IFU230" s="31"/>
      <c r="IFV230" s="32"/>
      <c r="IFW230" s="31"/>
      <c r="IFX230" s="31"/>
      <c r="IFY230" s="33"/>
      <c r="IFZ230" s="31"/>
      <c r="IGA230" s="31"/>
      <c r="IGB230" s="31"/>
      <c r="IGC230" s="33"/>
      <c r="IGD230" s="31"/>
      <c r="IGE230" s="29"/>
      <c r="IGF230" s="30"/>
      <c r="IGG230" s="73"/>
      <c r="IGH230" s="31"/>
      <c r="IGI230" s="32"/>
      <c r="IGJ230" s="31"/>
      <c r="IGK230" s="31"/>
      <c r="IGL230" s="33"/>
      <c r="IGM230" s="31"/>
      <c r="IGN230" s="31"/>
      <c r="IGO230" s="31"/>
      <c r="IGP230" s="33"/>
      <c r="IGQ230" s="31"/>
      <c r="IGR230" s="29"/>
      <c r="IGS230" s="30"/>
      <c r="IGT230" s="73"/>
      <c r="IGU230" s="31"/>
      <c r="IGV230" s="32"/>
      <c r="IGW230" s="31"/>
      <c r="IGX230" s="31"/>
      <c r="IGY230" s="33"/>
      <c r="IGZ230" s="31"/>
      <c r="IHA230" s="31"/>
      <c r="IHB230" s="31"/>
      <c r="IHC230" s="33"/>
      <c r="IHD230" s="31"/>
      <c r="IHE230" s="29"/>
      <c r="IHF230" s="30"/>
      <c r="IHG230" s="73"/>
      <c r="IHH230" s="31"/>
      <c r="IHI230" s="32"/>
      <c r="IHJ230" s="31"/>
      <c r="IHK230" s="31"/>
      <c r="IHL230" s="33"/>
      <c r="IHM230" s="31"/>
      <c r="IHN230" s="31"/>
      <c r="IHO230" s="31"/>
      <c r="IHP230" s="33"/>
      <c r="IHQ230" s="31"/>
      <c r="IHR230" s="29"/>
      <c r="IHS230" s="30"/>
      <c r="IHT230" s="73"/>
      <c r="IHU230" s="31"/>
      <c r="IHV230" s="32"/>
      <c r="IHW230" s="31"/>
      <c r="IHX230" s="31"/>
      <c r="IHY230" s="33"/>
      <c r="IHZ230" s="31"/>
      <c r="IIA230" s="31"/>
      <c r="IIB230" s="31"/>
      <c r="IIC230" s="33"/>
      <c r="IID230" s="31"/>
      <c r="IIE230" s="29"/>
      <c r="IIF230" s="30"/>
      <c r="IIG230" s="73"/>
      <c r="IIH230" s="31"/>
      <c r="III230" s="32"/>
      <c r="IIJ230" s="31"/>
      <c r="IIK230" s="31"/>
      <c r="IIL230" s="33"/>
      <c r="IIM230" s="31"/>
      <c r="IIN230" s="31"/>
      <c r="IIO230" s="31"/>
      <c r="IIP230" s="33"/>
      <c r="IIQ230" s="31"/>
      <c r="IIR230" s="29"/>
      <c r="IIS230" s="30"/>
      <c r="IIT230" s="73"/>
      <c r="IIU230" s="31"/>
      <c r="IIV230" s="32"/>
      <c r="IIW230" s="31"/>
      <c r="IIX230" s="31"/>
      <c r="IIY230" s="33"/>
      <c r="IIZ230" s="31"/>
      <c r="IJA230" s="31"/>
      <c r="IJB230" s="31"/>
      <c r="IJC230" s="33"/>
      <c r="IJD230" s="31"/>
      <c r="IJE230" s="29"/>
      <c r="IJF230" s="30"/>
      <c r="IJG230" s="73"/>
      <c r="IJH230" s="31"/>
      <c r="IJI230" s="32"/>
      <c r="IJJ230" s="31"/>
      <c r="IJK230" s="31"/>
      <c r="IJL230" s="33"/>
      <c r="IJM230" s="31"/>
      <c r="IJN230" s="31"/>
      <c r="IJO230" s="31"/>
      <c r="IJP230" s="33"/>
      <c r="IJQ230" s="31"/>
      <c r="IJR230" s="29"/>
      <c r="IJS230" s="30"/>
      <c r="IJT230" s="73"/>
      <c r="IJU230" s="31"/>
      <c r="IJV230" s="32"/>
      <c r="IJW230" s="31"/>
      <c r="IJX230" s="31"/>
      <c r="IJY230" s="33"/>
      <c r="IJZ230" s="31"/>
      <c r="IKA230" s="31"/>
      <c r="IKB230" s="31"/>
      <c r="IKC230" s="33"/>
      <c r="IKD230" s="31"/>
      <c r="IKE230" s="29"/>
      <c r="IKF230" s="30"/>
      <c r="IKG230" s="73"/>
      <c r="IKH230" s="31"/>
      <c r="IKI230" s="32"/>
      <c r="IKJ230" s="31"/>
      <c r="IKK230" s="31"/>
      <c r="IKL230" s="33"/>
      <c r="IKM230" s="31"/>
      <c r="IKN230" s="31"/>
      <c r="IKO230" s="31"/>
      <c r="IKP230" s="33"/>
      <c r="IKQ230" s="31"/>
      <c r="IKR230" s="29"/>
      <c r="IKS230" s="30"/>
      <c r="IKT230" s="73"/>
      <c r="IKU230" s="31"/>
      <c r="IKV230" s="32"/>
      <c r="IKW230" s="31"/>
      <c r="IKX230" s="31"/>
      <c r="IKY230" s="33"/>
      <c r="IKZ230" s="31"/>
      <c r="ILA230" s="31"/>
      <c r="ILB230" s="31"/>
      <c r="ILC230" s="33"/>
      <c r="ILD230" s="31"/>
      <c r="ILE230" s="29"/>
      <c r="ILF230" s="30"/>
      <c r="ILG230" s="73"/>
      <c r="ILH230" s="31"/>
      <c r="ILI230" s="32"/>
      <c r="ILJ230" s="31"/>
      <c r="ILK230" s="31"/>
      <c r="ILL230" s="33"/>
      <c r="ILM230" s="31"/>
      <c r="ILN230" s="31"/>
      <c r="ILO230" s="31"/>
      <c r="ILP230" s="33"/>
      <c r="ILQ230" s="31"/>
      <c r="ILR230" s="29"/>
      <c r="ILS230" s="30"/>
      <c r="ILT230" s="73"/>
      <c r="ILU230" s="31"/>
      <c r="ILV230" s="32"/>
      <c r="ILW230" s="31"/>
      <c r="ILX230" s="31"/>
      <c r="ILY230" s="33"/>
      <c r="ILZ230" s="31"/>
      <c r="IMA230" s="31"/>
      <c r="IMB230" s="31"/>
      <c r="IMC230" s="33"/>
      <c r="IMD230" s="31"/>
      <c r="IME230" s="29"/>
      <c r="IMF230" s="30"/>
      <c r="IMG230" s="73"/>
      <c r="IMH230" s="31"/>
      <c r="IMI230" s="32"/>
      <c r="IMJ230" s="31"/>
      <c r="IMK230" s="31"/>
      <c r="IML230" s="33"/>
      <c r="IMM230" s="31"/>
      <c r="IMN230" s="31"/>
      <c r="IMO230" s="31"/>
      <c r="IMP230" s="33"/>
      <c r="IMQ230" s="31"/>
      <c r="IMR230" s="29"/>
      <c r="IMS230" s="30"/>
      <c r="IMT230" s="73"/>
      <c r="IMU230" s="31"/>
      <c r="IMV230" s="32"/>
      <c r="IMW230" s="31"/>
      <c r="IMX230" s="31"/>
      <c r="IMY230" s="33"/>
      <c r="IMZ230" s="31"/>
      <c r="INA230" s="31"/>
      <c r="INB230" s="31"/>
      <c r="INC230" s="33"/>
      <c r="IND230" s="31"/>
      <c r="INE230" s="29"/>
      <c r="INF230" s="30"/>
      <c r="ING230" s="73"/>
      <c r="INH230" s="31"/>
      <c r="INI230" s="32"/>
      <c r="INJ230" s="31"/>
      <c r="INK230" s="31"/>
      <c r="INL230" s="33"/>
      <c r="INM230" s="31"/>
      <c r="INN230" s="31"/>
      <c r="INO230" s="31"/>
      <c r="INP230" s="33"/>
      <c r="INQ230" s="31"/>
      <c r="INR230" s="29"/>
      <c r="INS230" s="30"/>
      <c r="INT230" s="73"/>
      <c r="INU230" s="31"/>
      <c r="INV230" s="32"/>
      <c r="INW230" s="31"/>
      <c r="INX230" s="31"/>
      <c r="INY230" s="33"/>
      <c r="INZ230" s="31"/>
      <c r="IOA230" s="31"/>
      <c r="IOB230" s="31"/>
      <c r="IOC230" s="33"/>
      <c r="IOD230" s="31"/>
      <c r="IOE230" s="29"/>
      <c r="IOF230" s="30"/>
      <c r="IOG230" s="73"/>
      <c r="IOH230" s="31"/>
      <c r="IOI230" s="32"/>
      <c r="IOJ230" s="31"/>
      <c r="IOK230" s="31"/>
      <c r="IOL230" s="33"/>
      <c r="IOM230" s="31"/>
      <c r="ION230" s="31"/>
      <c r="IOO230" s="31"/>
      <c r="IOP230" s="33"/>
      <c r="IOQ230" s="31"/>
      <c r="IOR230" s="29"/>
      <c r="IOS230" s="30"/>
      <c r="IOT230" s="73"/>
      <c r="IOU230" s="31"/>
      <c r="IOV230" s="32"/>
      <c r="IOW230" s="31"/>
      <c r="IOX230" s="31"/>
      <c r="IOY230" s="33"/>
      <c r="IOZ230" s="31"/>
      <c r="IPA230" s="31"/>
      <c r="IPB230" s="31"/>
      <c r="IPC230" s="33"/>
      <c r="IPD230" s="31"/>
      <c r="IPE230" s="29"/>
      <c r="IPF230" s="30"/>
      <c r="IPG230" s="73"/>
      <c r="IPH230" s="31"/>
      <c r="IPI230" s="32"/>
      <c r="IPJ230" s="31"/>
      <c r="IPK230" s="31"/>
      <c r="IPL230" s="33"/>
      <c r="IPM230" s="31"/>
      <c r="IPN230" s="31"/>
      <c r="IPO230" s="31"/>
      <c r="IPP230" s="33"/>
      <c r="IPQ230" s="31"/>
      <c r="IPR230" s="29"/>
      <c r="IPS230" s="30"/>
      <c r="IPT230" s="73"/>
      <c r="IPU230" s="31"/>
      <c r="IPV230" s="32"/>
      <c r="IPW230" s="31"/>
      <c r="IPX230" s="31"/>
      <c r="IPY230" s="33"/>
      <c r="IPZ230" s="31"/>
      <c r="IQA230" s="31"/>
      <c r="IQB230" s="31"/>
      <c r="IQC230" s="33"/>
      <c r="IQD230" s="31"/>
      <c r="IQE230" s="29"/>
      <c r="IQF230" s="30"/>
      <c r="IQG230" s="73"/>
      <c r="IQH230" s="31"/>
      <c r="IQI230" s="32"/>
      <c r="IQJ230" s="31"/>
      <c r="IQK230" s="31"/>
      <c r="IQL230" s="33"/>
      <c r="IQM230" s="31"/>
      <c r="IQN230" s="31"/>
      <c r="IQO230" s="31"/>
      <c r="IQP230" s="33"/>
      <c r="IQQ230" s="31"/>
      <c r="IQR230" s="29"/>
      <c r="IQS230" s="30"/>
      <c r="IQT230" s="73"/>
      <c r="IQU230" s="31"/>
      <c r="IQV230" s="32"/>
      <c r="IQW230" s="31"/>
      <c r="IQX230" s="31"/>
      <c r="IQY230" s="33"/>
      <c r="IQZ230" s="31"/>
      <c r="IRA230" s="31"/>
      <c r="IRB230" s="31"/>
      <c r="IRC230" s="33"/>
      <c r="IRD230" s="31"/>
      <c r="IRE230" s="29"/>
      <c r="IRF230" s="30"/>
      <c r="IRG230" s="73"/>
      <c r="IRH230" s="31"/>
      <c r="IRI230" s="32"/>
      <c r="IRJ230" s="31"/>
      <c r="IRK230" s="31"/>
      <c r="IRL230" s="33"/>
      <c r="IRM230" s="31"/>
      <c r="IRN230" s="31"/>
      <c r="IRO230" s="31"/>
      <c r="IRP230" s="33"/>
      <c r="IRQ230" s="31"/>
      <c r="IRR230" s="29"/>
      <c r="IRS230" s="30"/>
      <c r="IRT230" s="73"/>
      <c r="IRU230" s="31"/>
      <c r="IRV230" s="32"/>
      <c r="IRW230" s="31"/>
      <c r="IRX230" s="31"/>
      <c r="IRY230" s="33"/>
      <c r="IRZ230" s="31"/>
      <c r="ISA230" s="31"/>
      <c r="ISB230" s="31"/>
      <c r="ISC230" s="33"/>
      <c r="ISD230" s="31"/>
      <c r="ISE230" s="29"/>
      <c r="ISF230" s="30"/>
      <c r="ISG230" s="73"/>
      <c r="ISH230" s="31"/>
      <c r="ISI230" s="32"/>
      <c r="ISJ230" s="31"/>
      <c r="ISK230" s="31"/>
      <c r="ISL230" s="33"/>
      <c r="ISM230" s="31"/>
      <c r="ISN230" s="31"/>
      <c r="ISO230" s="31"/>
      <c r="ISP230" s="33"/>
      <c r="ISQ230" s="31"/>
      <c r="ISR230" s="29"/>
      <c r="ISS230" s="30"/>
      <c r="IST230" s="73"/>
      <c r="ISU230" s="31"/>
      <c r="ISV230" s="32"/>
      <c r="ISW230" s="31"/>
      <c r="ISX230" s="31"/>
      <c r="ISY230" s="33"/>
      <c r="ISZ230" s="31"/>
      <c r="ITA230" s="31"/>
      <c r="ITB230" s="31"/>
      <c r="ITC230" s="33"/>
      <c r="ITD230" s="31"/>
      <c r="ITE230" s="29"/>
      <c r="ITF230" s="30"/>
      <c r="ITG230" s="73"/>
      <c r="ITH230" s="31"/>
      <c r="ITI230" s="32"/>
      <c r="ITJ230" s="31"/>
      <c r="ITK230" s="31"/>
      <c r="ITL230" s="33"/>
      <c r="ITM230" s="31"/>
      <c r="ITN230" s="31"/>
      <c r="ITO230" s="31"/>
      <c r="ITP230" s="33"/>
      <c r="ITQ230" s="31"/>
      <c r="ITR230" s="29"/>
      <c r="ITS230" s="30"/>
      <c r="ITT230" s="73"/>
      <c r="ITU230" s="31"/>
      <c r="ITV230" s="32"/>
      <c r="ITW230" s="31"/>
      <c r="ITX230" s="31"/>
      <c r="ITY230" s="33"/>
      <c r="ITZ230" s="31"/>
      <c r="IUA230" s="31"/>
      <c r="IUB230" s="31"/>
      <c r="IUC230" s="33"/>
      <c r="IUD230" s="31"/>
      <c r="IUE230" s="29"/>
      <c r="IUF230" s="30"/>
      <c r="IUG230" s="73"/>
      <c r="IUH230" s="31"/>
      <c r="IUI230" s="32"/>
      <c r="IUJ230" s="31"/>
      <c r="IUK230" s="31"/>
      <c r="IUL230" s="33"/>
      <c r="IUM230" s="31"/>
      <c r="IUN230" s="31"/>
      <c r="IUO230" s="31"/>
      <c r="IUP230" s="33"/>
      <c r="IUQ230" s="31"/>
      <c r="IUR230" s="29"/>
      <c r="IUS230" s="30"/>
      <c r="IUT230" s="73"/>
      <c r="IUU230" s="31"/>
      <c r="IUV230" s="32"/>
      <c r="IUW230" s="31"/>
      <c r="IUX230" s="31"/>
      <c r="IUY230" s="33"/>
      <c r="IUZ230" s="31"/>
      <c r="IVA230" s="31"/>
      <c r="IVB230" s="31"/>
      <c r="IVC230" s="33"/>
      <c r="IVD230" s="31"/>
      <c r="IVE230" s="29"/>
      <c r="IVF230" s="30"/>
      <c r="IVG230" s="73"/>
      <c r="IVH230" s="31"/>
      <c r="IVI230" s="32"/>
      <c r="IVJ230" s="31"/>
      <c r="IVK230" s="31"/>
      <c r="IVL230" s="33"/>
      <c r="IVM230" s="31"/>
      <c r="IVN230" s="31"/>
      <c r="IVO230" s="31"/>
      <c r="IVP230" s="33"/>
      <c r="IVQ230" s="31"/>
      <c r="IVR230" s="29"/>
      <c r="IVS230" s="30"/>
      <c r="IVT230" s="73"/>
      <c r="IVU230" s="31"/>
      <c r="IVV230" s="32"/>
      <c r="IVW230" s="31"/>
      <c r="IVX230" s="31"/>
      <c r="IVY230" s="33"/>
      <c r="IVZ230" s="31"/>
      <c r="IWA230" s="31"/>
      <c r="IWB230" s="31"/>
      <c r="IWC230" s="33"/>
      <c r="IWD230" s="31"/>
      <c r="IWE230" s="29"/>
      <c r="IWF230" s="30"/>
      <c r="IWG230" s="73"/>
      <c r="IWH230" s="31"/>
      <c r="IWI230" s="32"/>
      <c r="IWJ230" s="31"/>
      <c r="IWK230" s="31"/>
      <c r="IWL230" s="33"/>
      <c r="IWM230" s="31"/>
      <c r="IWN230" s="31"/>
      <c r="IWO230" s="31"/>
      <c r="IWP230" s="33"/>
      <c r="IWQ230" s="31"/>
      <c r="IWR230" s="29"/>
      <c r="IWS230" s="30"/>
      <c r="IWT230" s="73"/>
      <c r="IWU230" s="31"/>
      <c r="IWV230" s="32"/>
      <c r="IWW230" s="31"/>
      <c r="IWX230" s="31"/>
      <c r="IWY230" s="33"/>
      <c r="IWZ230" s="31"/>
      <c r="IXA230" s="31"/>
      <c r="IXB230" s="31"/>
      <c r="IXC230" s="33"/>
      <c r="IXD230" s="31"/>
      <c r="IXE230" s="29"/>
      <c r="IXF230" s="30"/>
      <c r="IXG230" s="73"/>
      <c r="IXH230" s="31"/>
      <c r="IXI230" s="32"/>
      <c r="IXJ230" s="31"/>
      <c r="IXK230" s="31"/>
      <c r="IXL230" s="33"/>
      <c r="IXM230" s="31"/>
      <c r="IXN230" s="31"/>
      <c r="IXO230" s="31"/>
      <c r="IXP230" s="33"/>
      <c r="IXQ230" s="31"/>
      <c r="IXR230" s="29"/>
      <c r="IXS230" s="30"/>
      <c r="IXT230" s="73"/>
      <c r="IXU230" s="31"/>
      <c r="IXV230" s="32"/>
      <c r="IXW230" s="31"/>
      <c r="IXX230" s="31"/>
      <c r="IXY230" s="33"/>
      <c r="IXZ230" s="31"/>
      <c r="IYA230" s="31"/>
      <c r="IYB230" s="31"/>
      <c r="IYC230" s="33"/>
      <c r="IYD230" s="31"/>
      <c r="IYE230" s="29"/>
      <c r="IYF230" s="30"/>
      <c r="IYG230" s="73"/>
      <c r="IYH230" s="31"/>
      <c r="IYI230" s="32"/>
      <c r="IYJ230" s="31"/>
      <c r="IYK230" s="31"/>
      <c r="IYL230" s="33"/>
      <c r="IYM230" s="31"/>
      <c r="IYN230" s="31"/>
      <c r="IYO230" s="31"/>
      <c r="IYP230" s="33"/>
      <c r="IYQ230" s="31"/>
      <c r="IYR230" s="29"/>
      <c r="IYS230" s="30"/>
      <c r="IYT230" s="73"/>
      <c r="IYU230" s="31"/>
      <c r="IYV230" s="32"/>
      <c r="IYW230" s="31"/>
      <c r="IYX230" s="31"/>
      <c r="IYY230" s="33"/>
      <c r="IYZ230" s="31"/>
      <c r="IZA230" s="31"/>
      <c r="IZB230" s="31"/>
      <c r="IZC230" s="33"/>
      <c r="IZD230" s="31"/>
      <c r="IZE230" s="29"/>
      <c r="IZF230" s="30"/>
      <c r="IZG230" s="73"/>
      <c r="IZH230" s="31"/>
      <c r="IZI230" s="32"/>
      <c r="IZJ230" s="31"/>
      <c r="IZK230" s="31"/>
      <c r="IZL230" s="33"/>
      <c r="IZM230" s="31"/>
      <c r="IZN230" s="31"/>
      <c r="IZO230" s="31"/>
      <c r="IZP230" s="33"/>
      <c r="IZQ230" s="31"/>
      <c r="IZR230" s="29"/>
      <c r="IZS230" s="30"/>
      <c r="IZT230" s="73"/>
      <c r="IZU230" s="31"/>
      <c r="IZV230" s="32"/>
      <c r="IZW230" s="31"/>
      <c r="IZX230" s="31"/>
      <c r="IZY230" s="33"/>
      <c r="IZZ230" s="31"/>
      <c r="JAA230" s="31"/>
      <c r="JAB230" s="31"/>
      <c r="JAC230" s="33"/>
      <c r="JAD230" s="31"/>
      <c r="JAE230" s="29"/>
      <c r="JAF230" s="30"/>
      <c r="JAG230" s="73"/>
      <c r="JAH230" s="31"/>
      <c r="JAI230" s="32"/>
      <c r="JAJ230" s="31"/>
      <c r="JAK230" s="31"/>
      <c r="JAL230" s="33"/>
      <c r="JAM230" s="31"/>
      <c r="JAN230" s="31"/>
      <c r="JAO230" s="31"/>
      <c r="JAP230" s="33"/>
      <c r="JAQ230" s="31"/>
      <c r="JAR230" s="29"/>
      <c r="JAS230" s="30"/>
      <c r="JAT230" s="73"/>
      <c r="JAU230" s="31"/>
      <c r="JAV230" s="32"/>
      <c r="JAW230" s="31"/>
      <c r="JAX230" s="31"/>
      <c r="JAY230" s="33"/>
      <c r="JAZ230" s="31"/>
      <c r="JBA230" s="31"/>
      <c r="JBB230" s="31"/>
      <c r="JBC230" s="33"/>
      <c r="JBD230" s="31"/>
      <c r="JBE230" s="29"/>
      <c r="JBF230" s="30"/>
      <c r="JBG230" s="73"/>
      <c r="JBH230" s="31"/>
      <c r="JBI230" s="32"/>
      <c r="JBJ230" s="31"/>
      <c r="JBK230" s="31"/>
      <c r="JBL230" s="33"/>
      <c r="JBM230" s="31"/>
      <c r="JBN230" s="31"/>
      <c r="JBO230" s="31"/>
      <c r="JBP230" s="33"/>
      <c r="JBQ230" s="31"/>
      <c r="JBR230" s="29"/>
      <c r="JBS230" s="30"/>
      <c r="JBT230" s="73"/>
      <c r="JBU230" s="31"/>
      <c r="JBV230" s="32"/>
      <c r="JBW230" s="31"/>
      <c r="JBX230" s="31"/>
      <c r="JBY230" s="33"/>
      <c r="JBZ230" s="31"/>
      <c r="JCA230" s="31"/>
      <c r="JCB230" s="31"/>
      <c r="JCC230" s="33"/>
      <c r="JCD230" s="31"/>
      <c r="JCE230" s="29"/>
      <c r="JCF230" s="30"/>
      <c r="JCG230" s="73"/>
      <c r="JCH230" s="31"/>
      <c r="JCI230" s="32"/>
      <c r="JCJ230" s="31"/>
      <c r="JCK230" s="31"/>
      <c r="JCL230" s="33"/>
      <c r="JCM230" s="31"/>
      <c r="JCN230" s="31"/>
      <c r="JCO230" s="31"/>
      <c r="JCP230" s="33"/>
      <c r="JCQ230" s="31"/>
      <c r="JCR230" s="29"/>
      <c r="JCS230" s="30"/>
      <c r="JCT230" s="73"/>
      <c r="JCU230" s="31"/>
      <c r="JCV230" s="32"/>
      <c r="JCW230" s="31"/>
      <c r="JCX230" s="31"/>
      <c r="JCY230" s="33"/>
      <c r="JCZ230" s="31"/>
      <c r="JDA230" s="31"/>
      <c r="JDB230" s="31"/>
      <c r="JDC230" s="33"/>
      <c r="JDD230" s="31"/>
      <c r="JDE230" s="29"/>
      <c r="JDF230" s="30"/>
      <c r="JDG230" s="73"/>
      <c r="JDH230" s="31"/>
      <c r="JDI230" s="32"/>
      <c r="JDJ230" s="31"/>
      <c r="JDK230" s="31"/>
      <c r="JDL230" s="33"/>
      <c r="JDM230" s="31"/>
      <c r="JDN230" s="31"/>
      <c r="JDO230" s="31"/>
      <c r="JDP230" s="33"/>
      <c r="JDQ230" s="31"/>
      <c r="JDR230" s="29"/>
      <c r="JDS230" s="30"/>
      <c r="JDT230" s="73"/>
      <c r="JDU230" s="31"/>
      <c r="JDV230" s="32"/>
      <c r="JDW230" s="31"/>
      <c r="JDX230" s="31"/>
      <c r="JDY230" s="33"/>
      <c r="JDZ230" s="31"/>
      <c r="JEA230" s="31"/>
      <c r="JEB230" s="31"/>
      <c r="JEC230" s="33"/>
      <c r="JED230" s="31"/>
      <c r="JEE230" s="29"/>
      <c r="JEF230" s="30"/>
      <c r="JEG230" s="73"/>
      <c r="JEH230" s="31"/>
      <c r="JEI230" s="32"/>
      <c r="JEJ230" s="31"/>
      <c r="JEK230" s="31"/>
      <c r="JEL230" s="33"/>
      <c r="JEM230" s="31"/>
      <c r="JEN230" s="31"/>
      <c r="JEO230" s="31"/>
      <c r="JEP230" s="33"/>
      <c r="JEQ230" s="31"/>
      <c r="JER230" s="29"/>
      <c r="JES230" s="30"/>
      <c r="JET230" s="73"/>
      <c r="JEU230" s="31"/>
      <c r="JEV230" s="32"/>
      <c r="JEW230" s="31"/>
      <c r="JEX230" s="31"/>
      <c r="JEY230" s="33"/>
      <c r="JEZ230" s="31"/>
      <c r="JFA230" s="31"/>
      <c r="JFB230" s="31"/>
      <c r="JFC230" s="33"/>
      <c r="JFD230" s="31"/>
      <c r="JFE230" s="29"/>
      <c r="JFF230" s="30"/>
      <c r="JFG230" s="73"/>
      <c r="JFH230" s="31"/>
      <c r="JFI230" s="32"/>
      <c r="JFJ230" s="31"/>
      <c r="JFK230" s="31"/>
      <c r="JFL230" s="33"/>
      <c r="JFM230" s="31"/>
      <c r="JFN230" s="31"/>
      <c r="JFO230" s="31"/>
      <c r="JFP230" s="33"/>
      <c r="JFQ230" s="31"/>
      <c r="JFR230" s="29"/>
      <c r="JFS230" s="30"/>
      <c r="JFT230" s="73"/>
      <c r="JFU230" s="31"/>
      <c r="JFV230" s="32"/>
      <c r="JFW230" s="31"/>
      <c r="JFX230" s="31"/>
      <c r="JFY230" s="33"/>
      <c r="JFZ230" s="31"/>
      <c r="JGA230" s="31"/>
      <c r="JGB230" s="31"/>
      <c r="JGC230" s="33"/>
      <c r="JGD230" s="31"/>
      <c r="JGE230" s="29"/>
      <c r="JGF230" s="30"/>
      <c r="JGG230" s="73"/>
      <c r="JGH230" s="31"/>
      <c r="JGI230" s="32"/>
      <c r="JGJ230" s="31"/>
      <c r="JGK230" s="31"/>
      <c r="JGL230" s="33"/>
      <c r="JGM230" s="31"/>
      <c r="JGN230" s="31"/>
      <c r="JGO230" s="31"/>
      <c r="JGP230" s="33"/>
      <c r="JGQ230" s="31"/>
      <c r="JGR230" s="29"/>
      <c r="JGS230" s="30"/>
      <c r="JGT230" s="73"/>
      <c r="JGU230" s="31"/>
      <c r="JGV230" s="32"/>
      <c r="JGW230" s="31"/>
      <c r="JGX230" s="31"/>
      <c r="JGY230" s="33"/>
      <c r="JGZ230" s="31"/>
      <c r="JHA230" s="31"/>
      <c r="JHB230" s="31"/>
      <c r="JHC230" s="33"/>
      <c r="JHD230" s="31"/>
      <c r="JHE230" s="29"/>
      <c r="JHF230" s="30"/>
      <c r="JHG230" s="73"/>
      <c r="JHH230" s="31"/>
      <c r="JHI230" s="32"/>
      <c r="JHJ230" s="31"/>
      <c r="JHK230" s="31"/>
      <c r="JHL230" s="33"/>
      <c r="JHM230" s="31"/>
      <c r="JHN230" s="31"/>
      <c r="JHO230" s="31"/>
      <c r="JHP230" s="33"/>
      <c r="JHQ230" s="31"/>
      <c r="JHR230" s="29"/>
      <c r="JHS230" s="30"/>
      <c r="JHT230" s="73"/>
      <c r="JHU230" s="31"/>
      <c r="JHV230" s="32"/>
      <c r="JHW230" s="31"/>
      <c r="JHX230" s="31"/>
      <c r="JHY230" s="33"/>
      <c r="JHZ230" s="31"/>
      <c r="JIA230" s="31"/>
      <c r="JIB230" s="31"/>
      <c r="JIC230" s="33"/>
      <c r="JID230" s="31"/>
      <c r="JIE230" s="29"/>
      <c r="JIF230" s="30"/>
      <c r="JIG230" s="73"/>
      <c r="JIH230" s="31"/>
      <c r="JII230" s="32"/>
      <c r="JIJ230" s="31"/>
      <c r="JIK230" s="31"/>
      <c r="JIL230" s="33"/>
      <c r="JIM230" s="31"/>
      <c r="JIN230" s="31"/>
      <c r="JIO230" s="31"/>
      <c r="JIP230" s="33"/>
      <c r="JIQ230" s="31"/>
      <c r="JIR230" s="29"/>
      <c r="JIS230" s="30"/>
      <c r="JIT230" s="73"/>
      <c r="JIU230" s="31"/>
      <c r="JIV230" s="32"/>
      <c r="JIW230" s="31"/>
      <c r="JIX230" s="31"/>
      <c r="JIY230" s="33"/>
      <c r="JIZ230" s="31"/>
      <c r="JJA230" s="31"/>
      <c r="JJB230" s="31"/>
      <c r="JJC230" s="33"/>
      <c r="JJD230" s="31"/>
      <c r="JJE230" s="29"/>
      <c r="JJF230" s="30"/>
      <c r="JJG230" s="73"/>
      <c r="JJH230" s="31"/>
      <c r="JJI230" s="32"/>
      <c r="JJJ230" s="31"/>
      <c r="JJK230" s="31"/>
      <c r="JJL230" s="33"/>
      <c r="JJM230" s="31"/>
      <c r="JJN230" s="31"/>
      <c r="JJO230" s="31"/>
      <c r="JJP230" s="33"/>
      <c r="JJQ230" s="31"/>
      <c r="JJR230" s="29"/>
      <c r="JJS230" s="30"/>
      <c r="JJT230" s="73"/>
      <c r="JJU230" s="31"/>
      <c r="JJV230" s="32"/>
      <c r="JJW230" s="31"/>
      <c r="JJX230" s="31"/>
      <c r="JJY230" s="33"/>
      <c r="JJZ230" s="31"/>
      <c r="JKA230" s="31"/>
      <c r="JKB230" s="31"/>
      <c r="JKC230" s="33"/>
      <c r="JKD230" s="31"/>
      <c r="JKE230" s="29"/>
      <c r="JKF230" s="30"/>
      <c r="JKG230" s="73"/>
      <c r="JKH230" s="31"/>
      <c r="JKI230" s="32"/>
      <c r="JKJ230" s="31"/>
      <c r="JKK230" s="31"/>
      <c r="JKL230" s="33"/>
      <c r="JKM230" s="31"/>
      <c r="JKN230" s="31"/>
      <c r="JKO230" s="31"/>
      <c r="JKP230" s="33"/>
      <c r="JKQ230" s="31"/>
      <c r="JKR230" s="29"/>
      <c r="JKS230" s="30"/>
      <c r="JKT230" s="73"/>
      <c r="JKU230" s="31"/>
      <c r="JKV230" s="32"/>
      <c r="JKW230" s="31"/>
      <c r="JKX230" s="31"/>
      <c r="JKY230" s="33"/>
      <c r="JKZ230" s="31"/>
      <c r="JLA230" s="31"/>
      <c r="JLB230" s="31"/>
      <c r="JLC230" s="33"/>
      <c r="JLD230" s="31"/>
      <c r="JLE230" s="29"/>
      <c r="JLF230" s="30"/>
      <c r="JLG230" s="73"/>
      <c r="JLH230" s="31"/>
      <c r="JLI230" s="32"/>
      <c r="JLJ230" s="31"/>
      <c r="JLK230" s="31"/>
      <c r="JLL230" s="33"/>
      <c r="JLM230" s="31"/>
      <c r="JLN230" s="31"/>
      <c r="JLO230" s="31"/>
      <c r="JLP230" s="33"/>
      <c r="JLQ230" s="31"/>
      <c r="JLR230" s="29"/>
      <c r="JLS230" s="30"/>
      <c r="JLT230" s="73"/>
      <c r="JLU230" s="31"/>
      <c r="JLV230" s="32"/>
      <c r="JLW230" s="31"/>
      <c r="JLX230" s="31"/>
      <c r="JLY230" s="33"/>
      <c r="JLZ230" s="31"/>
      <c r="JMA230" s="31"/>
      <c r="JMB230" s="31"/>
      <c r="JMC230" s="33"/>
      <c r="JMD230" s="31"/>
      <c r="JME230" s="29"/>
      <c r="JMF230" s="30"/>
      <c r="JMG230" s="73"/>
      <c r="JMH230" s="31"/>
      <c r="JMI230" s="32"/>
      <c r="JMJ230" s="31"/>
      <c r="JMK230" s="31"/>
      <c r="JML230" s="33"/>
      <c r="JMM230" s="31"/>
      <c r="JMN230" s="31"/>
      <c r="JMO230" s="31"/>
      <c r="JMP230" s="33"/>
      <c r="JMQ230" s="31"/>
      <c r="JMR230" s="29"/>
      <c r="JMS230" s="30"/>
      <c r="JMT230" s="73"/>
      <c r="JMU230" s="31"/>
      <c r="JMV230" s="32"/>
      <c r="JMW230" s="31"/>
      <c r="JMX230" s="31"/>
      <c r="JMY230" s="33"/>
      <c r="JMZ230" s="31"/>
      <c r="JNA230" s="31"/>
      <c r="JNB230" s="31"/>
      <c r="JNC230" s="33"/>
      <c r="JND230" s="31"/>
      <c r="JNE230" s="29"/>
      <c r="JNF230" s="30"/>
      <c r="JNG230" s="73"/>
      <c r="JNH230" s="31"/>
      <c r="JNI230" s="32"/>
      <c r="JNJ230" s="31"/>
      <c r="JNK230" s="31"/>
      <c r="JNL230" s="33"/>
      <c r="JNM230" s="31"/>
      <c r="JNN230" s="31"/>
      <c r="JNO230" s="31"/>
      <c r="JNP230" s="33"/>
      <c r="JNQ230" s="31"/>
      <c r="JNR230" s="29"/>
      <c r="JNS230" s="30"/>
      <c r="JNT230" s="73"/>
      <c r="JNU230" s="31"/>
      <c r="JNV230" s="32"/>
      <c r="JNW230" s="31"/>
      <c r="JNX230" s="31"/>
      <c r="JNY230" s="33"/>
      <c r="JNZ230" s="31"/>
      <c r="JOA230" s="31"/>
      <c r="JOB230" s="31"/>
      <c r="JOC230" s="33"/>
      <c r="JOD230" s="31"/>
      <c r="JOE230" s="29"/>
      <c r="JOF230" s="30"/>
      <c r="JOG230" s="73"/>
      <c r="JOH230" s="31"/>
      <c r="JOI230" s="32"/>
      <c r="JOJ230" s="31"/>
      <c r="JOK230" s="31"/>
      <c r="JOL230" s="33"/>
      <c r="JOM230" s="31"/>
      <c r="JON230" s="31"/>
      <c r="JOO230" s="31"/>
      <c r="JOP230" s="33"/>
      <c r="JOQ230" s="31"/>
      <c r="JOR230" s="29"/>
      <c r="JOS230" s="30"/>
      <c r="JOT230" s="73"/>
      <c r="JOU230" s="31"/>
      <c r="JOV230" s="32"/>
      <c r="JOW230" s="31"/>
      <c r="JOX230" s="31"/>
      <c r="JOY230" s="33"/>
      <c r="JOZ230" s="31"/>
      <c r="JPA230" s="31"/>
      <c r="JPB230" s="31"/>
      <c r="JPC230" s="33"/>
      <c r="JPD230" s="31"/>
      <c r="JPE230" s="29"/>
      <c r="JPF230" s="30"/>
      <c r="JPG230" s="73"/>
      <c r="JPH230" s="31"/>
      <c r="JPI230" s="32"/>
      <c r="JPJ230" s="31"/>
      <c r="JPK230" s="31"/>
      <c r="JPL230" s="33"/>
      <c r="JPM230" s="31"/>
      <c r="JPN230" s="31"/>
      <c r="JPO230" s="31"/>
      <c r="JPP230" s="33"/>
      <c r="JPQ230" s="31"/>
      <c r="JPR230" s="29"/>
      <c r="JPS230" s="30"/>
      <c r="JPT230" s="73"/>
      <c r="JPU230" s="31"/>
      <c r="JPV230" s="32"/>
      <c r="JPW230" s="31"/>
      <c r="JPX230" s="31"/>
      <c r="JPY230" s="33"/>
      <c r="JPZ230" s="31"/>
      <c r="JQA230" s="31"/>
      <c r="JQB230" s="31"/>
      <c r="JQC230" s="33"/>
      <c r="JQD230" s="31"/>
      <c r="JQE230" s="29"/>
      <c r="JQF230" s="30"/>
      <c r="JQG230" s="73"/>
      <c r="JQH230" s="31"/>
      <c r="JQI230" s="32"/>
      <c r="JQJ230" s="31"/>
      <c r="JQK230" s="31"/>
      <c r="JQL230" s="33"/>
      <c r="JQM230" s="31"/>
      <c r="JQN230" s="31"/>
      <c r="JQO230" s="31"/>
      <c r="JQP230" s="33"/>
      <c r="JQQ230" s="31"/>
      <c r="JQR230" s="29"/>
      <c r="JQS230" s="30"/>
      <c r="JQT230" s="73"/>
      <c r="JQU230" s="31"/>
      <c r="JQV230" s="32"/>
      <c r="JQW230" s="31"/>
      <c r="JQX230" s="31"/>
      <c r="JQY230" s="33"/>
      <c r="JQZ230" s="31"/>
      <c r="JRA230" s="31"/>
      <c r="JRB230" s="31"/>
      <c r="JRC230" s="33"/>
      <c r="JRD230" s="31"/>
      <c r="JRE230" s="29"/>
      <c r="JRF230" s="30"/>
      <c r="JRG230" s="73"/>
      <c r="JRH230" s="31"/>
      <c r="JRI230" s="32"/>
      <c r="JRJ230" s="31"/>
      <c r="JRK230" s="31"/>
      <c r="JRL230" s="33"/>
      <c r="JRM230" s="31"/>
      <c r="JRN230" s="31"/>
      <c r="JRO230" s="31"/>
      <c r="JRP230" s="33"/>
      <c r="JRQ230" s="31"/>
      <c r="JRR230" s="29"/>
      <c r="JRS230" s="30"/>
      <c r="JRT230" s="73"/>
      <c r="JRU230" s="31"/>
      <c r="JRV230" s="32"/>
      <c r="JRW230" s="31"/>
      <c r="JRX230" s="31"/>
      <c r="JRY230" s="33"/>
      <c r="JRZ230" s="31"/>
      <c r="JSA230" s="31"/>
      <c r="JSB230" s="31"/>
      <c r="JSC230" s="33"/>
      <c r="JSD230" s="31"/>
      <c r="JSE230" s="29"/>
      <c r="JSF230" s="30"/>
      <c r="JSG230" s="73"/>
      <c r="JSH230" s="31"/>
      <c r="JSI230" s="32"/>
      <c r="JSJ230" s="31"/>
      <c r="JSK230" s="31"/>
      <c r="JSL230" s="33"/>
      <c r="JSM230" s="31"/>
      <c r="JSN230" s="31"/>
      <c r="JSO230" s="31"/>
      <c r="JSP230" s="33"/>
      <c r="JSQ230" s="31"/>
      <c r="JSR230" s="29"/>
      <c r="JSS230" s="30"/>
      <c r="JST230" s="73"/>
      <c r="JSU230" s="31"/>
      <c r="JSV230" s="32"/>
      <c r="JSW230" s="31"/>
      <c r="JSX230" s="31"/>
      <c r="JSY230" s="33"/>
      <c r="JSZ230" s="31"/>
      <c r="JTA230" s="31"/>
      <c r="JTB230" s="31"/>
      <c r="JTC230" s="33"/>
      <c r="JTD230" s="31"/>
      <c r="JTE230" s="29"/>
      <c r="JTF230" s="30"/>
      <c r="JTG230" s="73"/>
      <c r="JTH230" s="31"/>
      <c r="JTI230" s="32"/>
      <c r="JTJ230" s="31"/>
      <c r="JTK230" s="31"/>
      <c r="JTL230" s="33"/>
      <c r="JTM230" s="31"/>
      <c r="JTN230" s="31"/>
      <c r="JTO230" s="31"/>
      <c r="JTP230" s="33"/>
      <c r="JTQ230" s="31"/>
      <c r="JTR230" s="29"/>
      <c r="JTS230" s="30"/>
      <c r="JTT230" s="73"/>
      <c r="JTU230" s="31"/>
      <c r="JTV230" s="32"/>
      <c r="JTW230" s="31"/>
      <c r="JTX230" s="31"/>
      <c r="JTY230" s="33"/>
      <c r="JTZ230" s="31"/>
      <c r="JUA230" s="31"/>
      <c r="JUB230" s="31"/>
      <c r="JUC230" s="33"/>
      <c r="JUD230" s="31"/>
      <c r="JUE230" s="29"/>
      <c r="JUF230" s="30"/>
      <c r="JUG230" s="73"/>
      <c r="JUH230" s="31"/>
      <c r="JUI230" s="32"/>
      <c r="JUJ230" s="31"/>
      <c r="JUK230" s="31"/>
      <c r="JUL230" s="33"/>
      <c r="JUM230" s="31"/>
      <c r="JUN230" s="31"/>
      <c r="JUO230" s="31"/>
      <c r="JUP230" s="33"/>
      <c r="JUQ230" s="31"/>
      <c r="JUR230" s="29"/>
      <c r="JUS230" s="30"/>
      <c r="JUT230" s="73"/>
      <c r="JUU230" s="31"/>
      <c r="JUV230" s="32"/>
      <c r="JUW230" s="31"/>
      <c r="JUX230" s="31"/>
      <c r="JUY230" s="33"/>
      <c r="JUZ230" s="31"/>
      <c r="JVA230" s="31"/>
      <c r="JVB230" s="31"/>
      <c r="JVC230" s="33"/>
      <c r="JVD230" s="31"/>
      <c r="JVE230" s="29"/>
      <c r="JVF230" s="30"/>
      <c r="JVG230" s="73"/>
      <c r="JVH230" s="31"/>
      <c r="JVI230" s="32"/>
      <c r="JVJ230" s="31"/>
      <c r="JVK230" s="31"/>
      <c r="JVL230" s="33"/>
      <c r="JVM230" s="31"/>
      <c r="JVN230" s="31"/>
      <c r="JVO230" s="31"/>
      <c r="JVP230" s="33"/>
      <c r="JVQ230" s="31"/>
      <c r="JVR230" s="29"/>
      <c r="JVS230" s="30"/>
      <c r="JVT230" s="73"/>
      <c r="JVU230" s="31"/>
      <c r="JVV230" s="32"/>
      <c r="JVW230" s="31"/>
      <c r="JVX230" s="31"/>
      <c r="JVY230" s="33"/>
      <c r="JVZ230" s="31"/>
      <c r="JWA230" s="31"/>
      <c r="JWB230" s="31"/>
      <c r="JWC230" s="33"/>
      <c r="JWD230" s="31"/>
      <c r="JWE230" s="29"/>
      <c r="JWF230" s="30"/>
      <c r="JWG230" s="73"/>
      <c r="JWH230" s="31"/>
      <c r="JWI230" s="32"/>
      <c r="JWJ230" s="31"/>
      <c r="JWK230" s="31"/>
      <c r="JWL230" s="33"/>
      <c r="JWM230" s="31"/>
      <c r="JWN230" s="31"/>
      <c r="JWO230" s="31"/>
      <c r="JWP230" s="33"/>
      <c r="JWQ230" s="31"/>
      <c r="JWR230" s="29"/>
      <c r="JWS230" s="30"/>
      <c r="JWT230" s="73"/>
      <c r="JWU230" s="31"/>
      <c r="JWV230" s="32"/>
      <c r="JWW230" s="31"/>
      <c r="JWX230" s="31"/>
      <c r="JWY230" s="33"/>
      <c r="JWZ230" s="31"/>
      <c r="JXA230" s="31"/>
      <c r="JXB230" s="31"/>
      <c r="JXC230" s="33"/>
      <c r="JXD230" s="31"/>
      <c r="JXE230" s="29"/>
      <c r="JXF230" s="30"/>
      <c r="JXG230" s="73"/>
      <c r="JXH230" s="31"/>
      <c r="JXI230" s="32"/>
      <c r="JXJ230" s="31"/>
      <c r="JXK230" s="31"/>
      <c r="JXL230" s="33"/>
      <c r="JXM230" s="31"/>
      <c r="JXN230" s="31"/>
      <c r="JXO230" s="31"/>
      <c r="JXP230" s="33"/>
      <c r="JXQ230" s="31"/>
      <c r="JXR230" s="29"/>
      <c r="JXS230" s="30"/>
      <c r="JXT230" s="73"/>
      <c r="JXU230" s="31"/>
      <c r="JXV230" s="32"/>
      <c r="JXW230" s="31"/>
      <c r="JXX230" s="31"/>
      <c r="JXY230" s="33"/>
      <c r="JXZ230" s="31"/>
      <c r="JYA230" s="31"/>
      <c r="JYB230" s="31"/>
      <c r="JYC230" s="33"/>
      <c r="JYD230" s="31"/>
      <c r="JYE230" s="29"/>
      <c r="JYF230" s="30"/>
      <c r="JYG230" s="73"/>
      <c r="JYH230" s="31"/>
      <c r="JYI230" s="32"/>
      <c r="JYJ230" s="31"/>
      <c r="JYK230" s="31"/>
      <c r="JYL230" s="33"/>
      <c r="JYM230" s="31"/>
      <c r="JYN230" s="31"/>
      <c r="JYO230" s="31"/>
      <c r="JYP230" s="33"/>
      <c r="JYQ230" s="31"/>
      <c r="JYR230" s="29"/>
      <c r="JYS230" s="30"/>
      <c r="JYT230" s="73"/>
      <c r="JYU230" s="31"/>
      <c r="JYV230" s="32"/>
      <c r="JYW230" s="31"/>
      <c r="JYX230" s="31"/>
      <c r="JYY230" s="33"/>
      <c r="JYZ230" s="31"/>
      <c r="JZA230" s="31"/>
      <c r="JZB230" s="31"/>
      <c r="JZC230" s="33"/>
      <c r="JZD230" s="31"/>
      <c r="JZE230" s="29"/>
      <c r="JZF230" s="30"/>
      <c r="JZG230" s="73"/>
      <c r="JZH230" s="31"/>
      <c r="JZI230" s="32"/>
      <c r="JZJ230" s="31"/>
      <c r="JZK230" s="31"/>
      <c r="JZL230" s="33"/>
      <c r="JZM230" s="31"/>
      <c r="JZN230" s="31"/>
      <c r="JZO230" s="31"/>
      <c r="JZP230" s="33"/>
      <c r="JZQ230" s="31"/>
      <c r="JZR230" s="29"/>
      <c r="JZS230" s="30"/>
      <c r="JZT230" s="73"/>
      <c r="JZU230" s="31"/>
      <c r="JZV230" s="32"/>
      <c r="JZW230" s="31"/>
      <c r="JZX230" s="31"/>
      <c r="JZY230" s="33"/>
      <c r="JZZ230" s="31"/>
      <c r="KAA230" s="31"/>
      <c r="KAB230" s="31"/>
      <c r="KAC230" s="33"/>
      <c r="KAD230" s="31"/>
      <c r="KAE230" s="29"/>
      <c r="KAF230" s="30"/>
      <c r="KAG230" s="73"/>
      <c r="KAH230" s="31"/>
      <c r="KAI230" s="32"/>
      <c r="KAJ230" s="31"/>
      <c r="KAK230" s="31"/>
      <c r="KAL230" s="33"/>
      <c r="KAM230" s="31"/>
      <c r="KAN230" s="31"/>
      <c r="KAO230" s="31"/>
      <c r="KAP230" s="33"/>
      <c r="KAQ230" s="31"/>
      <c r="KAR230" s="29"/>
      <c r="KAS230" s="30"/>
      <c r="KAT230" s="73"/>
      <c r="KAU230" s="31"/>
      <c r="KAV230" s="32"/>
      <c r="KAW230" s="31"/>
      <c r="KAX230" s="31"/>
      <c r="KAY230" s="33"/>
      <c r="KAZ230" s="31"/>
      <c r="KBA230" s="31"/>
      <c r="KBB230" s="31"/>
      <c r="KBC230" s="33"/>
      <c r="KBD230" s="31"/>
      <c r="KBE230" s="29"/>
      <c r="KBF230" s="30"/>
      <c r="KBG230" s="73"/>
      <c r="KBH230" s="31"/>
      <c r="KBI230" s="32"/>
      <c r="KBJ230" s="31"/>
      <c r="KBK230" s="31"/>
      <c r="KBL230" s="33"/>
      <c r="KBM230" s="31"/>
      <c r="KBN230" s="31"/>
      <c r="KBO230" s="31"/>
      <c r="KBP230" s="33"/>
      <c r="KBQ230" s="31"/>
      <c r="KBR230" s="29"/>
      <c r="KBS230" s="30"/>
      <c r="KBT230" s="73"/>
      <c r="KBU230" s="31"/>
      <c r="KBV230" s="32"/>
      <c r="KBW230" s="31"/>
      <c r="KBX230" s="31"/>
      <c r="KBY230" s="33"/>
      <c r="KBZ230" s="31"/>
      <c r="KCA230" s="31"/>
      <c r="KCB230" s="31"/>
      <c r="KCC230" s="33"/>
      <c r="KCD230" s="31"/>
      <c r="KCE230" s="29"/>
      <c r="KCF230" s="30"/>
      <c r="KCG230" s="73"/>
      <c r="KCH230" s="31"/>
      <c r="KCI230" s="32"/>
      <c r="KCJ230" s="31"/>
      <c r="KCK230" s="31"/>
      <c r="KCL230" s="33"/>
      <c r="KCM230" s="31"/>
      <c r="KCN230" s="31"/>
      <c r="KCO230" s="31"/>
      <c r="KCP230" s="33"/>
      <c r="KCQ230" s="31"/>
      <c r="KCR230" s="29"/>
      <c r="KCS230" s="30"/>
      <c r="KCT230" s="73"/>
      <c r="KCU230" s="31"/>
      <c r="KCV230" s="32"/>
      <c r="KCW230" s="31"/>
      <c r="KCX230" s="31"/>
      <c r="KCY230" s="33"/>
      <c r="KCZ230" s="31"/>
      <c r="KDA230" s="31"/>
      <c r="KDB230" s="31"/>
      <c r="KDC230" s="33"/>
      <c r="KDD230" s="31"/>
      <c r="KDE230" s="29"/>
      <c r="KDF230" s="30"/>
      <c r="KDG230" s="73"/>
      <c r="KDH230" s="31"/>
      <c r="KDI230" s="32"/>
      <c r="KDJ230" s="31"/>
      <c r="KDK230" s="31"/>
      <c r="KDL230" s="33"/>
      <c r="KDM230" s="31"/>
      <c r="KDN230" s="31"/>
      <c r="KDO230" s="31"/>
      <c r="KDP230" s="33"/>
      <c r="KDQ230" s="31"/>
      <c r="KDR230" s="29"/>
      <c r="KDS230" s="30"/>
      <c r="KDT230" s="73"/>
      <c r="KDU230" s="31"/>
      <c r="KDV230" s="32"/>
      <c r="KDW230" s="31"/>
      <c r="KDX230" s="31"/>
      <c r="KDY230" s="33"/>
      <c r="KDZ230" s="31"/>
      <c r="KEA230" s="31"/>
      <c r="KEB230" s="31"/>
      <c r="KEC230" s="33"/>
      <c r="KED230" s="31"/>
      <c r="KEE230" s="29"/>
      <c r="KEF230" s="30"/>
      <c r="KEG230" s="73"/>
      <c r="KEH230" s="31"/>
      <c r="KEI230" s="32"/>
      <c r="KEJ230" s="31"/>
      <c r="KEK230" s="31"/>
      <c r="KEL230" s="33"/>
      <c r="KEM230" s="31"/>
      <c r="KEN230" s="31"/>
      <c r="KEO230" s="31"/>
      <c r="KEP230" s="33"/>
      <c r="KEQ230" s="31"/>
      <c r="KER230" s="29"/>
      <c r="KES230" s="30"/>
      <c r="KET230" s="73"/>
      <c r="KEU230" s="31"/>
      <c r="KEV230" s="32"/>
      <c r="KEW230" s="31"/>
      <c r="KEX230" s="31"/>
      <c r="KEY230" s="33"/>
      <c r="KEZ230" s="31"/>
      <c r="KFA230" s="31"/>
      <c r="KFB230" s="31"/>
      <c r="KFC230" s="33"/>
      <c r="KFD230" s="31"/>
      <c r="KFE230" s="29"/>
      <c r="KFF230" s="30"/>
      <c r="KFG230" s="73"/>
      <c r="KFH230" s="31"/>
      <c r="KFI230" s="32"/>
      <c r="KFJ230" s="31"/>
      <c r="KFK230" s="31"/>
      <c r="KFL230" s="33"/>
      <c r="KFM230" s="31"/>
      <c r="KFN230" s="31"/>
      <c r="KFO230" s="31"/>
      <c r="KFP230" s="33"/>
      <c r="KFQ230" s="31"/>
      <c r="KFR230" s="29"/>
      <c r="KFS230" s="30"/>
      <c r="KFT230" s="73"/>
      <c r="KFU230" s="31"/>
      <c r="KFV230" s="32"/>
      <c r="KFW230" s="31"/>
      <c r="KFX230" s="31"/>
      <c r="KFY230" s="33"/>
      <c r="KFZ230" s="31"/>
      <c r="KGA230" s="31"/>
      <c r="KGB230" s="31"/>
      <c r="KGC230" s="33"/>
      <c r="KGD230" s="31"/>
      <c r="KGE230" s="29"/>
      <c r="KGF230" s="30"/>
      <c r="KGG230" s="73"/>
      <c r="KGH230" s="31"/>
      <c r="KGI230" s="32"/>
      <c r="KGJ230" s="31"/>
      <c r="KGK230" s="31"/>
      <c r="KGL230" s="33"/>
      <c r="KGM230" s="31"/>
      <c r="KGN230" s="31"/>
      <c r="KGO230" s="31"/>
      <c r="KGP230" s="33"/>
      <c r="KGQ230" s="31"/>
      <c r="KGR230" s="29"/>
      <c r="KGS230" s="30"/>
      <c r="KGT230" s="73"/>
      <c r="KGU230" s="31"/>
      <c r="KGV230" s="32"/>
      <c r="KGW230" s="31"/>
      <c r="KGX230" s="31"/>
      <c r="KGY230" s="33"/>
      <c r="KGZ230" s="31"/>
      <c r="KHA230" s="31"/>
      <c r="KHB230" s="31"/>
      <c r="KHC230" s="33"/>
      <c r="KHD230" s="31"/>
      <c r="KHE230" s="29"/>
      <c r="KHF230" s="30"/>
      <c r="KHG230" s="73"/>
      <c r="KHH230" s="31"/>
      <c r="KHI230" s="32"/>
      <c r="KHJ230" s="31"/>
      <c r="KHK230" s="31"/>
      <c r="KHL230" s="33"/>
      <c r="KHM230" s="31"/>
      <c r="KHN230" s="31"/>
      <c r="KHO230" s="31"/>
      <c r="KHP230" s="33"/>
      <c r="KHQ230" s="31"/>
      <c r="KHR230" s="29"/>
      <c r="KHS230" s="30"/>
      <c r="KHT230" s="73"/>
      <c r="KHU230" s="31"/>
      <c r="KHV230" s="32"/>
      <c r="KHW230" s="31"/>
      <c r="KHX230" s="31"/>
      <c r="KHY230" s="33"/>
      <c r="KHZ230" s="31"/>
      <c r="KIA230" s="31"/>
      <c r="KIB230" s="31"/>
      <c r="KIC230" s="33"/>
      <c r="KID230" s="31"/>
      <c r="KIE230" s="29"/>
      <c r="KIF230" s="30"/>
      <c r="KIG230" s="73"/>
      <c r="KIH230" s="31"/>
      <c r="KII230" s="32"/>
      <c r="KIJ230" s="31"/>
      <c r="KIK230" s="31"/>
      <c r="KIL230" s="33"/>
      <c r="KIM230" s="31"/>
      <c r="KIN230" s="31"/>
      <c r="KIO230" s="31"/>
      <c r="KIP230" s="33"/>
      <c r="KIQ230" s="31"/>
      <c r="KIR230" s="29"/>
      <c r="KIS230" s="30"/>
      <c r="KIT230" s="73"/>
      <c r="KIU230" s="31"/>
      <c r="KIV230" s="32"/>
      <c r="KIW230" s="31"/>
      <c r="KIX230" s="31"/>
      <c r="KIY230" s="33"/>
      <c r="KIZ230" s="31"/>
      <c r="KJA230" s="31"/>
      <c r="KJB230" s="31"/>
      <c r="KJC230" s="33"/>
      <c r="KJD230" s="31"/>
      <c r="KJE230" s="29"/>
      <c r="KJF230" s="30"/>
      <c r="KJG230" s="73"/>
      <c r="KJH230" s="31"/>
      <c r="KJI230" s="32"/>
      <c r="KJJ230" s="31"/>
      <c r="KJK230" s="31"/>
      <c r="KJL230" s="33"/>
      <c r="KJM230" s="31"/>
      <c r="KJN230" s="31"/>
      <c r="KJO230" s="31"/>
      <c r="KJP230" s="33"/>
      <c r="KJQ230" s="31"/>
      <c r="KJR230" s="29"/>
      <c r="KJS230" s="30"/>
      <c r="KJT230" s="73"/>
      <c r="KJU230" s="31"/>
      <c r="KJV230" s="32"/>
      <c r="KJW230" s="31"/>
      <c r="KJX230" s="31"/>
      <c r="KJY230" s="33"/>
      <c r="KJZ230" s="31"/>
      <c r="KKA230" s="31"/>
      <c r="KKB230" s="31"/>
      <c r="KKC230" s="33"/>
      <c r="KKD230" s="31"/>
      <c r="KKE230" s="29"/>
      <c r="KKF230" s="30"/>
      <c r="KKG230" s="73"/>
      <c r="KKH230" s="31"/>
      <c r="KKI230" s="32"/>
      <c r="KKJ230" s="31"/>
      <c r="KKK230" s="31"/>
      <c r="KKL230" s="33"/>
      <c r="KKM230" s="31"/>
      <c r="KKN230" s="31"/>
      <c r="KKO230" s="31"/>
      <c r="KKP230" s="33"/>
      <c r="KKQ230" s="31"/>
      <c r="KKR230" s="29"/>
      <c r="KKS230" s="30"/>
      <c r="KKT230" s="73"/>
      <c r="KKU230" s="31"/>
      <c r="KKV230" s="32"/>
      <c r="KKW230" s="31"/>
      <c r="KKX230" s="31"/>
      <c r="KKY230" s="33"/>
      <c r="KKZ230" s="31"/>
      <c r="KLA230" s="31"/>
      <c r="KLB230" s="31"/>
      <c r="KLC230" s="33"/>
      <c r="KLD230" s="31"/>
      <c r="KLE230" s="29"/>
      <c r="KLF230" s="30"/>
      <c r="KLG230" s="73"/>
      <c r="KLH230" s="31"/>
      <c r="KLI230" s="32"/>
      <c r="KLJ230" s="31"/>
      <c r="KLK230" s="31"/>
      <c r="KLL230" s="33"/>
      <c r="KLM230" s="31"/>
      <c r="KLN230" s="31"/>
      <c r="KLO230" s="31"/>
      <c r="KLP230" s="33"/>
      <c r="KLQ230" s="31"/>
      <c r="KLR230" s="29"/>
      <c r="KLS230" s="30"/>
      <c r="KLT230" s="73"/>
      <c r="KLU230" s="31"/>
      <c r="KLV230" s="32"/>
      <c r="KLW230" s="31"/>
      <c r="KLX230" s="31"/>
      <c r="KLY230" s="33"/>
      <c r="KLZ230" s="31"/>
      <c r="KMA230" s="31"/>
      <c r="KMB230" s="31"/>
      <c r="KMC230" s="33"/>
      <c r="KMD230" s="31"/>
      <c r="KME230" s="29"/>
      <c r="KMF230" s="30"/>
      <c r="KMG230" s="73"/>
      <c r="KMH230" s="31"/>
      <c r="KMI230" s="32"/>
      <c r="KMJ230" s="31"/>
      <c r="KMK230" s="31"/>
      <c r="KML230" s="33"/>
      <c r="KMM230" s="31"/>
      <c r="KMN230" s="31"/>
      <c r="KMO230" s="31"/>
      <c r="KMP230" s="33"/>
      <c r="KMQ230" s="31"/>
      <c r="KMR230" s="29"/>
      <c r="KMS230" s="30"/>
      <c r="KMT230" s="73"/>
      <c r="KMU230" s="31"/>
      <c r="KMV230" s="32"/>
      <c r="KMW230" s="31"/>
      <c r="KMX230" s="31"/>
      <c r="KMY230" s="33"/>
      <c r="KMZ230" s="31"/>
      <c r="KNA230" s="31"/>
      <c r="KNB230" s="31"/>
      <c r="KNC230" s="33"/>
      <c r="KND230" s="31"/>
      <c r="KNE230" s="29"/>
      <c r="KNF230" s="30"/>
      <c r="KNG230" s="73"/>
      <c r="KNH230" s="31"/>
      <c r="KNI230" s="32"/>
      <c r="KNJ230" s="31"/>
      <c r="KNK230" s="31"/>
      <c r="KNL230" s="33"/>
      <c r="KNM230" s="31"/>
      <c r="KNN230" s="31"/>
      <c r="KNO230" s="31"/>
      <c r="KNP230" s="33"/>
      <c r="KNQ230" s="31"/>
      <c r="KNR230" s="29"/>
      <c r="KNS230" s="30"/>
      <c r="KNT230" s="73"/>
      <c r="KNU230" s="31"/>
      <c r="KNV230" s="32"/>
      <c r="KNW230" s="31"/>
      <c r="KNX230" s="31"/>
      <c r="KNY230" s="33"/>
      <c r="KNZ230" s="31"/>
      <c r="KOA230" s="31"/>
      <c r="KOB230" s="31"/>
      <c r="KOC230" s="33"/>
      <c r="KOD230" s="31"/>
      <c r="KOE230" s="29"/>
      <c r="KOF230" s="30"/>
      <c r="KOG230" s="73"/>
      <c r="KOH230" s="31"/>
      <c r="KOI230" s="32"/>
      <c r="KOJ230" s="31"/>
      <c r="KOK230" s="31"/>
      <c r="KOL230" s="33"/>
      <c r="KOM230" s="31"/>
      <c r="KON230" s="31"/>
      <c r="KOO230" s="31"/>
      <c r="KOP230" s="33"/>
      <c r="KOQ230" s="31"/>
      <c r="KOR230" s="29"/>
      <c r="KOS230" s="30"/>
      <c r="KOT230" s="73"/>
      <c r="KOU230" s="31"/>
      <c r="KOV230" s="32"/>
      <c r="KOW230" s="31"/>
      <c r="KOX230" s="31"/>
      <c r="KOY230" s="33"/>
      <c r="KOZ230" s="31"/>
      <c r="KPA230" s="31"/>
      <c r="KPB230" s="31"/>
      <c r="KPC230" s="33"/>
      <c r="KPD230" s="31"/>
      <c r="KPE230" s="29"/>
      <c r="KPF230" s="30"/>
      <c r="KPG230" s="73"/>
      <c r="KPH230" s="31"/>
      <c r="KPI230" s="32"/>
      <c r="KPJ230" s="31"/>
      <c r="KPK230" s="31"/>
      <c r="KPL230" s="33"/>
      <c r="KPM230" s="31"/>
      <c r="KPN230" s="31"/>
      <c r="KPO230" s="31"/>
      <c r="KPP230" s="33"/>
      <c r="KPQ230" s="31"/>
      <c r="KPR230" s="29"/>
      <c r="KPS230" s="30"/>
      <c r="KPT230" s="73"/>
      <c r="KPU230" s="31"/>
      <c r="KPV230" s="32"/>
      <c r="KPW230" s="31"/>
      <c r="KPX230" s="31"/>
      <c r="KPY230" s="33"/>
      <c r="KPZ230" s="31"/>
      <c r="KQA230" s="31"/>
      <c r="KQB230" s="31"/>
      <c r="KQC230" s="33"/>
      <c r="KQD230" s="31"/>
      <c r="KQE230" s="29"/>
      <c r="KQF230" s="30"/>
      <c r="KQG230" s="73"/>
      <c r="KQH230" s="31"/>
      <c r="KQI230" s="32"/>
      <c r="KQJ230" s="31"/>
      <c r="KQK230" s="31"/>
      <c r="KQL230" s="33"/>
      <c r="KQM230" s="31"/>
      <c r="KQN230" s="31"/>
      <c r="KQO230" s="31"/>
      <c r="KQP230" s="33"/>
      <c r="KQQ230" s="31"/>
      <c r="KQR230" s="29"/>
      <c r="KQS230" s="30"/>
      <c r="KQT230" s="73"/>
      <c r="KQU230" s="31"/>
      <c r="KQV230" s="32"/>
      <c r="KQW230" s="31"/>
      <c r="KQX230" s="31"/>
      <c r="KQY230" s="33"/>
      <c r="KQZ230" s="31"/>
      <c r="KRA230" s="31"/>
      <c r="KRB230" s="31"/>
      <c r="KRC230" s="33"/>
      <c r="KRD230" s="31"/>
      <c r="KRE230" s="29"/>
      <c r="KRF230" s="30"/>
      <c r="KRG230" s="73"/>
      <c r="KRH230" s="31"/>
      <c r="KRI230" s="32"/>
      <c r="KRJ230" s="31"/>
      <c r="KRK230" s="31"/>
      <c r="KRL230" s="33"/>
      <c r="KRM230" s="31"/>
      <c r="KRN230" s="31"/>
      <c r="KRO230" s="31"/>
      <c r="KRP230" s="33"/>
      <c r="KRQ230" s="31"/>
      <c r="KRR230" s="29"/>
      <c r="KRS230" s="30"/>
      <c r="KRT230" s="73"/>
      <c r="KRU230" s="31"/>
      <c r="KRV230" s="32"/>
      <c r="KRW230" s="31"/>
      <c r="KRX230" s="31"/>
      <c r="KRY230" s="33"/>
      <c r="KRZ230" s="31"/>
      <c r="KSA230" s="31"/>
      <c r="KSB230" s="31"/>
      <c r="KSC230" s="33"/>
      <c r="KSD230" s="31"/>
      <c r="KSE230" s="29"/>
      <c r="KSF230" s="30"/>
      <c r="KSG230" s="73"/>
      <c r="KSH230" s="31"/>
      <c r="KSI230" s="32"/>
      <c r="KSJ230" s="31"/>
      <c r="KSK230" s="31"/>
      <c r="KSL230" s="33"/>
      <c r="KSM230" s="31"/>
      <c r="KSN230" s="31"/>
      <c r="KSO230" s="31"/>
      <c r="KSP230" s="33"/>
      <c r="KSQ230" s="31"/>
      <c r="KSR230" s="29"/>
      <c r="KSS230" s="30"/>
      <c r="KST230" s="73"/>
      <c r="KSU230" s="31"/>
      <c r="KSV230" s="32"/>
      <c r="KSW230" s="31"/>
      <c r="KSX230" s="31"/>
      <c r="KSY230" s="33"/>
      <c r="KSZ230" s="31"/>
      <c r="KTA230" s="31"/>
      <c r="KTB230" s="31"/>
      <c r="KTC230" s="33"/>
      <c r="KTD230" s="31"/>
      <c r="KTE230" s="29"/>
      <c r="KTF230" s="30"/>
      <c r="KTG230" s="73"/>
      <c r="KTH230" s="31"/>
      <c r="KTI230" s="32"/>
      <c r="KTJ230" s="31"/>
      <c r="KTK230" s="31"/>
      <c r="KTL230" s="33"/>
      <c r="KTM230" s="31"/>
      <c r="KTN230" s="31"/>
      <c r="KTO230" s="31"/>
      <c r="KTP230" s="33"/>
      <c r="KTQ230" s="31"/>
      <c r="KTR230" s="29"/>
      <c r="KTS230" s="30"/>
      <c r="KTT230" s="73"/>
      <c r="KTU230" s="31"/>
      <c r="KTV230" s="32"/>
      <c r="KTW230" s="31"/>
      <c r="KTX230" s="31"/>
      <c r="KTY230" s="33"/>
      <c r="KTZ230" s="31"/>
      <c r="KUA230" s="31"/>
      <c r="KUB230" s="31"/>
      <c r="KUC230" s="33"/>
      <c r="KUD230" s="31"/>
      <c r="KUE230" s="29"/>
      <c r="KUF230" s="30"/>
      <c r="KUG230" s="73"/>
      <c r="KUH230" s="31"/>
      <c r="KUI230" s="32"/>
      <c r="KUJ230" s="31"/>
      <c r="KUK230" s="31"/>
      <c r="KUL230" s="33"/>
      <c r="KUM230" s="31"/>
      <c r="KUN230" s="31"/>
      <c r="KUO230" s="31"/>
      <c r="KUP230" s="33"/>
      <c r="KUQ230" s="31"/>
      <c r="KUR230" s="29"/>
      <c r="KUS230" s="30"/>
      <c r="KUT230" s="73"/>
      <c r="KUU230" s="31"/>
      <c r="KUV230" s="32"/>
      <c r="KUW230" s="31"/>
      <c r="KUX230" s="31"/>
      <c r="KUY230" s="33"/>
      <c r="KUZ230" s="31"/>
      <c r="KVA230" s="31"/>
      <c r="KVB230" s="31"/>
      <c r="KVC230" s="33"/>
      <c r="KVD230" s="31"/>
      <c r="KVE230" s="29"/>
      <c r="KVF230" s="30"/>
      <c r="KVG230" s="73"/>
      <c r="KVH230" s="31"/>
      <c r="KVI230" s="32"/>
      <c r="KVJ230" s="31"/>
      <c r="KVK230" s="31"/>
      <c r="KVL230" s="33"/>
      <c r="KVM230" s="31"/>
      <c r="KVN230" s="31"/>
      <c r="KVO230" s="31"/>
      <c r="KVP230" s="33"/>
      <c r="KVQ230" s="31"/>
      <c r="KVR230" s="29"/>
      <c r="KVS230" s="30"/>
      <c r="KVT230" s="73"/>
      <c r="KVU230" s="31"/>
      <c r="KVV230" s="32"/>
      <c r="KVW230" s="31"/>
      <c r="KVX230" s="31"/>
      <c r="KVY230" s="33"/>
      <c r="KVZ230" s="31"/>
      <c r="KWA230" s="31"/>
      <c r="KWB230" s="31"/>
      <c r="KWC230" s="33"/>
      <c r="KWD230" s="31"/>
      <c r="KWE230" s="29"/>
      <c r="KWF230" s="30"/>
      <c r="KWG230" s="73"/>
      <c r="KWH230" s="31"/>
      <c r="KWI230" s="32"/>
      <c r="KWJ230" s="31"/>
      <c r="KWK230" s="31"/>
      <c r="KWL230" s="33"/>
      <c r="KWM230" s="31"/>
      <c r="KWN230" s="31"/>
      <c r="KWO230" s="31"/>
      <c r="KWP230" s="33"/>
      <c r="KWQ230" s="31"/>
      <c r="KWR230" s="29"/>
      <c r="KWS230" s="30"/>
      <c r="KWT230" s="73"/>
      <c r="KWU230" s="31"/>
      <c r="KWV230" s="32"/>
      <c r="KWW230" s="31"/>
      <c r="KWX230" s="31"/>
      <c r="KWY230" s="33"/>
      <c r="KWZ230" s="31"/>
      <c r="KXA230" s="31"/>
      <c r="KXB230" s="31"/>
      <c r="KXC230" s="33"/>
      <c r="KXD230" s="31"/>
      <c r="KXE230" s="29"/>
      <c r="KXF230" s="30"/>
      <c r="KXG230" s="73"/>
      <c r="KXH230" s="31"/>
      <c r="KXI230" s="32"/>
      <c r="KXJ230" s="31"/>
      <c r="KXK230" s="31"/>
      <c r="KXL230" s="33"/>
      <c r="KXM230" s="31"/>
      <c r="KXN230" s="31"/>
      <c r="KXO230" s="31"/>
      <c r="KXP230" s="33"/>
      <c r="KXQ230" s="31"/>
      <c r="KXR230" s="29"/>
      <c r="KXS230" s="30"/>
      <c r="KXT230" s="73"/>
      <c r="KXU230" s="31"/>
      <c r="KXV230" s="32"/>
      <c r="KXW230" s="31"/>
      <c r="KXX230" s="31"/>
      <c r="KXY230" s="33"/>
      <c r="KXZ230" s="31"/>
      <c r="KYA230" s="31"/>
      <c r="KYB230" s="31"/>
      <c r="KYC230" s="33"/>
      <c r="KYD230" s="31"/>
      <c r="KYE230" s="29"/>
      <c r="KYF230" s="30"/>
      <c r="KYG230" s="73"/>
      <c r="KYH230" s="31"/>
      <c r="KYI230" s="32"/>
      <c r="KYJ230" s="31"/>
      <c r="KYK230" s="31"/>
      <c r="KYL230" s="33"/>
      <c r="KYM230" s="31"/>
      <c r="KYN230" s="31"/>
      <c r="KYO230" s="31"/>
      <c r="KYP230" s="33"/>
      <c r="KYQ230" s="31"/>
      <c r="KYR230" s="29"/>
      <c r="KYS230" s="30"/>
      <c r="KYT230" s="73"/>
      <c r="KYU230" s="31"/>
      <c r="KYV230" s="32"/>
      <c r="KYW230" s="31"/>
      <c r="KYX230" s="31"/>
      <c r="KYY230" s="33"/>
      <c r="KYZ230" s="31"/>
      <c r="KZA230" s="31"/>
      <c r="KZB230" s="31"/>
      <c r="KZC230" s="33"/>
      <c r="KZD230" s="31"/>
      <c r="KZE230" s="29"/>
      <c r="KZF230" s="30"/>
      <c r="KZG230" s="73"/>
      <c r="KZH230" s="31"/>
      <c r="KZI230" s="32"/>
      <c r="KZJ230" s="31"/>
      <c r="KZK230" s="31"/>
      <c r="KZL230" s="33"/>
      <c r="KZM230" s="31"/>
      <c r="KZN230" s="31"/>
      <c r="KZO230" s="31"/>
      <c r="KZP230" s="33"/>
      <c r="KZQ230" s="31"/>
      <c r="KZR230" s="29"/>
      <c r="KZS230" s="30"/>
      <c r="KZT230" s="73"/>
      <c r="KZU230" s="31"/>
      <c r="KZV230" s="32"/>
      <c r="KZW230" s="31"/>
      <c r="KZX230" s="31"/>
      <c r="KZY230" s="33"/>
      <c r="KZZ230" s="31"/>
      <c r="LAA230" s="31"/>
      <c r="LAB230" s="31"/>
      <c r="LAC230" s="33"/>
      <c r="LAD230" s="31"/>
      <c r="LAE230" s="29"/>
      <c r="LAF230" s="30"/>
      <c r="LAG230" s="73"/>
      <c r="LAH230" s="31"/>
      <c r="LAI230" s="32"/>
      <c r="LAJ230" s="31"/>
      <c r="LAK230" s="31"/>
      <c r="LAL230" s="33"/>
      <c r="LAM230" s="31"/>
      <c r="LAN230" s="31"/>
      <c r="LAO230" s="31"/>
      <c r="LAP230" s="33"/>
      <c r="LAQ230" s="31"/>
      <c r="LAR230" s="29"/>
      <c r="LAS230" s="30"/>
      <c r="LAT230" s="73"/>
      <c r="LAU230" s="31"/>
      <c r="LAV230" s="32"/>
      <c r="LAW230" s="31"/>
      <c r="LAX230" s="31"/>
      <c r="LAY230" s="33"/>
      <c r="LAZ230" s="31"/>
      <c r="LBA230" s="31"/>
      <c r="LBB230" s="31"/>
      <c r="LBC230" s="33"/>
      <c r="LBD230" s="31"/>
      <c r="LBE230" s="29"/>
      <c r="LBF230" s="30"/>
      <c r="LBG230" s="73"/>
      <c r="LBH230" s="31"/>
      <c r="LBI230" s="32"/>
      <c r="LBJ230" s="31"/>
      <c r="LBK230" s="31"/>
      <c r="LBL230" s="33"/>
      <c r="LBM230" s="31"/>
      <c r="LBN230" s="31"/>
      <c r="LBO230" s="31"/>
      <c r="LBP230" s="33"/>
      <c r="LBQ230" s="31"/>
      <c r="LBR230" s="29"/>
      <c r="LBS230" s="30"/>
      <c r="LBT230" s="73"/>
      <c r="LBU230" s="31"/>
      <c r="LBV230" s="32"/>
      <c r="LBW230" s="31"/>
      <c r="LBX230" s="31"/>
      <c r="LBY230" s="33"/>
      <c r="LBZ230" s="31"/>
      <c r="LCA230" s="31"/>
      <c r="LCB230" s="31"/>
      <c r="LCC230" s="33"/>
      <c r="LCD230" s="31"/>
      <c r="LCE230" s="29"/>
      <c r="LCF230" s="30"/>
      <c r="LCG230" s="73"/>
      <c r="LCH230" s="31"/>
      <c r="LCI230" s="32"/>
      <c r="LCJ230" s="31"/>
      <c r="LCK230" s="31"/>
      <c r="LCL230" s="33"/>
      <c r="LCM230" s="31"/>
      <c r="LCN230" s="31"/>
      <c r="LCO230" s="31"/>
      <c r="LCP230" s="33"/>
      <c r="LCQ230" s="31"/>
      <c r="LCR230" s="29"/>
      <c r="LCS230" s="30"/>
      <c r="LCT230" s="73"/>
      <c r="LCU230" s="31"/>
      <c r="LCV230" s="32"/>
      <c r="LCW230" s="31"/>
      <c r="LCX230" s="31"/>
      <c r="LCY230" s="33"/>
      <c r="LCZ230" s="31"/>
      <c r="LDA230" s="31"/>
      <c r="LDB230" s="31"/>
      <c r="LDC230" s="33"/>
      <c r="LDD230" s="31"/>
      <c r="LDE230" s="29"/>
      <c r="LDF230" s="30"/>
      <c r="LDG230" s="73"/>
      <c r="LDH230" s="31"/>
      <c r="LDI230" s="32"/>
      <c r="LDJ230" s="31"/>
      <c r="LDK230" s="31"/>
      <c r="LDL230" s="33"/>
      <c r="LDM230" s="31"/>
      <c r="LDN230" s="31"/>
      <c r="LDO230" s="31"/>
      <c r="LDP230" s="33"/>
      <c r="LDQ230" s="31"/>
      <c r="LDR230" s="29"/>
      <c r="LDS230" s="30"/>
      <c r="LDT230" s="73"/>
      <c r="LDU230" s="31"/>
      <c r="LDV230" s="32"/>
      <c r="LDW230" s="31"/>
      <c r="LDX230" s="31"/>
      <c r="LDY230" s="33"/>
      <c r="LDZ230" s="31"/>
      <c r="LEA230" s="31"/>
      <c r="LEB230" s="31"/>
      <c r="LEC230" s="33"/>
      <c r="LED230" s="31"/>
      <c r="LEE230" s="29"/>
      <c r="LEF230" s="30"/>
      <c r="LEG230" s="73"/>
      <c r="LEH230" s="31"/>
      <c r="LEI230" s="32"/>
      <c r="LEJ230" s="31"/>
      <c r="LEK230" s="31"/>
      <c r="LEL230" s="33"/>
      <c r="LEM230" s="31"/>
      <c r="LEN230" s="31"/>
      <c r="LEO230" s="31"/>
      <c r="LEP230" s="33"/>
      <c r="LEQ230" s="31"/>
      <c r="LER230" s="29"/>
      <c r="LES230" s="30"/>
      <c r="LET230" s="73"/>
      <c r="LEU230" s="31"/>
      <c r="LEV230" s="32"/>
      <c r="LEW230" s="31"/>
      <c r="LEX230" s="31"/>
      <c r="LEY230" s="33"/>
      <c r="LEZ230" s="31"/>
      <c r="LFA230" s="31"/>
      <c r="LFB230" s="31"/>
      <c r="LFC230" s="33"/>
      <c r="LFD230" s="31"/>
      <c r="LFE230" s="29"/>
      <c r="LFF230" s="30"/>
      <c r="LFG230" s="73"/>
      <c r="LFH230" s="31"/>
      <c r="LFI230" s="32"/>
      <c r="LFJ230" s="31"/>
      <c r="LFK230" s="31"/>
      <c r="LFL230" s="33"/>
      <c r="LFM230" s="31"/>
      <c r="LFN230" s="31"/>
      <c r="LFO230" s="31"/>
      <c r="LFP230" s="33"/>
      <c r="LFQ230" s="31"/>
      <c r="LFR230" s="29"/>
      <c r="LFS230" s="30"/>
      <c r="LFT230" s="73"/>
      <c r="LFU230" s="31"/>
      <c r="LFV230" s="32"/>
      <c r="LFW230" s="31"/>
      <c r="LFX230" s="31"/>
      <c r="LFY230" s="33"/>
      <c r="LFZ230" s="31"/>
      <c r="LGA230" s="31"/>
      <c r="LGB230" s="31"/>
      <c r="LGC230" s="33"/>
      <c r="LGD230" s="31"/>
      <c r="LGE230" s="29"/>
      <c r="LGF230" s="30"/>
      <c r="LGG230" s="73"/>
      <c r="LGH230" s="31"/>
      <c r="LGI230" s="32"/>
      <c r="LGJ230" s="31"/>
      <c r="LGK230" s="31"/>
      <c r="LGL230" s="33"/>
      <c r="LGM230" s="31"/>
      <c r="LGN230" s="31"/>
      <c r="LGO230" s="31"/>
      <c r="LGP230" s="33"/>
      <c r="LGQ230" s="31"/>
      <c r="LGR230" s="29"/>
      <c r="LGS230" s="30"/>
      <c r="LGT230" s="73"/>
      <c r="LGU230" s="31"/>
      <c r="LGV230" s="32"/>
      <c r="LGW230" s="31"/>
      <c r="LGX230" s="31"/>
      <c r="LGY230" s="33"/>
      <c r="LGZ230" s="31"/>
      <c r="LHA230" s="31"/>
      <c r="LHB230" s="31"/>
      <c r="LHC230" s="33"/>
      <c r="LHD230" s="31"/>
      <c r="LHE230" s="29"/>
      <c r="LHF230" s="30"/>
      <c r="LHG230" s="73"/>
      <c r="LHH230" s="31"/>
      <c r="LHI230" s="32"/>
      <c r="LHJ230" s="31"/>
      <c r="LHK230" s="31"/>
      <c r="LHL230" s="33"/>
      <c r="LHM230" s="31"/>
      <c r="LHN230" s="31"/>
      <c r="LHO230" s="31"/>
      <c r="LHP230" s="33"/>
      <c r="LHQ230" s="31"/>
      <c r="LHR230" s="29"/>
      <c r="LHS230" s="30"/>
      <c r="LHT230" s="73"/>
      <c r="LHU230" s="31"/>
      <c r="LHV230" s="32"/>
      <c r="LHW230" s="31"/>
      <c r="LHX230" s="31"/>
      <c r="LHY230" s="33"/>
      <c r="LHZ230" s="31"/>
      <c r="LIA230" s="31"/>
      <c r="LIB230" s="31"/>
      <c r="LIC230" s="33"/>
      <c r="LID230" s="31"/>
      <c r="LIE230" s="29"/>
      <c r="LIF230" s="30"/>
      <c r="LIG230" s="73"/>
      <c r="LIH230" s="31"/>
      <c r="LII230" s="32"/>
      <c r="LIJ230" s="31"/>
      <c r="LIK230" s="31"/>
      <c r="LIL230" s="33"/>
      <c r="LIM230" s="31"/>
      <c r="LIN230" s="31"/>
      <c r="LIO230" s="31"/>
      <c r="LIP230" s="33"/>
      <c r="LIQ230" s="31"/>
      <c r="LIR230" s="29"/>
      <c r="LIS230" s="30"/>
      <c r="LIT230" s="73"/>
      <c r="LIU230" s="31"/>
      <c r="LIV230" s="32"/>
      <c r="LIW230" s="31"/>
      <c r="LIX230" s="31"/>
      <c r="LIY230" s="33"/>
      <c r="LIZ230" s="31"/>
      <c r="LJA230" s="31"/>
      <c r="LJB230" s="31"/>
      <c r="LJC230" s="33"/>
      <c r="LJD230" s="31"/>
      <c r="LJE230" s="29"/>
      <c r="LJF230" s="30"/>
      <c r="LJG230" s="73"/>
      <c r="LJH230" s="31"/>
      <c r="LJI230" s="32"/>
      <c r="LJJ230" s="31"/>
      <c r="LJK230" s="31"/>
      <c r="LJL230" s="33"/>
      <c r="LJM230" s="31"/>
      <c r="LJN230" s="31"/>
      <c r="LJO230" s="31"/>
      <c r="LJP230" s="33"/>
      <c r="LJQ230" s="31"/>
      <c r="LJR230" s="29"/>
      <c r="LJS230" s="30"/>
      <c r="LJT230" s="73"/>
      <c r="LJU230" s="31"/>
      <c r="LJV230" s="32"/>
      <c r="LJW230" s="31"/>
      <c r="LJX230" s="31"/>
      <c r="LJY230" s="33"/>
      <c r="LJZ230" s="31"/>
      <c r="LKA230" s="31"/>
      <c r="LKB230" s="31"/>
      <c r="LKC230" s="33"/>
      <c r="LKD230" s="31"/>
      <c r="LKE230" s="29"/>
      <c r="LKF230" s="30"/>
      <c r="LKG230" s="73"/>
      <c r="LKH230" s="31"/>
      <c r="LKI230" s="32"/>
      <c r="LKJ230" s="31"/>
      <c r="LKK230" s="31"/>
      <c r="LKL230" s="33"/>
      <c r="LKM230" s="31"/>
      <c r="LKN230" s="31"/>
      <c r="LKO230" s="31"/>
      <c r="LKP230" s="33"/>
      <c r="LKQ230" s="31"/>
      <c r="LKR230" s="29"/>
      <c r="LKS230" s="30"/>
      <c r="LKT230" s="73"/>
      <c r="LKU230" s="31"/>
      <c r="LKV230" s="32"/>
      <c r="LKW230" s="31"/>
      <c r="LKX230" s="31"/>
      <c r="LKY230" s="33"/>
      <c r="LKZ230" s="31"/>
      <c r="LLA230" s="31"/>
      <c r="LLB230" s="31"/>
      <c r="LLC230" s="33"/>
      <c r="LLD230" s="31"/>
      <c r="LLE230" s="29"/>
      <c r="LLF230" s="30"/>
      <c r="LLG230" s="73"/>
      <c r="LLH230" s="31"/>
      <c r="LLI230" s="32"/>
      <c r="LLJ230" s="31"/>
      <c r="LLK230" s="31"/>
      <c r="LLL230" s="33"/>
      <c r="LLM230" s="31"/>
      <c r="LLN230" s="31"/>
      <c r="LLO230" s="31"/>
      <c r="LLP230" s="33"/>
      <c r="LLQ230" s="31"/>
      <c r="LLR230" s="29"/>
      <c r="LLS230" s="30"/>
      <c r="LLT230" s="73"/>
      <c r="LLU230" s="31"/>
      <c r="LLV230" s="32"/>
      <c r="LLW230" s="31"/>
      <c r="LLX230" s="31"/>
      <c r="LLY230" s="33"/>
      <c r="LLZ230" s="31"/>
      <c r="LMA230" s="31"/>
      <c r="LMB230" s="31"/>
      <c r="LMC230" s="33"/>
      <c r="LMD230" s="31"/>
      <c r="LME230" s="29"/>
      <c r="LMF230" s="30"/>
      <c r="LMG230" s="73"/>
      <c r="LMH230" s="31"/>
      <c r="LMI230" s="32"/>
      <c r="LMJ230" s="31"/>
      <c r="LMK230" s="31"/>
      <c r="LML230" s="33"/>
      <c r="LMM230" s="31"/>
      <c r="LMN230" s="31"/>
      <c r="LMO230" s="31"/>
      <c r="LMP230" s="33"/>
      <c r="LMQ230" s="31"/>
      <c r="LMR230" s="29"/>
      <c r="LMS230" s="30"/>
      <c r="LMT230" s="73"/>
      <c r="LMU230" s="31"/>
      <c r="LMV230" s="32"/>
      <c r="LMW230" s="31"/>
      <c r="LMX230" s="31"/>
      <c r="LMY230" s="33"/>
      <c r="LMZ230" s="31"/>
      <c r="LNA230" s="31"/>
      <c r="LNB230" s="31"/>
      <c r="LNC230" s="33"/>
      <c r="LND230" s="31"/>
      <c r="LNE230" s="29"/>
      <c r="LNF230" s="30"/>
      <c r="LNG230" s="73"/>
      <c r="LNH230" s="31"/>
      <c r="LNI230" s="32"/>
      <c r="LNJ230" s="31"/>
      <c r="LNK230" s="31"/>
      <c r="LNL230" s="33"/>
      <c r="LNM230" s="31"/>
      <c r="LNN230" s="31"/>
      <c r="LNO230" s="31"/>
      <c r="LNP230" s="33"/>
      <c r="LNQ230" s="31"/>
      <c r="LNR230" s="29"/>
      <c r="LNS230" s="30"/>
      <c r="LNT230" s="73"/>
      <c r="LNU230" s="31"/>
      <c r="LNV230" s="32"/>
      <c r="LNW230" s="31"/>
      <c r="LNX230" s="31"/>
      <c r="LNY230" s="33"/>
      <c r="LNZ230" s="31"/>
      <c r="LOA230" s="31"/>
      <c r="LOB230" s="31"/>
      <c r="LOC230" s="33"/>
      <c r="LOD230" s="31"/>
      <c r="LOE230" s="29"/>
      <c r="LOF230" s="30"/>
      <c r="LOG230" s="73"/>
      <c r="LOH230" s="31"/>
      <c r="LOI230" s="32"/>
      <c r="LOJ230" s="31"/>
      <c r="LOK230" s="31"/>
      <c r="LOL230" s="33"/>
      <c r="LOM230" s="31"/>
      <c r="LON230" s="31"/>
      <c r="LOO230" s="31"/>
      <c r="LOP230" s="33"/>
      <c r="LOQ230" s="31"/>
      <c r="LOR230" s="29"/>
      <c r="LOS230" s="30"/>
      <c r="LOT230" s="73"/>
      <c r="LOU230" s="31"/>
      <c r="LOV230" s="32"/>
      <c r="LOW230" s="31"/>
      <c r="LOX230" s="31"/>
      <c r="LOY230" s="33"/>
      <c r="LOZ230" s="31"/>
      <c r="LPA230" s="31"/>
      <c r="LPB230" s="31"/>
      <c r="LPC230" s="33"/>
      <c r="LPD230" s="31"/>
      <c r="LPE230" s="29"/>
      <c r="LPF230" s="30"/>
      <c r="LPG230" s="73"/>
      <c r="LPH230" s="31"/>
      <c r="LPI230" s="32"/>
      <c r="LPJ230" s="31"/>
      <c r="LPK230" s="31"/>
      <c r="LPL230" s="33"/>
      <c r="LPM230" s="31"/>
      <c r="LPN230" s="31"/>
      <c r="LPO230" s="31"/>
      <c r="LPP230" s="33"/>
      <c r="LPQ230" s="31"/>
      <c r="LPR230" s="29"/>
      <c r="LPS230" s="30"/>
      <c r="LPT230" s="73"/>
      <c r="LPU230" s="31"/>
      <c r="LPV230" s="32"/>
      <c r="LPW230" s="31"/>
      <c r="LPX230" s="31"/>
      <c r="LPY230" s="33"/>
      <c r="LPZ230" s="31"/>
      <c r="LQA230" s="31"/>
      <c r="LQB230" s="31"/>
      <c r="LQC230" s="33"/>
      <c r="LQD230" s="31"/>
      <c r="LQE230" s="29"/>
      <c r="LQF230" s="30"/>
      <c r="LQG230" s="73"/>
      <c r="LQH230" s="31"/>
      <c r="LQI230" s="32"/>
      <c r="LQJ230" s="31"/>
      <c r="LQK230" s="31"/>
      <c r="LQL230" s="33"/>
      <c r="LQM230" s="31"/>
      <c r="LQN230" s="31"/>
      <c r="LQO230" s="31"/>
      <c r="LQP230" s="33"/>
      <c r="LQQ230" s="31"/>
      <c r="LQR230" s="29"/>
      <c r="LQS230" s="30"/>
      <c r="LQT230" s="73"/>
      <c r="LQU230" s="31"/>
      <c r="LQV230" s="32"/>
      <c r="LQW230" s="31"/>
      <c r="LQX230" s="31"/>
      <c r="LQY230" s="33"/>
      <c r="LQZ230" s="31"/>
      <c r="LRA230" s="31"/>
      <c r="LRB230" s="31"/>
      <c r="LRC230" s="33"/>
      <c r="LRD230" s="31"/>
      <c r="LRE230" s="29"/>
      <c r="LRF230" s="30"/>
      <c r="LRG230" s="73"/>
      <c r="LRH230" s="31"/>
      <c r="LRI230" s="32"/>
      <c r="LRJ230" s="31"/>
      <c r="LRK230" s="31"/>
      <c r="LRL230" s="33"/>
      <c r="LRM230" s="31"/>
      <c r="LRN230" s="31"/>
      <c r="LRO230" s="31"/>
      <c r="LRP230" s="33"/>
      <c r="LRQ230" s="31"/>
      <c r="LRR230" s="29"/>
      <c r="LRS230" s="30"/>
      <c r="LRT230" s="73"/>
      <c r="LRU230" s="31"/>
      <c r="LRV230" s="32"/>
      <c r="LRW230" s="31"/>
      <c r="LRX230" s="31"/>
      <c r="LRY230" s="33"/>
      <c r="LRZ230" s="31"/>
      <c r="LSA230" s="31"/>
      <c r="LSB230" s="31"/>
      <c r="LSC230" s="33"/>
      <c r="LSD230" s="31"/>
      <c r="LSE230" s="29"/>
      <c r="LSF230" s="30"/>
      <c r="LSG230" s="73"/>
      <c r="LSH230" s="31"/>
      <c r="LSI230" s="32"/>
      <c r="LSJ230" s="31"/>
      <c r="LSK230" s="31"/>
      <c r="LSL230" s="33"/>
      <c r="LSM230" s="31"/>
      <c r="LSN230" s="31"/>
      <c r="LSO230" s="31"/>
      <c r="LSP230" s="33"/>
      <c r="LSQ230" s="31"/>
      <c r="LSR230" s="29"/>
      <c r="LSS230" s="30"/>
      <c r="LST230" s="73"/>
      <c r="LSU230" s="31"/>
      <c r="LSV230" s="32"/>
      <c r="LSW230" s="31"/>
      <c r="LSX230" s="31"/>
      <c r="LSY230" s="33"/>
      <c r="LSZ230" s="31"/>
      <c r="LTA230" s="31"/>
      <c r="LTB230" s="31"/>
      <c r="LTC230" s="33"/>
      <c r="LTD230" s="31"/>
      <c r="LTE230" s="29"/>
      <c r="LTF230" s="30"/>
      <c r="LTG230" s="73"/>
      <c r="LTH230" s="31"/>
      <c r="LTI230" s="32"/>
      <c r="LTJ230" s="31"/>
      <c r="LTK230" s="31"/>
      <c r="LTL230" s="33"/>
      <c r="LTM230" s="31"/>
      <c r="LTN230" s="31"/>
      <c r="LTO230" s="31"/>
      <c r="LTP230" s="33"/>
      <c r="LTQ230" s="31"/>
      <c r="LTR230" s="29"/>
      <c r="LTS230" s="30"/>
      <c r="LTT230" s="73"/>
      <c r="LTU230" s="31"/>
      <c r="LTV230" s="32"/>
      <c r="LTW230" s="31"/>
      <c r="LTX230" s="31"/>
      <c r="LTY230" s="33"/>
      <c r="LTZ230" s="31"/>
      <c r="LUA230" s="31"/>
      <c r="LUB230" s="31"/>
      <c r="LUC230" s="33"/>
      <c r="LUD230" s="31"/>
      <c r="LUE230" s="29"/>
      <c r="LUF230" s="30"/>
      <c r="LUG230" s="73"/>
      <c r="LUH230" s="31"/>
      <c r="LUI230" s="32"/>
      <c r="LUJ230" s="31"/>
      <c r="LUK230" s="31"/>
      <c r="LUL230" s="33"/>
      <c r="LUM230" s="31"/>
      <c r="LUN230" s="31"/>
      <c r="LUO230" s="31"/>
      <c r="LUP230" s="33"/>
      <c r="LUQ230" s="31"/>
      <c r="LUR230" s="29"/>
      <c r="LUS230" s="30"/>
      <c r="LUT230" s="73"/>
      <c r="LUU230" s="31"/>
      <c r="LUV230" s="32"/>
      <c r="LUW230" s="31"/>
      <c r="LUX230" s="31"/>
      <c r="LUY230" s="33"/>
      <c r="LUZ230" s="31"/>
      <c r="LVA230" s="31"/>
      <c r="LVB230" s="31"/>
      <c r="LVC230" s="33"/>
      <c r="LVD230" s="31"/>
      <c r="LVE230" s="29"/>
      <c r="LVF230" s="30"/>
      <c r="LVG230" s="73"/>
      <c r="LVH230" s="31"/>
      <c r="LVI230" s="32"/>
      <c r="LVJ230" s="31"/>
      <c r="LVK230" s="31"/>
      <c r="LVL230" s="33"/>
      <c r="LVM230" s="31"/>
      <c r="LVN230" s="31"/>
      <c r="LVO230" s="31"/>
      <c r="LVP230" s="33"/>
      <c r="LVQ230" s="31"/>
      <c r="LVR230" s="29"/>
      <c r="LVS230" s="30"/>
      <c r="LVT230" s="73"/>
      <c r="LVU230" s="31"/>
      <c r="LVV230" s="32"/>
      <c r="LVW230" s="31"/>
      <c r="LVX230" s="31"/>
      <c r="LVY230" s="33"/>
      <c r="LVZ230" s="31"/>
      <c r="LWA230" s="31"/>
      <c r="LWB230" s="31"/>
      <c r="LWC230" s="33"/>
      <c r="LWD230" s="31"/>
      <c r="LWE230" s="29"/>
      <c r="LWF230" s="30"/>
      <c r="LWG230" s="73"/>
      <c r="LWH230" s="31"/>
      <c r="LWI230" s="32"/>
      <c r="LWJ230" s="31"/>
      <c r="LWK230" s="31"/>
      <c r="LWL230" s="33"/>
      <c r="LWM230" s="31"/>
      <c r="LWN230" s="31"/>
      <c r="LWO230" s="31"/>
      <c r="LWP230" s="33"/>
      <c r="LWQ230" s="31"/>
      <c r="LWR230" s="29"/>
      <c r="LWS230" s="30"/>
      <c r="LWT230" s="73"/>
      <c r="LWU230" s="31"/>
      <c r="LWV230" s="32"/>
      <c r="LWW230" s="31"/>
      <c r="LWX230" s="31"/>
      <c r="LWY230" s="33"/>
      <c r="LWZ230" s="31"/>
      <c r="LXA230" s="31"/>
      <c r="LXB230" s="31"/>
      <c r="LXC230" s="33"/>
      <c r="LXD230" s="31"/>
      <c r="LXE230" s="29"/>
      <c r="LXF230" s="30"/>
      <c r="LXG230" s="73"/>
      <c r="LXH230" s="31"/>
      <c r="LXI230" s="32"/>
      <c r="LXJ230" s="31"/>
      <c r="LXK230" s="31"/>
      <c r="LXL230" s="33"/>
      <c r="LXM230" s="31"/>
      <c r="LXN230" s="31"/>
      <c r="LXO230" s="31"/>
      <c r="LXP230" s="33"/>
      <c r="LXQ230" s="31"/>
      <c r="LXR230" s="29"/>
      <c r="LXS230" s="30"/>
      <c r="LXT230" s="73"/>
      <c r="LXU230" s="31"/>
      <c r="LXV230" s="32"/>
      <c r="LXW230" s="31"/>
      <c r="LXX230" s="31"/>
      <c r="LXY230" s="33"/>
      <c r="LXZ230" s="31"/>
      <c r="LYA230" s="31"/>
      <c r="LYB230" s="31"/>
      <c r="LYC230" s="33"/>
      <c r="LYD230" s="31"/>
      <c r="LYE230" s="29"/>
      <c r="LYF230" s="30"/>
      <c r="LYG230" s="73"/>
      <c r="LYH230" s="31"/>
      <c r="LYI230" s="32"/>
      <c r="LYJ230" s="31"/>
      <c r="LYK230" s="31"/>
      <c r="LYL230" s="33"/>
      <c r="LYM230" s="31"/>
      <c r="LYN230" s="31"/>
      <c r="LYO230" s="31"/>
      <c r="LYP230" s="33"/>
      <c r="LYQ230" s="31"/>
      <c r="LYR230" s="29"/>
      <c r="LYS230" s="30"/>
      <c r="LYT230" s="73"/>
      <c r="LYU230" s="31"/>
      <c r="LYV230" s="32"/>
      <c r="LYW230" s="31"/>
      <c r="LYX230" s="31"/>
      <c r="LYY230" s="33"/>
      <c r="LYZ230" s="31"/>
      <c r="LZA230" s="31"/>
      <c r="LZB230" s="31"/>
      <c r="LZC230" s="33"/>
      <c r="LZD230" s="31"/>
      <c r="LZE230" s="29"/>
      <c r="LZF230" s="30"/>
      <c r="LZG230" s="73"/>
      <c r="LZH230" s="31"/>
      <c r="LZI230" s="32"/>
      <c r="LZJ230" s="31"/>
      <c r="LZK230" s="31"/>
      <c r="LZL230" s="33"/>
      <c r="LZM230" s="31"/>
      <c r="LZN230" s="31"/>
      <c r="LZO230" s="31"/>
      <c r="LZP230" s="33"/>
      <c r="LZQ230" s="31"/>
      <c r="LZR230" s="29"/>
      <c r="LZS230" s="30"/>
      <c r="LZT230" s="73"/>
      <c r="LZU230" s="31"/>
      <c r="LZV230" s="32"/>
      <c r="LZW230" s="31"/>
      <c r="LZX230" s="31"/>
      <c r="LZY230" s="33"/>
      <c r="LZZ230" s="31"/>
      <c r="MAA230" s="31"/>
      <c r="MAB230" s="31"/>
      <c r="MAC230" s="33"/>
      <c r="MAD230" s="31"/>
      <c r="MAE230" s="29"/>
      <c r="MAF230" s="30"/>
      <c r="MAG230" s="73"/>
      <c r="MAH230" s="31"/>
      <c r="MAI230" s="32"/>
      <c r="MAJ230" s="31"/>
      <c r="MAK230" s="31"/>
      <c r="MAL230" s="33"/>
      <c r="MAM230" s="31"/>
      <c r="MAN230" s="31"/>
      <c r="MAO230" s="31"/>
      <c r="MAP230" s="33"/>
      <c r="MAQ230" s="31"/>
      <c r="MAR230" s="29"/>
      <c r="MAS230" s="30"/>
      <c r="MAT230" s="73"/>
      <c r="MAU230" s="31"/>
      <c r="MAV230" s="32"/>
      <c r="MAW230" s="31"/>
      <c r="MAX230" s="31"/>
      <c r="MAY230" s="33"/>
      <c r="MAZ230" s="31"/>
      <c r="MBA230" s="31"/>
      <c r="MBB230" s="31"/>
      <c r="MBC230" s="33"/>
      <c r="MBD230" s="31"/>
      <c r="MBE230" s="29"/>
      <c r="MBF230" s="30"/>
      <c r="MBG230" s="73"/>
      <c r="MBH230" s="31"/>
      <c r="MBI230" s="32"/>
      <c r="MBJ230" s="31"/>
      <c r="MBK230" s="31"/>
      <c r="MBL230" s="33"/>
      <c r="MBM230" s="31"/>
      <c r="MBN230" s="31"/>
      <c r="MBO230" s="31"/>
      <c r="MBP230" s="33"/>
      <c r="MBQ230" s="31"/>
      <c r="MBR230" s="29"/>
      <c r="MBS230" s="30"/>
      <c r="MBT230" s="73"/>
      <c r="MBU230" s="31"/>
      <c r="MBV230" s="32"/>
      <c r="MBW230" s="31"/>
      <c r="MBX230" s="31"/>
      <c r="MBY230" s="33"/>
      <c r="MBZ230" s="31"/>
      <c r="MCA230" s="31"/>
      <c r="MCB230" s="31"/>
      <c r="MCC230" s="33"/>
      <c r="MCD230" s="31"/>
      <c r="MCE230" s="29"/>
      <c r="MCF230" s="30"/>
      <c r="MCG230" s="73"/>
      <c r="MCH230" s="31"/>
      <c r="MCI230" s="32"/>
      <c r="MCJ230" s="31"/>
      <c r="MCK230" s="31"/>
      <c r="MCL230" s="33"/>
      <c r="MCM230" s="31"/>
      <c r="MCN230" s="31"/>
      <c r="MCO230" s="31"/>
      <c r="MCP230" s="33"/>
      <c r="MCQ230" s="31"/>
      <c r="MCR230" s="29"/>
      <c r="MCS230" s="30"/>
      <c r="MCT230" s="73"/>
      <c r="MCU230" s="31"/>
      <c r="MCV230" s="32"/>
      <c r="MCW230" s="31"/>
      <c r="MCX230" s="31"/>
      <c r="MCY230" s="33"/>
      <c r="MCZ230" s="31"/>
      <c r="MDA230" s="31"/>
      <c r="MDB230" s="31"/>
      <c r="MDC230" s="33"/>
      <c r="MDD230" s="31"/>
      <c r="MDE230" s="29"/>
      <c r="MDF230" s="30"/>
      <c r="MDG230" s="73"/>
      <c r="MDH230" s="31"/>
      <c r="MDI230" s="32"/>
      <c r="MDJ230" s="31"/>
      <c r="MDK230" s="31"/>
      <c r="MDL230" s="33"/>
      <c r="MDM230" s="31"/>
      <c r="MDN230" s="31"/>
      <c r="MDO230" s="31"/>
      <c r="MDP230" s="33"/>
      <c r="MDQ230" s="31"/>
      <c r="MDR230" s="29"/>
      <c r="MDS230" s="30"/>
      <c r="MDT230" s="73"/>
      <c r="MDU230" s="31"/>
      <c r="MDV230" s="32"/>
      <c r="MDW230" s="31"/>
      <c r="MDX230" s="31"/>
      <c r="MDY230" s="33"/>
      <c r="MDZ230" s="31"/>
      <c r="MEA230" s="31"/>
      <c r="MEB230" s="31"/>
      <c r="MEC230" s="33"/>
      <c r="MED230" s="31"/>
      <c r="MEE230" s="29"/>
      <c r="MEF230" s="30"/>
      <c r="MEG230" s="73"/>
      <c r="MEH230" s="31"/>
      <c r="MEI230" s="32"/>
      <c r="MEJ230" s="31"/>
      <c r="MEK230" s="31"/>
      <c r="MEL230" s="33"/>
      <c r="MEM230" s="31"/>
      <c r="MEN230" s="31"/>
      <c r="MEO230" s="31"/>
      <c r="MEP230" s="33"/>
      <c r="MEQ230" s="31"/>
      <c r="MER230" s="29"/>
      <c r="MES230" s="30"/>
      <c r="MET230" s="73"/>
      <c r="MEU230" s="31"/>
      <c r="MEV230" s="32"/>
      <c r="MEW230" s="31"/>
      <c r="MEX230" s="31"/>
      <c r="MEY230" s="33"/>
      <c r="MEZ230" s="31"/>
      <c r="MFA230" s="31"/>
      <c r="MFB230" s="31"/>
      <c r="MFC230" s="33"/>
      <c r="MFD230" s="31"/>
      <c r="MFE230" s="29"/>
      <c r="MFF230" s="30"/>
      <c r="MFG230" s="73"/>
      <c r="MFH230" s="31"/>
      <c r="MFI230" s="32"/>
      <c r="MFJ230" s="31"/>
      <c r="MFK230" s="31"/>
      <c r="MFL230" s="33"/>
      <c r="MFM230" s="31"/>
      <c r="MFN230" s="31"/>
      <c r="MFO230" s="31"/>
      <c r="MFP230" s="33"/>
      <c r="MFQ230" s="31"/>
      <c r="MFR230" s="29"/>
      <c r="MFS230" s="30"/>
      <c r="MFT230" s="73"/>
      <c r="MFU230" s="31"/>
      <c r="MFV230" s="32"/>
      <c r="MFW230" s="31"/>
      <c r="MFX230" s="31"/>
      <c r="MFY230" s="33"/>
      <c r="MFZ230" s="31"/>
      <c r="MGA230" s="31"/>
      <c r="MGB230" s="31"/>
      <c r="MGC230" s="33"/>
      <c r="MGD230" s="31"/>
      <c r="MGE230" s="29"/>
      <c r="MGF230" s="30"/>
      <c r="MGG230" s="73"/>
      <c r="MGH230" s="31"/>
      <c r="MGI230" s="32"/>
      <c r="MGJ230" s="31"/>
      <c r="MGK230" s="31"/>
      <c r="MGL230" s="33"/>
      <c r="MGM230" s="31"/>
      <c r="MGN230" s="31"/>
      <c r="MGO230" s="31"/>
      <c r="MGP230" s="33"/>
      <c r="MGQ230" s="31"/>
      <c r="MGR230" s="29"/>
      <c r="MGS230" s="30"/>
      <c r="MGT230" s="73"/>
      <c r="MGU230" s="31"/>
      <c r="MGV230" s="32"/>
      <c r="MGW230" s="31"/>
      <c r="MGX230" s="31"/>
      <c r="MGY230" s="33"/>
      <c r="MGZ230" s="31"/>
      <c r="MHA230" s="31"/>
      <c r="MHB230" s="31"/>
      <c r="MHC230" s="33"/>
      <c r="MHD230" s="31"/>
      <c r="MHE230" s="29"/>
      <c r="MHF230" s="30"/>
      <c r="MHG230" s="73"/>
      <c r="MHH230" s="31"/>
      <c r="MHI230" s="32"/>
      <c r="MHJ230" s="31"/>
      <c r="MHK230" s="31"/>
      <c r="MHL230" s="33"/>
      <c r="MHM230" s="31"/>
      <c r="MHN230" s="31"/>
      <c r="MHO230" s="31"/>
      <c r="MHP230" s="33"/>
      <c r="MHQ230" s="31"/>
      <c r="MHR230" s="29"/>
      <c r="MHS230" s="30"/>
      <c r="MHT230" s="73"/>
      <c r="MHU230" s="31"/>
      <c r="MHV230" s="32"/>
      <c r="MHW230" s="31"/>
      <c r="MHX230" s="31"/>
      <c r="MHY230" s="33"/>
      <c r="MHZ230" s="31"/>
      <c r="MIA230" s="31"/>
      <c r="MIB230" s="31"/>
      <c r="MIC230" s="33"/>
      <c r="MID230" s="31"/>
      <c r="MIE230" s="29"/>
      <c r="MIF230" s="30"/>
      <c r="MIG230" s="73"/>
      <c r="MIH230" s="31"/>
      <c r="MII230" s="32"/>
      <c r="MIJ230" s="31"/>
      <c r="MIK230" s="31"/>
      <c r="MIL230" s="33"/>
      <c r="MIM230" s="31"/>
      <c r="MIN230" s="31"/>
      <c r="MIO230" s="31"/>
      <c r="MIP230" s="33"/>
      <c r="MIQ230" s="31"/>
      <c r="MIR230" s="29"/>
      <c r="MIS230" s="30"/>
      <c r="MIT230" s="73"/>
      <c r="MIU230" s="31"/>
      <c r="MIV230" s="32"/>
      <c r="MIW230" s="31"/>
      <c r="MIX230" s="31"/>
      <c r="MIY230" s="33"/>
      <c r="MIZ230" s="31"/>
      <c r="MJA230" s="31"/>
      <c r="MJB230" s="31"/>
      <c r="MJC230" s="33"/>
      <c r="MJD230" s="31"/>
      <c r="MJE230" s="29"/>
      <c r="MJF230" s="30"/>
      <c r="MJG230" s="73"/>
      <c r="MJH230" s="31"/>
      <c r="MJI230" s="32"/>
      <c r="MJJ230" s="31"/>
      <c r="MJK230" s="31"/>
      <c r="MJL230" s="33"/>
      <c r="MJM230" s="31"/>
      <c r="MJN230" s="31"/>
      <c r="MJO230" s="31"/>
      <c r="MJP230" s="33"/>
      <c r="MJQ230" s="31"/>
      <c r="MJR230" s="29"/>
      <c r="MJS230" s="30"/>
      <c r="MJT230" s="73"/>
      <c r="MJU230" s="31"/>
      <c r="MJV230" s="32"/>
      <c r="MJW230" s="31"/>
      <c r="MJX230" s="31"/>
      <c r="MJY230" s="33"/>
      <c r="MJZ230" s="31"/>
      <c r="MKA230" s="31"/>
      <c r="MKB230" s="31"/>
      <c r="MKC230" s="33"/>
      <c r="MKD230" s="31"/>
      <c r="MKE230" s="29"/>
      <c r="MKF230" s="30"/>
      <c r="MKG230" s="73"/>
      <c r="MKH230" s="31"/>
      <c r="MKI230" s="32"/>
      <c r="MKJ230" s="31"/>
      <c r="MKK230" s="31"/>
      <c r="MKL230" s="33"/>
      <c r="MKM230" s="31"/>
      <c r="MKN230" s="31"/>
      <c r="MKO230" s="31"/>
      <c r="MKP230" s="33"/>
      <c r="MKQ230" s="31"/>
      <c r="MKR230" s="29"/>
      <c r="MKS230" s="30"/>
      <c r="MKT230" s="73"/>
      <c r="MKU230" s="31"/>
      <c r="MKV230" s="32"/>
      <c r="MKW230" s="31"/>
      <c r="MKX230" s="31"/>
      <c r="MKY230" s="33"/>
      <c r="MKZ230" s="31"/>
      <c r="MLA230" s="31"/>
      <c r="MLB230" s="31"/>
      <c r="MLC230" s="33"/>
      <c r="MLD230" s="31"/>
      <c r="MLE230" s="29"/>
      <c r="MLF230" s="30"/>
      <c r="MLG230" s="73"/>
      <c r="MLH230" s="31"/>
      <c r="MLI230" s="32"/>
      <c r="MLJ230" s="31"/>
      <c r="MLK230" s="31"/>
      <c r="MLL230" s="33"/>
      <c r="MLM230" s="31"/>
      <c r="MLN230" s="31"/>
      <c r="MLO230" s="31"/>
      <c r="MLP230" s="33"/>
      <c r="MLQ230" s="31"/>
      <c r="MLR230" s="29"/>
      <c r="MLS230" s="30"/>
      <c r="MLT230" s="73"/>
      <c r="MLU230" s="31"/>
      <c r="MLV230" s="32"/>
      <c r="MLW230" s="31"/>
      <c r="MLX230" s="31"/>
      <c r="MLY230" s="33"/>
      <c r="MLZ230" s="31"/>
      <c r="MMA230" s="31"/>
      <c r="MMB230" s="31"/>
      <c r="MMC230" s="33"/>
      <c r="MMD230" s="31"/>
      <c r="MME230" s="29"/>
      <c r="MMF230" s="30"/>
      <c r="MMG230" s="73"/>
      <c r="MMH230" s="31"/>
      <c r="MMI230" s="32"/>
      <c r="MMJ230" s="31"/>
      <c r="MMK230" s="31"/>
      <c r="MML230" s="33"/>
      <c r="MMM230" s="31"/>
      <c r="MMN230" s="31"/>
      <c r="MMO230" s="31"/>
      <c r="MMP230" s="33"/>
      <c r="MMQ230" s="31"/>
      <c r="MMR230" s="29"/>
      <c r="MMS230" s="30"/>
      <c r="MMT230" s="73"/>
      <c r="MMU230" s="31"/>
      <c r="MMV230" s="32"/>
      <c r="MMW230" s="31"/>
      <c r="MMX230" s="31"/>
      <c r="MMY230" s="33"/>
      <c r="MMZ230" s="31"/>
      <c r="MNA230" s="31"/>
      <c r="MNB230" s="31"/>
      <c r="MNC230" s="33"/>
      <c r="MND230" s="31"/>
      <c r="MNE230" s="29"/>
      <c r="MNF230" s="30"/>
      <c r="MNG230" s="73"/>
      <c r="MNH230" s="31"/>
      <c r="MNI230" s="32"/>
      <c r="MNJ230" s="31"/>
      <c r="MNK230" s="31"/>
      <c r="MNL230" s="33"/>
      <c r="MNM230" s="31"/>
      <c r="MNN230" s="31"/>
      <c r="MNO230" s="31"/>
      <c r="MNP230" s="33"/>
      <c r="MNQ230" s="31"/>
      <c r="MNR230" s="29"/>
      <c r="MNS230" s="30"/>
      <c r="MNT230" s="73"/>
      <c r="MNU230" s="31"/>
      <c r="MNV230" s="32"/>
      <c r="MNW230" s="31"/>
      <c r="MNX230" s="31"/>
      <c r="MNY230" s="33"/>
      <c r="MNZ230" s="31"/>
      <c r="MOA230" s="31"/>
      <c r="MOB230" s="31"/>
      <c r="MOC230" s="33"/>
      <c r="MOD230" s="31"/>
      <c r="MOE230" s="29"/>
      <c r="MOF230" s="30"/>
      <c r="MOG230" s="73"/>
      <c r="MOH230" s="31"/>
      <c r="MOI230" s="32"/>
      <c r="MOJ230" s="31"/>
      <c r="MOK230" s="31"/>
      <c r="MOL230" s="33"/>
      <c r="MOM230" s="31"/>
      <c r="MON230" s="31"/>
      <c r="MOO230" s="31"/>
      <c r="MOP230" s="33"/>
      <c r="MOQ230" s="31"/>
      <c r="MOR230" s="29"/>
      <c r="MOS230" s="30"/>
      <c r="MOT230" s="73"/>
      <c r="MOU230" s="31"/>
      <c r="MOV230" s="32"/>
      <c r="MOW230" s="31"/>
      <c r="MOX230" s="31"/>
      <c r="MOY230" s="33"/>
      <c r="MOZ230" s="31"/>
      <c r="MPA230" s="31"/>
      <c r="MPB230" s="31"/>
      <c r="MPC230" s="33"/>
      <c r="MPD230" s="31"/>
      <c r="MPE230" s="29"/>
      <c r="MPF230" s="30"/>
      <c r="MPG230" s="73"/>
      <c r="MPH230" s="31"/>
      <c r="MPI230" s="32"/>
      <c r="MPJ230" s="31"/>
      <c r="MPK230" s="31"/>
      <c r="MPL230" s="33"/>
      <c r="MPM230" s="31"/>
      <c r="MPN230" s="31"/>
      <c r="MPO230" s="31"/>
      <c r="MPP230" s="33"/>
      <c r="MPQ230" s="31"/>
      <c r="MPR230" s="29"/>
      <c r="MPS230" s="30"/>
      <c r="MPT230" s="73"/>
      <c r="MPU230" s="31"/>
      <c r="MPV230" s="32"/>
      <c r="MPW230" s="31"/>
      <c r="MPX230" s="31"/>
      <c r="MPY230" s="33"/>
      <c r="MPZ230" s="31"/>
      <c r="MQA230" s="31"/>
      <c r="MQB230" s="31"/>
      <c r="MQC230" s="33"/>
      <c r="MQD230" s="31"/>
      <c r="MQE230" s="29"/>
      <c r="MQF230" s="30"/>
      <c r="MQG230" s="73"/>
      <c r="MQH230" s="31"/>
      <c r="MQI230" s="32"/>
      <c r="MQJ230" s="31"/>
      <c r="MQK230" s="31"/>
      <c r="MQL230" s="33"/>
      <c r="MQM230" s="31"/>
      <c r="MQN230" s="31"/>
      <c r="MQO230" s="31"/>
      <c r="MQP230" s="33"/>
      <c r="MQQ230" s="31"/>
      <c r="MQR230" s="29"/>
      <c r="MQS230" s="30"/>
      <c r="MQT230" s="73"/>
      <c r="MQU230" s="31"/>
      <c r="MQV230" s="32"/>
      <c r="MQW230" s="31"/>
      <c r="MQX230" s="31"/>
      <c r="MQY230" s="33"/>
      <c r="MQZ230" s="31"/>
      <c r="MRA230" s="31"/>
      <c r="MRB230" s="31"/>
      <c r="MRC230" s="33"/>
      <c r="MRD230" s="31"/>
      <c r="MRE230" s="29"/>
      <c r="MRF230" s="30"/>
      <c r="MRG230" s="73"/>
      <c r="MRH230" s="31"/>
      <c r="MRI230" s="32"/>
      <c r="MRJ230" s="31"/>
      <c r="MRK230" s="31"/>
      <c r="MRL230" s="33"/>
      <c r="MRM230" s="31"/>
      <c r="MRN230" s="31"/>
      <c r="MRO230" s="31"/>
      <c r="MRP230" s="33"/>
      <c r="MRQ230" s="31"/>
      <c r="MRR230" s="29"/>
      <c r="MRS230" s="30"/>
      <c r="MRT230" s="73"/>
      <c r="MRU230" s="31"/>
      <c r="MRV230" s="32"/>
      <c r="MRW230" s="31"/>
      <c r="MRX230" s="31"/>
      <c r="MRY230" s="33"/>
      <c r="MRZ230" s="31"/>
      <c r="MSA230" s="31"/>
      <c r="MSB230" s="31"/>
      <c r="MSC230" s="33"/>
      <c r="MSD230" s="31"/>
      <c r="MSE230" s="29"/>
      <c r="MSF230" s="30"/>
      <c r="MSG230" s="73"/>
      <c r="MSH230" s="31"/>
      <c r="MSI230" s="32"/>
      <c r="MSJ230" s="31"/>
      <c r="MSK230" s="31"/>
      <c r="MSL230" s="33"/>
      <c r="MSM230" s="31"/>
      <c r="MSN230" s="31"/>
      <c r="MSO230" s="31"/>
      <c r="MSP230" s="33"/>
      <c r="MSQ230" s="31"/>
      <c r="MSR230" s="29"/>
      <c r="MSS230" s="30"/>
      <c r="MST230" s="73"/>
      <c r="MSU230" s="31"/>
      <c r="MSV230" s="32"/>
      <c r="MSW230" s="31"/>
      <c r="MSX230" s="31"/>
      <c r="MSY230" s="33"/>
      <c r="MSZ230" s="31"/>
      <c r="MTA230" s="31"/>
      <c r="MTB230" s="31"/>
      <c r="MTC230" s="33"/>
      <c r="MTD230" s="31"/>
      <c r="MTE230" s="29"/>
      <c r="MTF230" s="30"/>
      <c r="MTG230" s="73"/>
      <c r="MTH230" s="31"/>
      <c r="MTI230" s="32"/>
      <c r="MTJ230" s="31"/>
      <c r="MTK230" s="31"/>
      <c r="MTL230" s="33"/>
      <c r="MTM230" s="31"/>
      <c r="MTN230" s="31"/>
      <c r="MTO230" s="31"/>
      <c r="MTP230" s="33"/>
      <c r="MTQ230" s="31"/>
      <c r="MTR230" s="29"/>
      <c r="MTS230" s="30"/>
      <c r="MTT230" s="73"/>
      <c r="MTU230" s="31"/>
      <c r="MTV230" s="32"/>
      <c r="MTW230" s="31"/>
      <c r="MTX230" s="31"/>
      <c r="MTY230" s="33"/>
      <c r="MTZ230" s="31"/>
      <c r="MUA230" s="31"/>
      <c r="MUB230" s="31"/>
      <c r="MUC230" s="33"/>
      <c r="MUD230" s="31"/>
      <c r="MUE230" s="29"/>
      <c r="MUF230" s="30"/>
      <c r="MUG230" s="73"/>
      <c r="MUH230" s="31"/>
      <c r="MUI230" s="32"/>
      <c r="MUJ230" s="31"/>
      <c r="MUK230" s="31"/>
      <c r="MUL230" s="33"/>
      <c r="MUM230" s="31"/>
      <c r="MUN230" s="31"/>
      <c r="MUO230" s="31"/>
      <c r="MUP230" s="33"/>
      <c r="MUQ230" s="31"/>
      <c r="MUR230" s="29"/>
      <c r="MUS230" s="30"/>
      <c r="MUT230" s="73"/>
      <c r="MUU230" s="31"/>
      <c r="MUV230" s="32"/>
      <c r="MUW230" s="31"/>
      <c r="MUX230" s="31"/>
      <c r="MUY230" s="33"/>
      <c r="MUZ230" s="31"/>
      <c r="MVA230" s="31"/>
      <c r="MVB230" s="31"/>
      <c r="MVC230" s="33"/>
      <c r="MVD230" s="31"/>
      <c r="MVE230" s="29"/>
      <c r="MVF230" s="30"/>
      <c r="MVG230" s="73"/>
      <c r="MVH230" s="31"/>
      <c r="MVI230" s="32"/>
      <c r="MVJ230" s="31"/>
      <c r="MVK230" s="31"/>
      <c r="MVL230" s="33"/>
      <c r="MVM230" s="31"/>
      <c r="MVN230" s="31"/>
      <c r="MVO230" s="31"/>
      <c r="MVP230" s="33"/>
      <c r="MVQ230" s="31"/>
      <c r="MVR230" s="29"/>
      <c r="MVS230" s="30"/>
      <c r="MVT230" s="73"/>
      <c r="MVU230" s="31"/>
      <c r="MVV230" s="32"/>
      <c r="MVW230" s="31"/>
      <c r="MVX230" s="31"/>
      <c r="MVY230" s="33"/>
      <c r="MVZ230" s="31"/>
      <c r="MWA230" s="31"/>
      <c r="MWB230" s="31"/>
      <c r="MWC230" s="33"/>
      <c r="MWD230" s="31"/>
      <c r="MWE230" s="29"/>
      <c r="MWF230" s="30"/>
      <c r="MWG230" s="73"/>
      <c r="MWH230" s="31"/>
      <c r="MWI230" s="32"/>
      <c r="MWJ230" s="31"/>
      <c r="MWK230" s="31"/>
      <c r="MWL230" s="33"/>
      <c r="MWM230" s="31"/>
      <c r="MWN230" s="31"/>
      <c r="MWO230" s="31"/>
      <c r="MWP230" s="33"/>
      <c r="MWQ230" s="31"/>
      <c r="MWR230" s="29"/>
      <c r="MWS230" s="30"/>
      <c r="MWT230" s="73"/>
      <c r="MWU230" s="31"/>
      <c r="MWV230" s="32"/>
      <c r="MWW230" s="31"/>
      <c r="MWX230" s="31"/>
      <c r="MWY230" s="33"/>
      <c r="MWZ230" s="31"/>
      <c r="MXA230" s="31"/>
      <c r="MXB230" s="31"/>
      <c r="MXC230" s="33"/>
      <c r="MXD230" s="31"/>
      <c r="MXE230" s="29"/>
      <c r="MXF230" s="30"/>
      <c r="MXG230" s="73"/>
      <c r="MXH230" s="31"/>
      <c r="MXI230" s="32"/>
      <c r="MXJ230" s="31"/>
      <c r="MXK230" s="31"/>
      <c r="MXL230" s="33"/>
      <c r="MXM230" s="31"/>
      <c r="MXN230" s="31"/>
      <c r="MXO230" s="31"/>
      <c r="MXP230" s="33"/>
      <c r="MXQ230" s="31"/>
      <c r="MXR230" s="29"/>
      <c r="MXS230" s="30"/>
      <c r="MXT230" s="73"/>
      <c r="MXU230" s="31"/>
      <c r="MXV230" s="32"/>
      <c r="MXW230" s="31"/>
      <c r="MXX230" s="31"/>
      <c r="MXY230" s="33"/>
      <c r="MXZ230" s="31"/>
      <c r="MYA230" s="31"/>
      <c r="MYB230" s="31"/>
      <c r="MYC230" s="33"/>
      <c r="MYD230" s="31"/>
      <c r="MYE230" s="29"/>
      <c r="MYF230" s="30"/>
      <c r="MYG230" s="73"/>
      <c r="MYH230" s="31"/>
      <c r="MYI230" s="32"/>
      <c r="MYJ230" s="31"/>
      <c r="MYK230" s="31"/>
      <c r="MYL230" s="33"/>
      <c r="MYM230" s="31"/>
      <c r="MYN230" s="31"/>
      <c r="MYO230" s="31"/>
      <c r="MYP230" s="33"/>
      <c r="MYQ230" s="31"/>
      <c r="MYR230" s="29"/>
      <c r="MYS230" s="30"/>
      <c r="MYT230" s="73"/>
      <c r="MYU230" s="31"/>
      <c r="MYV230" s="32"/>
      <c r="MYW230" s="31"/>
      <c r="MYX230" s="31"/>
      <c r="MYY230" s="33"/>
      <c r="MYZ230" s="31"/>
      <c r="MZA230" s="31"/>
      <c r="MZB230" s="31"/>
      <c r="MZC230" s="33"/>
      <c r="MZD230" s="31"/>
      <c r="MZE230" s="29"/>
      <c r="MZF230" s="30"/>
      <c r="MZG230" s="73"/>
      <c r="MZH230" s="31"/>
      <c r="MZI230" s="32"/>
      <c r="MZJ230" s="31"/>
      <c r="MZK230" s="31"/>
      <c r="MZL230" s="33"/>
      <c r="MZM230" s="31"/>
      <c r="MZN230" s="31"/>
      <c r="MZO230" s="31"/>
      <c r="MZP230" s="33"/>
      <c r="MZQ230" s="31"/>
      <c r="MZR230" s="29"/>
      <c r="MZS230" s="30"/>
      <c r="MZT230" s="73"/>
      <c r="MZU230" s="31"/>
      <c r="MZV230" s="32"/>
      <c r="MZW230" s="31"/>
      <c r="MZX230" s="31"/>
      <c r="MZY230" s="33"/>
      <c r="MZZ230" s="31"/>
      <c r="NAA230" s="31"/>
      <c r="NAB230" s="31"/>
      <c r="NAC230" s="33"/>
      <c r="NAD230" s="31"/>
      <c r="NAE230" s="29"/>
      <c r="NAF230" s="30"/>
      <c r="NAG230" s="73"/>
      <c r="NAH230" s="31"/>
      <c r="NAI230" s="32"/>
      <c r="NAJ230" s="31"/>
      <c r="NAK230" s="31"/>
      <c r="NAL230" s="33"/>
      <c r="NAM230" s="31"/>
      <c r="NAN230" s="31"/>
      <c r="NAO230" s="31"/>
      <c r="NAP230" s="33"/>
      <c r="NAQ230" s="31"/>
      <c r="NAR230" s="29"/>
      <c r="NAS230" s="30"/>
      <c r="NAT230" s="73"/>
      <c r="NAU230" s="31"/>
      <c r="NAV230" s="32"/>
      <c r="NAW230" s="31"/>
      <c r="NAX230" s="31"/>
      <c r="NAY230" s="33"/>
      <c r="NAZ230" s="31"/>
      <c r="NBA230" s="31"/>
      <c r="NBB230" s="31"/>
      <c r="NBC230" s="33"/>
      <c r="NBD230" s="31"/>
      <c r="NBE230" s="29"/>
      <c r="NBF230" s="30"/>
      <c r="NBG230" s="73"/>
      <c r="NBH230" s="31"/>
      <c r="NBI230" s="32"/>
      <c r="NBJ230" s="31"/>
      <c r="NBK230" s="31"/>
      <c r="NBL230" s="33"/>
      <c r="NBM230" s="31"/>
      <c r="NBN230" s="31"/>
      <c r="NBO230" s="31"/>
      <c r="NBP230" s="33"/>
      <c r="NBQ230" s="31"/>
      <c r="NBR230" s="29"/>
      <c r="NBS230" s="30"/>
      <c r="NBT230" s="73"/>
      <c r="NBU230" s="31"/>
      <c r="NBV230" s="32"/>
      <c r="NBW230" s="31"/>
      <c r="NBX230" s="31"/>
      <c r="NBY230" s="33"/>
      <c r="NBZ230" s="31"/>
      <c r="NCA230" s="31"/>
      <c r="NCB230" s="31"/>
      <c r="NCC230" s="33"/>
      <c r="NCD230" s="31"/>
      <c r="NCE230" s="29"/>
      <c r="NCF230" s="30"/>
      <c r="NCG230" s="73"/>
      <c r="NCH230" s="31"/>
      <c r="NCI230" s="32"/>
      <c r="NCJ230" s="31"/>
      <c r="NCK230" s="31"/>
      <c r="NCL230" s="33"/>
      <c r="NCM230" s="31"/>
      <c r="NCN230" s="31"/>
      <c r="NCO230" s="31"/>
      <c r="NCP230" s="33"/>
      <c r="NCQ230" s="31"/>
      <c r="NCR230" s="29"/>
      <c r="NCS230" s="30"/>
      <c r="NCT230" s="73"/>
      <c r="NCU230" s="31"/>
      <c r="NCV230" s="32"/>
      <c r="NCW230" s="31"/>
      <c r="NCX230" s="31"/>
      <c r="NCY230" s="33"/>
      <c r="NCZ230" s="31"/>
      <c r="NDA230" s="31"/>
      <c r="NDB230" s="31"/>
      <c r="NDC230" s="33"/>
      <c r="NDD230" s="31"/>
      <c r="NDE230" s="29"/>
      <c r="NDF230" s="30"/>
      <c r="NDG230" s="73"/>
      <c r="NDH230" s="31"/>
      <c r="NDI230" s="32"/>
      <c r="NDJ230" s="31"/>
      <c r="NDK230" s="31"/>
      <c r="NDL230" s="33"/>
      <c r="NDM230" s="31"/>
      <c r="NDN230" s="31"/>
      <c r="NDO230" s="31"/>
      <c r="NDP230" s="33"/>
      <c r="NDQ230" s="31"/>
      <c r="NDR230" s="29"/>
      <c r="NDS230" s="30"/>
      <c r="NDT230" s="73"/>
      <c r="NDU230" s="31"/>
      <c r="NDV230" s="32"/>
      <c r="NDW230" s="31"/>
      <c r="NDX230" s="31"/>
      <c r="NDY230" s="33"/>
      <c r="NDZ230" s="31"/>
      <c r="NEA230" s="31"/>
      <c r="NEB230" s="31"/>
      <c r="NEC230" s="33"/>
      <c r="NED230" s="31"/>
      <c r="NEE230" s="29"/>
      <c r="NEF230" s="30"/>
      <c r="NEG230" s="73"/>
      <c r="NEH230" s="31"/>
      <c r="NEI230" s="32"/>
      <c r="NEJ230" s="31"/>
      <c r="NEK230" s="31"/>
      <c r="NEL230" s="33"/>
      <c r="NEM230" s="31"/>
      <c r="NEN230" s="31"/>
      <c r="NEO230" s="31"/>
      <c r="NEP230" s="33"/>
      <c r="NEQ230" s="31"/>
      <c r="NER230" s="29"/>
      <c r="NES230" s="30"/>
      <c r="NET230" s="73"/>
      <c r="NEU230" s="31"/>
      <c r="NEV230" s="32"/>
      <c r="NEW230" s="31"/>
      <c r="NEX230" s="31"/>
      <c r="NEY230" s="33"/>
      <c r="NEZ230" s="31"/>
      <c r="NFA230" s="31"/>
      <c r="NFB230" s="31"/>
      <c r="NFC230" s="33"/>
      <c r="NFD230" s="31"/>
      <c r="NFE230" s="29"/>
      <c r="NFF230" s="30"/>
      <c r="NFG230" s="73"/>
      <c r="NFH230" s="31"/>
      <c r="NFI230" s="32"/>
      <c r="NFJ230" s="31"/>
      <c r="NFK230" s="31"/>
      <c r="NFL230" s="33"/>
      <c r="NFM230" s="31"/>
      <c r="NFN230" s="31"/>
      <c r="NFO230" s="31"/>
      <c r="NFP230" s="33"/>
      <c r="NFQ230" s="31"/>
      <c r="NFR230" s="29"/>
      <c r="NFS230" s="30"/>
      <c r="NFT230" s="73"/>
      <c r="NFU230" s="31"/>
      <c r="NFV230" s="32"/>
      <c r="NFW230" s="31"/>
      <c r="NFX230" s="31"/>
      <c r="NFY230" s="33"/>
      <c r="NFZ230" s="31"/>
      <c r="NGA230" s="31"/>
      <c r="NGB230" s="31"/>
      <c r="NGC230" s="33"/>
      <c r="NGD230" s="31"/>
      <c r="NGE230" s="29"/>
      <c r="NGF230" s="30"/>
      <c r="NGG230" s="73"/>
      <c r="NGH230" s="31"/>
      <c r="NGI230" s="32"/>
      <c r="NGJ230" s="31"/>
      <c r="NGK230" s="31"/>
      <c r="NGL230" s="33"/>
      <c r="NGM230" s="31"/>
      <c r="NGN230" s="31"/>
      <c r="NGO230" s="31"/>
      <c r="NGP230" s="33"/>
      <c r="NGQ230" s="31"/>
      <c r="NGR230" s="29"/>
      <c r="NGS230" s="30"/>
      <c r="NGT230" s="73"/>
      <c r="NGU230" s="31"/>
      <c r="NGV230" s="32"/>
      <c r="NGW230" s="31"/>
      <c r="NGX230" s="31"/>
      <c r="NGY230" s="33"/>
      <c r="NGZ230" s="31"/>
      <c r="NHA230" s="31"/>
      <c r="NHB230" s="31"/>
      <c r="NHC230" s="33"/>
      <c r="NHD230" s="31"/>
      <c r="NHE230" s="29"/>
      <c r="NHF230" s="30"/>
      <c r="NHG230" s="73"/>
      <c r="NHH230" s="31"/>
      <c r="NHI230" s="32"/>
      <c r="NHJ230" s="31"/>
      <c r="NHK230" s="31"/>
      <c r="NHL230" s="33"/>
      <c r="NHM230" s="31"/>
      <c r="NHN230" s="31"/>
      <c r="NHO230" s="31"/>
      <c r="NHP230" s="33"/>
      <c r="NHQ230" s="31"/>
      <c r="NHR230" s="29"/>
      <c r="NHS230" s="30"/>
      <c r="NHT230" s="73"/>
      <c r="NHU230" s="31"/>
      <c r="NHV230" s="32"/>
      <c r="NHW230" s="31"/>
      <c r="NHX230" s="31"/>
      <c r="NHY230" s="33"/>
      <c r="NHZ230" s="31"/>
      <c r="NIA230" s="31"/>
      <c r="NIB230" s="31"/>
      <c r="NIC230" s="33"/>
      <c r="NID230" s="31"/>
      <c r="NIE230" s="29"/>
      <c r="NIF230" s="30"/>
      <c r="NIG230" s="73"/>
      <c r="NIH230" s="31"/>
      <c r="NII230" s="32"/>
      <c r="NIJ230" s="31"/>
      <c r="NIK230" s="31"/>
      <c r="NIL230" s="33"/>
      <c r="NIM230" s="31"/>
      <c r="NIN230" s="31"/>
      <c r="NIO230" s="31"/>
      <c r="NIP230" s="33"/>
      <c r="NIQ230" s="31"/>
      <c r="NIR230" s="29"/>
      <c r="NIS230" s="30"/>
      <c r="NIT230" s="73"/>
      <c r="NIU230" s="31"/>
      <c r="NIV230" s="32"/>
      <c r="NIW230" s="31"/>
      <c r="NIX230" s="31"/>
      <c r="NIY230" s="33"/>
      <c r="NIZ230" s="31"/>
      <c r="NJA230" s="31"/>
      <c r="NJB230" s="31"/>
      <c r="NJC230" s="33"/>
      <c r="NJD230" s="31"/>
      <c r="NJE230" s="29"/>
      <c r="NJF230" s="30"/>
      <c r="NJG230" s="73"/>
      <c r="NJH230" s="31"/>
      <c r="NJI230" s="32"/>
      <c r="NJJ230" s="31"/>
      <c r="NJK230" s="31"/>
      <c r="NJL230" s="33"/>
      <c r="NJM230" s="31"/>
      <c r="NJN230" s="31"/>
      <c r="NJO230" s="31"/>
      <c r="NJP230" s="33"/>
      <c r="NJQ230" s="31"/>
      <c r="NJR230" s="29"/>
      <c r="NJS230" s="30"/>
      <c r="NJT230" s="73"/>
      <c r="NJU230" s="31"/>
      <c r="NJV230" s="32"/>
      <c r="NJW230" s="31"/>
      <c r="NJX230" s="31"/>
      <c r="NJY230" s="33"/>
      <c r="NJZ230" s="31"/>
      <c r="NKA230" s="31"/>
      <c r="NKB230" s="31"/>
      <c r="NKC230" s="33"/>
      <c r="NKD230" s="31"/>
      <c r="NKE230" s="29"/>
      <c r="NKF230" s="30"/>
      <c r="NKG230" s="73"/>
      <c r="NKH230" s="31"/>
      <c r="NKI230" s="32"/>
      <c r="NKJ230" s="31"/>
      <c r="NKK230" s="31"/>
      <c r="NKL230" s="33"/>
      <c r="NKM230" s="31"/>
      <c r="NKN230" s="31"/>
      <c r="NKO230" s="31"/>
      <c r="NKP230" s="33"/>
      <c r="NKQ230" s="31"/>
      <c r="NKR230" s="29"/>
      <c r="NKS230" s="30"/>
      <c r="NKT230" s="73"/>
      <c r="NKU230" s="31"/>
      <c r="NKV230" s="32"/>
      <c r="NKW230" s="31"/>
      <c r="NKX230" s="31"/>
      <c r="NKY230" s="33"/>
      <c r="NKZ230" s="31"/>
      <c r="NLA230" s="31"/>
      <c r="NLB230" s="31"/>
      <c r="NLC230" s="33"/>
      <c r="NLD230" s="31"/>
      <c r="NLE230" s="29"/>
      <c r="NLF230" s="30"/>
      <c r="NLG230" s="73"/>
      <c r="NLH230" s="31"/>
      <c r="NLI230" s="32"/>
      <c r="NLJ230" s="31"/>
      <c r="NLK230" s="31"/>
      <c r="NLL230" s="33"/>
      <c r="NLM230" s="31"/>
      <c r="NLN230" s="31"/>
      <c r="NLO230" s="31"/>
      <c r="NLP230" s="33"/>
      <c r="NLQ230" s="31"/>
      <c r="NLR230" s="29"/>
      <c r="NLS230" s="30"/>
      <c r="NLT230" s="73"/>
      <c r="NLU230" s="31"/>
      <c r="NLV230" s="32"/>
      <c r="NLW230" s="31"/>
      <c r="NLX230" s="31"/>
      <c r="NLY230" s="33"/>
      <c r="NLZ230" s="31"/>
      <c r="NMA230" s="31"/>
      <c r="NMB230" s="31"/>
      <c r="NMC230" s="33"/>
      <c r="NMD230" s="31"/>
      <c r="NME230" s="29"/>
      <c r="NMF230" s="30"/>
      <c r="NMG230" s="73"/>
      <c r="NMH230" s="31"/>
      <c r="NMI230" s="32"/>
      <c r="NMJ230" s="31"/>
      <c r="NMK230" s="31"/>
      <c r="NML230" s="33"/>
      <c r="NMM230" s="31"/>
      <c r="NMN230" s="31"/>
      <c r="NMO230" s="31"/>
      <c r="NMP230" s="33"/>
      <c r="NMQ230" s="31"/>
      <c r="NMR230" s="29"/>
      <c r="NMS230" s="30"/>
      <c r="NMT230" s="73"/>
      <c r="NMU230" s="31"/>
      <c r="NMV230" s="32"/>
      <c r="NMW230" s="31"/>
      <c r="NMX230" s="31"/>
      <c r="NMY230" s="33"/>
      <c r="NMZ230" s="31"/>
      <c r="NNA230" s="31"/>
      <c r="NNB230" s="31"/>
      <c r="NNC230" s="33"/>
      <c r="NND230" s="31"/>
      <c r="NNE230" s="29"/>
      <c r="NNF230" s="30"/>
      <c r="NNG230" s="73"/>
      <c r="NNH230" s="31"/>
      <c r="NNI230" s="32"/>
      <c r="NNJ230" s="31"/>
      <c r="NNK230" s="31"/>
      <c r="NNL230" s="33"/>
      <c r="NNM230" s="31"/>
      <c r="NNN230" s="31"/>
      <c r="NNO230" s="31"/>
      <c r="NNP230" s="33"/>
      <c r="NNQ230" s="31"/>
      <c r="NNR230" s="29"/>
      <c r="NNS230" s="30"/>
      <c r="NNT230" s="73"/>
      <c r="NNU230" s="31"/>
      <c r="NNV230" s="32"/>
      <c r="NNW230" s="31"/>
      <c r="NNX230" s="31"/>
      <c r="NNY230" s="33"/>
      <c r="NNZ230" s="31"/>
      <c r="NOA230" s="31"/>
      <c r="NOB230" s="31"/>
      <c r="NOC230" s="33"/>
      <c r="NOD230" s="31"/>
      <c r="NOE230" s="29"/>
      <c r="NOF230" s="30"/>
      <c r="NOG230" s="73"/>
      <c r="NOH230" s="31"/>
      <c r="NOI230" s="32"/>
      <c r="NOJ230" s="31"/>
      <c r="NOK230" s="31"/>
      <c r="NOL230" s="33"/>
      <c r="NOM230" s="31"/>
      <c r="NON230" s="31"/>
      <c r="NOO230" s="31"/>
      <c r="NOP230" s="33"/>
      <c r="NOQ230" s="31"/>
      <c r="NOR230" s="29"/>
      <c r="NOS230" s="30"/>
      <c r="NOT230" s="73"/>
      <c r="NOU230" s="31"/>
      <c r="NOV230" s="32"/>
      <c r="NOW230" s="31"/>
      <c r="NOX230" s="31"/>
      <c r="NOY230" s="33"/>
      <c r="NOZ230" s="31"/>
      <c r="NPA230" s="31"/>
      <c r="NPB230" s="31"/>
      <c r="NPC230" s="33"/>
      <c r="NPD230" s="31"/>
      <c r="NPE230" s="29"/>
      <c r="NPF230" s="30"/>
      <c r="NPG230" s="73"/>
      <c r="NPH230" s="31"/>
      <c r="NPI230" s="32"/>
      <c r="NPJ230" s="31"/>
      <c r="NPK230" s="31"/>
      <c r="NPL230" s="33"/>
      <c r="NPM230" s="31"/>
      <c r="NPN230" s="31"/>
      <c r="NPO230" s="31"/>
      <c r="NPP230" s="33"/>
      <c r="NPQ230" s="31"/>
      <c r="NPR230" s="29"/>
      <c r="NPS230" s="30"/>
      <c r="NPT230" s="73"/>
      <c r="NPU230" s="31"/>
      <c r="NPV230" s="32"/>
      <c r="NPW230" s="31"/>
      <c r="NPX230" s="31"/>
      <c r="NPY230" s="33"/>
      <c r="NPZ230" s="31"/>
      <c r="NQA230" s="31"/>
      <c r="NQB230" s="31"/>
      <c r="NQC230" s="33"/>
      <c r="NQD230" s="31"/>
      <c r="NQE230" s="29"/>
      <c r="NQF230" s="30"/>
      <c r="NQG230" s="73"/>
      <c r="NQH230" s="31"/>
      <c r="NQI230" s="32"/>
      <c r="NQJ230" s="31"/>
      <c r="NQK230" s="31"/>
      <c r="NQL230" s="33"/>
      <c r="NQM230" s="31"/>
      <c r="NQN230" s="31"/>
      <c r="NQO230" s="31"/>
      <c r="NQP230" s="33"/>
      <c r="NQQ230" s="31"/>
      <c r="NQR230" s="29"/>
      <c r="NQS230" s="30"/>
      <c r="NQT230" s="73"/>
      <c r="NQU230" s="31"/>
      <c r="NQV230" s="32"/>
      <c r="NQW230" s="31"/>
      <c r="NQX230" s="31"/>
      <c r="NQY230" s="33"/>
      <c r="NQZ230" s="31"/>
      <c r="NRA230" s="31"/>
      <c r="NRB230" s="31"/>
      <c r="NRC230" s="33"/>
      <c r="NRD230" s="31"/>
      <c r="NRE230" s="29"/>
      <c r="NRF230" s="30"/>
      <c r="NRG230" s="73"/>
      <c r="NRH230" s="31"/>
      <c r="NRI230" s="32"/>
      <c r="NRJ230" s="31"/>
      <c r="NRK230" s="31"/>
      <c r="NRL230" s="33"/>
      <c r="NRM230" s="31"/>
      <c r="NRN230" s="31"/>
      <c r="NRO230" s="31"/>
      <c r="NRP230" s="33"/>
      <c r="NRQ230" s="31"/>
      <c r="NRR230" s="29"/>
      <c r="NRS230" s="30"/>
      <c r="NRT230" s="73"/>
      <c r="NRU230" s="31"/>
      <c r="NRV230" s="32"/>
      <c r="NRW230" s="31"/>
      <c r="NRX230" s="31"/>
      <c r="NRY230" s="33"/>
      <c r="NRZ230" s="31"/>
      <c r="NSA230" s="31"/>
      <c r="NSB230" s="31"/>
      <c r="NSC230" s="33"/>
      <c r="NSD230" s="31"/>
      <c r="NSE230" s="29"/>
      <c r="NSF230" s="30"/>
      <c r="NSG230" s="73"/>
      <c r="NSH230" s="31"/>
      <c r="NSI230" s="32"/>
      <c r="NSJ230" s="31"/>
      <c r="NSK230" s="31"/>
      <c r="NSL230" s="33"/>
      <c r="NSM230" s="31"/>
      <c r="NSN230" s="31"/>
      <c r="NSO230" s="31"/>
      <c r="NSP230" s="33"/>
      <c r="NSQ230" s="31"/>
      <c r="NSR230" s="29"/>
      <c r="NSS230" s="30"/>
      <c r="NST230" s="73"/>
      <c r="NSU230" s="31"/>
      <c r="NSV230" s="32"/>
      <c r="NSW230" s="31"/>
      <c r="NSX230" s="31"/>
      <c r="NSY230" s="33"/>
      <c r="NSZ230" s="31"/>
      <c r="NTA230" s="31"/>
      <c r="NTB230" s="31"/>
      <c r="NTC230" s="33"/>
      <c r="NTD230" s="31"/>
      <c r="NTE230" s="29"/>
      <c r="NTF230" s="30"/>
      <c r="NTG230" s="73"/>
      <c r="NTH230" s="31"/>
      <c r="NTI230" s="32"/>
      <c r="NTJ230" s="31"/>
      <c r="NTK230" s="31"/>
      <c r="NTL230" s="33"/>
      <c r="NTM230" s="31"/>
      <c r="NTN230" s="31"/>
      <c r="NTO230" s="31"/>
      <c r="NTP230" s="33"/>
      <c r="NTQ230" s="31"/>
      <c r="NTR230" s="29"/>
      <c r="NTS230" s="30"/>
      <c r="NTT230" s="73"/>
      <c r="NTU230" s="31"/>
      <c r="NTV230" s="32"/>
      <c r="NTW230" s="31"/>
      <c r="NTX230" s="31"/>
      <c r="NTY230" s="33"/>
      <c r="NTZ230" s="31"/>
      <c r="NUA230" s="31"/>
      <c r="NUB230" s="31"/>
      <c r="NUC230" s="33"/>
      <c r="NUD230" s="31"/>
      <c r="NUE230" s="29"/>
      <c r="NUF230" s="30"/>
      <c r="NUG230" s="73"/>
      <c r="NUH230" s="31"/>
      <c r="NUI230" s="32"/>
      <c r="NUJ230" s="31"/>
      <c r="NUK230" s="31"/>
      <c r="NUL230" s="33"/>
      <c r="NUM230" s="31"/>
      <c r="NUN230" s="31"/>
      <c r="NUO230" s="31"/>
      <c r="NUP230" s="33"/>
      <c r="NUQ230" s="31"/>
      <c r="NUR230" s="29"/>
      <c r="NUS230" s="30"/>
      <c r="NUT230" s="73"/>
      <c r="NUU230" s="31"/>
      <c r="NUV230" s="32"/>
      <c r="NUW230" s="31"/>
      <c r="NUX230" s="31"/>
      <c r="NUY230" s="33"/>
      <c r="NUZ230" s="31"/>
      <c r="NVA230" s="31"/>
      <c r="NVB230" s="31"/>
      <c r="NVC230" s="33"/>
      <c r="NVD230" s="31"/>
      <c r="NVE230" s="29"/>
      <c r="NVF230" s="30"/>
      <c r="NVG230" s="73"/>
      <c r="NVH230" s="31"/>
      <c r="NVI230" s="32"/>
      <c r="NVJ230" s="31"/>
      <c r="NVK230" s="31"/>
      <c r="NVL230" s="33"/>
      <c r="NVM230" s="31"/>
      <c r="NVN230" s="31"/>
      <c r="NVO230" s="31"/>
      <c r="NVP230" s="33"/>
      <c r="NVQ230" s="31"/>
      <c r="NVR230" s="29"/>
      <c r="NVS230" s="30"/>
      <c r="NVT230" s="73"/>
      <c r="NVU230" s="31"/>
      <c r="NVV230" s="32"/>
      <c r="NVW230" s="31"/>
      <c r="NVX230" s="31"/>
      <c r="NVY230" s="33"/>
      <c r="NVZ230" s="31"/>
      <c r="NWA230" s="31"/>
      <c r="NWB230" s="31"/>
      <c r="NWC230" s="33"/>
      <c r="NWD230" s="31"/>
      <c r="NWE230" s="29"/>
      <c r="NWF230" s="30"/>
      <c r="NWG230" s="73"/>
      <c r="NWH230" s="31"/>
      <c r="NWI230" s="32"/>
      <c r="NWJ230" s="31"/>
      <c r="NWK230" s="31"/>
      <c r="NWL230" s="33"/>
      <c r="NWM230" s="31"/>
      <c r="NWN230" s="31"/>
      <c r="NWO230" s="31"/>
      <c r="NWP230" s="33"/>
      <c r="NWQ230" s="31"/>
      <c r="NWR230" s="29"/>
      <c r="NWS230" s="30"/>
      <c r="NWT230" s="73"/>
      <c r="NWU230" s="31"/>
      <c r="NWV230" s="32"/>
      <c r="NWW230" s="31"/>
      <c r="NWX230" s="31"/>
      <c r="NWY230" s="33"/>
      <c r="NWZ230" s="31"/>
      <c r="NXA230" s="31"/>
      <c r="NXB230" s="31"/>
      <c r="NXC230" s="33"/>
      <c r="NXD230" s="31"/>
      <c r="NXE230" s="29"/>
      <c r="NXF230" s="30"/>
      <c r="NXG230" s="73"/>
      <c r="NXH230" s="31"/>
      <c r="NXI230" s="32"/>
      <c r="NXJ230" s="31"/>
      <c r="NXK230" s="31"/>
      <c r="NXL230" s="33"/>
      <c r="NXM230" s="31"/>
      <c r="NXN230" s="31"/>
      <c r="NXO230" s="31"/>
      <c r="NXP230" s="33"/>
      <c r="NXQ230" s="31"/>
      <c r="NXR230" s="29"/>
      <c r="NXS230" s="30"/>
      <c r="NXT230" s="73"/>
      <c r="NXU230" s="31"/>
      <c r="NXV230" s="32"/>
      <c r="NXW230" s="31"/>
      <c r="NXX230" s="31"/>
      <c r="NXY230" s="33"/>
      <c r="NXZ230" s="31"/>
      <c r="NYA230" s="31"/>
      <c r="NYB230" s="31"/>
      <c r="NYC230" s="33"/>
      <c r="NYD230" s="31"/>
      <c r="NYE230" s="29"/>
      <c r="NYF230" s="30"/>
      <c r="NYG230" s="73"/>
      <c r="NYH230" s="31"/>
      <c r="NYI230" s="32"/>
      <c r="NYJ230" s="31"/>
      <c r="NYK230" s="31"/>
      <c r="NYL230" s="33"/>
      <c r="NYM230" s="31"/>
      <c r="NYN230" s="31"/>
      <c r="NYO230" s="31"/>
      <c r="NYP230" s="33"/>
      <c r="NYQ230" s="31"/>
      <c r="NYR230" s="29"/>
      <c r="NYS230" s="30"/>
      <c r="NYT230" s="73"/>
      <c r="NYU230" s="31"/>
      <c r="NYV230" s="32"/>
      <c r="NYW230" s="31"/>
      <c r="NYX230" s="31"/>
      <c r="NYY230" s="33"/>
      <c r="NYZ230" s="31"/>
      <c r="NZA230" s="31"/>
      <c r="NZB230" s="31"/>
      <c r="NZC230" s="33"/>
      <c r="NZD230" s="31"/>
      <c r="NZE230" s="29"/>
      <c r="NZF230" s="30"/>
      <c r="NZG230" s="73"/>
      <c r="NZH230" s="31"/>
      <c r="NZI230" s="32"/>
      <c r="NZJ230" s="31"/>
      <c r="NZK230" s="31"/>
      <c r="NZL230" s="33"/>
      <c r="NZM230" s="31"/>
      <c r="NZN230" s="31"/>
      <c r="NZO230" s="31"/>
      <c r="NZP230" s="33"/>
      <c r="NZQ230" s="31"/>
      <c r="NZR230" s="29"/>
      <c r="NZS230" s="30"/>
      <c r="NZT230" s="73"/>
      <c r="NZU230" s="31"/>
      <c r="NZV230" s="32"/>
      <c r="NZW230" s="31"/>
      <c r="NZX230" s="31"/>
      <c r="NZY230" s="33"/>
      <c r="NZZ230" s="31"/>
      <c r="OAA230" s="31"/>
      <c r="OAB230" s="31"/>
      <c r="OAC230" s="33"/>
      <c r="OAD230" s="31"/>
      <c r="OAE230" s="29"/>
      <c r="OAF230" s="30"/>
      <c r="OAG230" s="73"/>
      <c r="OAH230" s="31"/>
      <c r="OAI230" s="32"/>
      <c r="OAJ230" s="31"/>
      <c r="OAK230" s="31"/>
      <c r="OAL230" s="33"/>
      <c r="OAM230" s="31"/>
      <c r="OAN230" s="31"/>
      <c r="OAO230" s="31"/>
      <c r="OAP230" s="33"/>
      <c r="OAQ230" s="31"/>
      <c r="OAR230" s="29"/>
      <c r="OAS230" s="30"/>
      <c r="OAT230" s="73"/>
      <c r="OAU230" s="31"/>
      <c r="OAV230" s="32"/>
      <c r="OAW230" s="31"/>
      <c r="OAX230" s="31"/>
      <c r="OAY230" s="33"/>
      <c r="OAZ230" s="31"/>
      <c r="OBA230" s="31"/>
      <c r="OBB230" s="31"/>
      <c r="OBC230" s="33"/>
      <c r="OBD230" s="31"/>
      <c r="OBE230" s="29"/>
      <c r="OBF230" s="30"/>
      <c r="OBG230" s="73"/>
      <c r="OBH230" s="31"/>
      <c r="OBI230" s="32"/>
      <c r="OBJ230" s="31"/>
      <c r="OBK230" s="31"/>
      <c r="OBL230" s="33"/>
      <c r="OBM230" s="31"/>
      <c r="OBN230" s="31"/>
      <c r="OBO230" s="31"/>
      <c r="OBP230" s="33"/>
      <c r="OBQ230" s="31"/>
      <c r="OBR230" s="29"/>
      <c r="OBS230" s="30"/>
      <c r="OBT230" s="73"/>
      <c r="OBU230" s="31"/>
      <c r="OBV230" s="32"/>
      <c r="OBW230" s="31"/>
      <c r="OBX230" s="31"/>
      <c r="OBY230" s="33"/>
      <c r="OBZ230" s="31"/>
      <c r="OCA230" s="31"/>
      <c r="OCB230" s="31"/>
      <c r="OCC230" s="33"/>
      <c r="OCD230" s="31"/>
      <c r="OCE230" s="29"/>
      <c r="OCF230" s="30"/>
      <c r="OCG230" s="73"/>
      <c r="OCH230" s="31"/>
      <c r="OCI230" s="32"/>
      <c r="OCJ230" s="31"/>
      <c r="OCK230" s="31"/>
      <c r="OCL230" s="33"/>
      <c r="OCM230" s="31"/>
      <c r="OCN230" s="31"/>
      <c r="OCO230" s="31"/>
      <c r="OCP230" s="33"/>
      <c r="OCQ230" s="31"/>
      <c r="OCR230" s="29"/>
      <c r="OCS230" s="30"/>
      <c r="OCT230" s="73"/>
      <c r="OCU230" s="31"/>
      <c r="OCV230" s="32"/>
      <c r="OCW230" s="31"/>
      <c r="OCX230" s="31"/>
      <c r="OCY230" s="33"/>
      <c r="OCZ230" s="31"/>
      <c r="ODA230" s="31"/>
      <c r="ODB230" s="31"/>
      <c r="ODC230" s="33"/>
      <c r="ODD230" s="31"/>
      <c r="ODE230" s="29"/>
      <c r="ODF230" s="30"/>
      <c r="ODG230" s="73"/>
      <c r="ODH230" s="31"/>
      <c r="ODI230" s="32"/>
      <c r="ODJ230" s="31"/>
      <c r="ODK230" s="31"/>
      <c r="ODL230" s="33"/>
      <c r="ODM230" s="31"/>
      <c r="ODN230" s="31"/>
      <c r="ODO230" s="31"/>
      <c r="ODP230" s="33"/>
      <c r="ODQ230" s="31"/>
      <c r="ODR230" s="29"/>
      <c r="ODS230" s="30"/>
      <c r="ODT230" s="73"/>
      <c r="ODU230" s="31"/>
      <c r="ODV230" s="32"/>
      <c r="ODW230" s="31"/>
      <c r="ODX230" s="31"/>
      <c r="ODY230" s="33"/>
      <c r="ODZ230" s="31"/>
      <c r="OEA230" s="31"/>
      <c r="OEB230" s="31"/>
      <c r="OEC230" s="33"/>
      <c r="OED230" s="31"/>
      <c r="OEE230" s="29"/>
      <c r="OEF230" s="30"/>
      <c r="OEG230" s="73"/>
      <c r="OEH230" s="31"/>
      <c r="OEI230" s="32"/>
      <c r="OEJ230" s="31"/>
      <c r="OEK230" s="31"/>
      <c r="OEL230" s="33"/>
      <c r="OEM230" s="31"/>
      <c r="OEN230" s="31"/>
      <c r="OEO230" s="31"/>
      <c r="OEP230" s="33"/>
      <c r="OEQ230" s="31"/>
      <c r="OER230" s="29"/>
      <c r="OES230" s="30"/>
      <c r="OET230" s="73"/>
      <c r="OEU230" s="31"/>
      <c r="OEV230" s="32"/>
      <c r="OEW230" s="31"/>
      <c r="OEX230" s="31"/>
      <c r="OEY230" s="33"/>
      <c r="OEZ230" s="31"/>
      <c r="OFA230" s="31"/>
      <c r="OFB230" s="31"/>
      <c r="OFC230" s="33"/>
      <c r="OFD230" s="31"/>
      <c r="OFE230" s="29"/>
      <c r="OFF230" s="30"/>
      <c r="OFG230" s="73"/>
      <c r="OFH230" s="31"/>
      <c r="OFI230" s="32"/>
      <c r="OFJ230" s="31"/>
      <c r="OFK230" s="31"/>
      <c r="OFL230" s="33"/>
      <c r="OFM230" s="31"/>
      <c r="OFN230" s="31"/>
      <c r="OFO230" s="31"/>
      <c r="OFP230" s="33"/>
      <c r="OFQ230" s="31"/>
      <c r="OFR230" s="29"/>
      <c r="OFS230" s="30"/>
      <c r="OFT230" s="73"/>
      <c r="OFU230" s="31"/>
      <c r="OFV230" s="32"/>
      <c r="OFW230" s="31"/>
      <c r="OFX230" s="31"/>
      <c r="OFY230" s="33"/>
      <c r="OFZ230" s="31"/>
      <c r="OGA230" s="31"/>
      <c r="OGB230" s="31"/>
      <c r="OGC230" s="33"/>
      <c r="OGD230" s="31"/>
      <c r="OGE230" s="29"/>
      <c r="OGF230" s="30"/>
      <c r="OGG230" s="73"/>
      <c r="OGH230" s="31"/>
      <c r="OGI230" s="32"/>
      <c r="OGJ230" s="31"/>
      <c r="OGK230" s="31"/>
      <c r="OGL230" s="33"/>
      <c r="OGM230" s="31"/>
      <c r="OGN230" s="31"/>
      <c r="OGO230" s="31"/>
      <c r="OGP230" s="33"/>
      <c r="OGQ230" s="31"/>
      <c r="OGR230" s="29"/>
      <c r="OGS230" s="30"/>
      <c r="OGT230" s="73"/>
      <c r="OGU230" s="31"/>
      <c r="OGV230" s="32"/>
      <c r="OGW230" s="31"/>
      <c r="OGX230" s="31"/>
      <c r="OGY230" s="33"/>
      <c r="OGZ230" s="31"/>
      <c r="OHA230" s="31"/>
      <c r="OHB230" s="31"/>
      <c r="OHC230" s="33"/>
      <c r="OHD230" s="31"/>
      <c r="OHE230" s="29"/>
      <c r="OHF230" s="30"/>
      <c r="OHG230" s="73"/>
      <c r="OHH230" s="31"/>
      <c r="OHI230" s="32"/>
      <c r="OHJ230" s="31"/>
      <c r="OHK230" s="31"/>
      <c r="OHL230" s="33"/>
      <c r="OHM230" s="31"/>
      <c r="OHN230" s="31"/>
      <c r="OHO230" s="31"/>
      <c r="OHP230" s="33"/>
      <c r="OHQ230" s="31"/>
      <c r="OHR230" s="29"/>
      <c r="OHS230" s="30"/>
      <c r="OHT230" s="73"/>
      <c r="OHU230" s="31"/>
      <c r="OHV230" s="32"/>
      <c r="OHW230" s="31"/>
      <c r="OHX230" s="31"/>
      <c r="OHY230" s="33"/>
      <c r="OHZ230" s="31"/>
      <c r="OIA230" s="31"/>
      <c r="OIB230" s="31"/>
      <c r="OIC230" s="33"/>
      <c r="OID230" s="31"/>
      <c r="OIE230" s="29"/>
      <c r="OIF230" s="30"/>
      <c r="OIG230" s="73"/>
      <c r="OIH230" s="31"/>
      <c r="OII230" s="32"/>
      <c r="OIJ230" s="31"/>
      <c r="OIK230" s="31"/>
      <c r="OIL230" s="33"/>
      <c r="OIM230" s="31"/>
      <c r="OIN230" s="31"/>
      <c r="OIO230" s="31"/>
      <c r="OIP230" s="33"/>
      <c r="OIQ230" s="31"/>
      <c r="OIR230" s="29"/>
      <c r="OIS230" s="30"/>
      <c r="OIT230" s="73"/>
      <c r="OIU230" s="31"/>
      <c r="OIV230" s="32"/>
      <c r="OIW230" s="31"/>
      <c r="OIX230" s="31"/>
      <c r="OIY230" s="33"/>
      <c r="OIZ230" s="31"/>
      <c r="OJA230" s="31"/>
      <c r="OJB230" s="31"/>
      <c r="OJC230" s="33"/>
      <c r="OJD230" s="31"/>
      <c r="OJE230" s="29"/>
      <c r="OJF230" s="30"/>
      <c r="OJG230" s="73"/>
      <c r="OJH230" s="31"/>
      <c r="OJI230" s="32"/>
      <c r="OJJ230" s="31"/>
      <c r="OJK230" s="31"/>
      <c r="OJL230" s="33"/>
      <c r="OJM230" s="31"/>
      <c r="OJN230" s="31"/>
      <c r="OJO230" s="31"/>
      <c r="OJP230" s="33"/>
      <c r="OJQ230" s="31"/>
      <c r="OJR230" s="29"/>
      <c r="OJS230" s="30"/>
      <c r="OJT230" s="73"/>
      <c r="OJU230" s="31"/>
      <c r="OJV230" s="32"/>
      <c r="OJW230" s="31"/>
      <c r="OJX230" s="31"/>
      <c r="OJY230" s="33"/>
      <c r="OJZ230" s="31"/>
      <c r="OKA230" s="31"/>
      <c r="OKB230" s="31"/>
      <c r="OKC230" s="33"/>
      <c r="OKD230" s="31"/>
      <c r="OKE230" s="29"/>
      <c r="OKF230" s="30"/>
      <c r="OKG230" s="73"/>
      <c r="OKH230" s="31"/>
      <c r="OKI230" s="32"/>
      <c r="OKJ230" s="31"/>
      <c r="OKK230" s="31"/>
      <c r="OKL230" s="33"/>
      <c r="OKM230" s="31"/>
      <c r="OKN230" s="31"/>
      <c r="OKO230" s="31"/>
      <c r="OKP230" s="33"/>
      <c r="OKQ230" s="31"/>
      <c r="OKR230" s="29"/>
      <c r="OKS230" s="30"/>
      <c r="OKT230" s="73"/>
      <c r="OKU230" s="31"/>
      <c r="OKV230" s="32"/>
      <c r="OKW230" s="31"/>
      <c r="OKX230" s="31"/>
      <c r="OKY230" s="33"/>
      <c r="OKZ230" s="31"/>
      <c r="OLA230" s="31"/>
      <c r="OLB230" s="31"/>
      <c r="OLC230" s="33"/>
      <c r="OLD230" s="31"/>
      <c r="OLE230" s="29"/>
      <c r="OLF230" s="30"/>
      <c r="OLG230" s="73"/>
      <c r="OLH230" s="31"/>
      <c r="OLI230" s="32"/>
      <c r="OLJ230" s="31"/>
      <c r="OLK230" s="31"/>
      <c r="OLL230" s="33"/>
      <c r="OLM230" s="31"/>
      <c r="OLN230" s="31"/>
      <c r="OLO230" s="31"/>
      <c r="OLP230" s="33"/>
      <c r="OLQ230" s="31"/>
      <c r="OLR230" s="29"/>
      <c r="OLS230" s="30"/>
      <c r="OLT230" s="73"/>
      <c r="OLU230" s="31"/>
      <c r="OLV230" s="32"/>
      <c r="OLW230" s="31"/>
      <c r="OLX230" s="31"/>
      <c r="OLY230" s="33"/>
      <c r="OLZ230" s="31"/>
      <c r="OMA230" s="31"/>
      <c r="OMB230" s="31"/>
      <c r="OMC230" s="33"/>
      <c r="OMD230" s="31"/>
      <c r="OME230" s="29"/>
      <c r="OMF230" s="30"/>
      <c r="OMG230" s="73"/>
      <c r="OMH230" s="31"/>
      <c r="OMI230" s="32"/>
      <c r="OMJ230" s="31"/>
      <c r="OMK230" s="31"/>
      <c r="OML230" s="33"/>
      <c r="OMM230" s="31"/>
      <c r="OMN230" s="31"/>
      <c r="OMO230" s="31"/>
      <c r="OMP230" s="33"/>
      <c r="OMQ230" s="31"/>
      <c r="OMR230" s="29"/>
      <c r="OMS230" s="30"/>
      <c r="OMT230" s="73"/>
      <c r="OMU230" s="31"/>
      <c r="OMV230" s="32"/>
      <c r="OMW230" s="31"/>
      <c r="OMX230" s="31"/>
      <c r="OMY230" s="33"/>
      <c r="OMZ230" s="31"/>
      <c r="ONA230" s="31"/>
      <c r="ONB230" s="31"/>
      <c r="ONC230" s="33"/>
      <c r="OND230" s="31"/>
      <c r="ONE230" s="29"/>
      <c r="ONF230" s="30"/>
      <c r="ONG230" s="73"/>
      <c r="ONH230" s="31"/>
      <c r="ONI230" s="32"/>
      <c r="ONJ230" s="31"/>
      <c r="ONK230" s="31"/>
      <c r="ONL230" s="33"/>
      <c r="ONM230" s="31"/>
      <c r="ONN230" s="31"/>
      <c r="ONO230" s="31"/>
      <c r="ONP230" s="33"/>
      <c r="ONQ230" s="31"/>
      <c r="ONR230" s="29"/>
      <c r="ONS230" s="30"/>
      <c r="ONT230" s="73"/>
      <c r="ONU230" s="31"/>
      <c r="ONV230" s="32"/>
      <c r="ONW230" s="31"/>
      <c r="ONX230" s="31"/>
      <c r="ONY230" s="33"/>
      <c r="ONZ230" s="31"/>
      <c r="OOA230" s="31"/>
      <c r="OOB230" s="31"/>
      <c r="OOC230" s="33"/>
      <c r="OOD230" s="31"/>
      <c r="OOE230" s="29"/>
      <c r="OOF230" s="30"/>
      <c r="OOG230" s="73"/>
      <c r="OOH230" s="31"/>
      <c r="OOI230" s="32"/>
      <c r="OOJ230" s="31"/>
      <c r="OOK230" s="31"/>
      <c r="OOL230" s="33"/>
      <c r="OOM230" s="31"/>
      <c r="OON230" s="31"/>
      <c r="OOO230" s="31"/>
      <c r="OOP230" s="33"/>
      <c r="OOQ230" s="31"/>
      <c r="OOR230" s="29"/>
      <c r="OOS230" s="30"/>
      <c r="OOT230" s="73"/>
      <c r="OOU230" s="31"/>
      <c r="OOV230" s="32"/>
      <c r="OOW230" s="31"/>
      <c r="OOX230" s="31"/>
      <c r="OOY230" s="33"/>
      <c r="OOZ230" s="31"/>
      <c r="OPA230" s="31"/>
      <c r="OPB230" s="31"/>
      <c r="OPC230" s="33"/>
      <c r="OPD230" s="31"/>
      <c r="OPE230" s="29"/>
      <c r="OPF230" s="30"/>
      <c r="OPG230" s="73"/>
      <c r="OPH230" s="31"/>
      <c r="OPI230" s="32"/>
      <c r="OPJ230" s="31"/>
      <c r="OPK230" s="31"/>
      <c r="OPL230" s="33"/>
      <c r="OPM230" s="31"/>
      <c r="OPN230" s="31"/>
      <c r="OPO230" s="31"/>
      <c r="OPP230" s="33"/>
      <c r="OPQ230" s="31"/>
      <c r="OPR230" s="29"/>
      <c r="OPS230" s="30"/>
      <c r="OPT230" s="73"/>
      <c r="OPU230" s="31"/>
      <c r="OPV230" s="32"/>
      <c r="OPW230" s="31"/>
      <c r="OPX230" s="31"/>
      <c r="OPY230" s="33"/>
      <c r="OPZ230" s="31"/>
      <c r="OQA230" s="31"/>
      <c r="OQB230" s="31"/>
      <c r="OQC230" s="33"/>
      <c r="OQD230" s="31"/>
      <c r="OQE230" s="29"/>
      <c r="OQF230" s="30"/>
      <c r="OQG230" s="73"/>
      <c r="OQH230" s="31"/>
      <c r="OQI230" s="32"/>
      <c r="OQJ230" s="31"/>
      <c r="OQK230" s="31"/>
      <c r="OQL230" s="33"/>
      <c r="OQM230" s="31"/>
      <c r="OQN230" s="31"/>
      <c r="OQO230" s="31"/>
      <c r="OQP230" s="33"/>
      <c r="OQQ230" s="31"/>
      <c r="OQR230" s="29"/>
      <c r="OQS230" s="30"/>
      <c r="OQT230" s="73"/>
      <c r="OQU230" s="31"/>
      <c r="OQV230" s="32"/>
      <c r="OQW230" s="31"/>
      <c r="OQX230" s="31"/>
      <c r="OQY230" s="33"/>
      <c r="OQZ230" s="31"/>
      <c r="ORA230" s="31"/>
      <c r="ORB230" s="31"/>
      <c r="ORC230" s="33"/>
      <c r="ORD230" s="31"/>
      <c r="ORE230" s="29"/>
      <c r="ORF230" s="30"/>
      <c r="ORG230" s="73"/>
      <c r="ORH230" s="31"/>
      <c r="ORI230" s="32"/>
      <c r="ORJ230" s="31"/>
      <c r="ORK230" s="31"/>
      <c r="ORL230" s="33"/>
      <c r="ORM230" s="31"/>
      <c r="ORN230" s="31"/>
      <c r="ORO230" s="31"/>
      <c r="ORP230" s="33"/>
      <c r="ORQ230" s="31"/>
      <c r="ORR230" s="29"/>
      <c r="ORS230" s="30"/>
      <c r="ORT230" s="73"/>
      <c r="ORU230" s="31"/>
      <c r="ORV230" s="32"/>
      <c r="ORW230" s="31"/>
      <c r="ORX230" s="31"/>
      <c r="ORY230" s="33"/>
      <c r="ORZ230" s="31"/>
      <c r="OSA230" s="31"/>
      <c r="OSB230" s="31"/>
      <c r="OSC230" s="33"/>
      <c r="OSD230" s="31"/>
      <c r="OSE230" s="29"/>
      <c r="OSF230" s="30"/>
      <c r="OSG230" s="73"/>
      <c r="OSH230" s="31"/>
      <c r="OSI230" s="32"/>
      <c r="OSJ230" s="31"/>
      <c r="OSK230" s="31"/>
      <c r="OSL230" s="33"/>
      <c r="OSM230" s="31"/>
      <c r="OSN230" s="31"/>
      <c r="OSO230" s="31"/>
      <c r="OSP230" s="33"/>
      <c r="OSQ230" s="31"/>
      <c r="OSR230" s="29"/>
      <c r="OSS230" s="30"/>
      <c r="OST230" s="73"/>
      <c r="OSU230" s="31"/>
      <c r="OSV230" s="32"/>
      <c r="OSW230" s="31"/>
      <c r="OSX230" s="31"/>
      <c r="OSY230" s="33"/>
      <c r="OSZ230" s="31"/>
      <c r="OTA230" s="31"/>
      <c r="OTB230" s="31"/>
      <c r="OTC230" s="33"/>
      <c r="OTD230" s="31"/>
      <c r="OTE230" s="29"/>
      <c r="OTF230" s="30"/>
      <c r="OTG230" s="73"/>
      <c r="OTH230" s="31"/>
      <c r="OTI230" s="32"/>
      <c r="OTJ230" s="31"/>
      <c r="OTK230" s="31"/>
      <c r="OTL230" s="33"/>
      <c r="OTM230" s="31"/>
      <c r="OTN230" s="31"/>
      <c r="OTO230" s="31"/>
      <c r="OTP230" s="33"/>
      <c r="OTQ230" s="31"/>
      <c r="OTR230" s="29"/>
      <c r="OTS230" s="30"/>
      <c r="OTT230" s="73"/>
      <c r="OTU230" s="31"/>
      <c r="OTV230" s="32"/>
      <c r="OTW230" s="31"/>
      <c r="OTX230" s="31"/>
      <c r="OTY230" s="33"/>
      <c r="OTZ230" s="31"/>
      <c r="OUA230" s="31"/>
      <c r="OUB230" s="31"/>
      <c r="OUC230" s="33"/>
      <c r="OUD230" s="31"/>
      <c r="OUE230" s="29"/>
      <c r="OUF230" s="30"/>
      <c r="OUG230" s="73"/>
      <c r="OUH230" s="31"/>
      <c r="OUI230" s="32"/>
      <c r="OUJ230" s="31"/>
      <c r="OUK230" s="31"/>
      <c r="OUL230" s="33"/>
      <c r="OUM230" s="31"/>
      <c r="OUN230" s="31"/>
      <c r="OUO230" s="31"/>
      <c r="OUP230" s="33"/>
      <c r="OUQ230" s="31"/>
      <c r="OUR230" s="29"/>
      <c r="OUS230" s="30"/>
      <c r="OUT230" s="73"/>
      <c r="OUU230" s="31"/>
      <c r="OUV230" s="32"/>
      <c r="OUW230" s="31"/>
      <c r="OUX230" s="31"/>
      <c r="OUY230" s="33"/>
      <c r="OUZ230" s="31"/>
      <c r="OVA230" s="31"/>
      <c r="OVB230" s="31"/>
      <c r="OVC230" s="33"/>
      <c r="OVD230" s="31"/>
      <c r="OVE230" s="29"/>
      <c r="OVF230" s="30"/>
      <c r="OVG230" s="73"/>
      <c r="OVH230" s="31"/>
      <c r="OVI230" s="32"/>
      <c r="OVJ230" s="31"/>
      <c r="OVK230" s="31"/>
      <c r="OVL230" s="33"/>
      <c r="OVM230" s="31"/>
      <c r="OVN230" s="31"/>
      <c r="OVO230" s="31"/>
      <c r="OVP230" s="33"/>
      <c r="OVQ230" s="31"/>
      <c r="OVR230" s="29"/>
      <c r="OVS230" s="30"/>
      <c r="OVT230" s="73"/>
      <c r="OVU230" s="31"/>
      <c r="OVV230" s="32"/>
      <c r="OVW230" s="31"/>
      <c r="OVX230" s="31"/>
      <c r="OVY230" s="33"/>
      <c r="OVZ230" s="31"/>
      <c r="OWA230" s="31"/>
      <c r="OWB230" s="31"/>
      <c r="OWC230" s="33"/>
      <c r="OWD230" s="31"/>
      <c r="OWE230" s="29"/>
      <c r="OWF230" s="30"/>
      <c r="OWG230" s="73"/>
      <c r="OWH230" s="31"/>
      <c r="OWI230" s="32"/>
      <c r="OWJ230" s="31"/>
      <c r="OWK230" s="31"/>
      <c r="OWL230" s="33"/>
      <c r="OWM230" s="31"/>
      <c r="OWN230" s="31"/>
      <c r="OWO230" s="31"/>
      <c r="OWP230" s="33"/>
      <c r="OWQ230" s="31"/>
      <c r="OWR230" s="29"/>
      <c r="OWS230" s="30"/>
      <c r="OWT230" s="73"/>
      <c r="OWU230" s="31"/>
      <c r="OWV230" s="32"/>
      <c r="OWW230" s="31"/>
      <c r="OWX230" s="31"/>
      <c r="OWY230" s="33"/>
      <c r="OWZ230" s="31"/>
      <c r="OXA230" s="31"/>
      <c r="OXB230" s="31"/>
      <c r="OXC230" s="33"/>
      <c r="OXD230" s="31"/>
      <c r="OXE230" s="29"/>
      <c r="OXF230" s="30"/>
      <c r="OXG230" s="73"/>
      <c r="OXH230" s="31"/>
      <c r="OXI230" s="32"/>
      <c r="OXJ230" s="31"/>
      <c r="OXK230" s="31"/>
      <c r="OXL230" s="33"/>
      <c r="OXM230" s="31"/>
      <c r="OXN230" s="31"/>
      <c r="OXO230" s="31"/>
      <c r="OXP230" s="33"/>
      <c r="OXQ230" s="31"/>
      <c r="OXR230" s="29"/>
      <c r="OXS230" s="30"/>
      <c r="OXT230" s="73"/>
      <c r="OXU230" s="31"/>
      <c r="OXV230" s="32"/>
      <c r="OXW230" s="31"/>
      <c r="OXX230" s="31"/>
      <c r="OXY230" s="33"/>
      <c r="OXZ230" s="31"/>
      <c r="OYA230" s="31"/>
      <c r="OYB230" s="31"/>
      <c r="OYC230" s="33"/>
      <c r="OYD230" s="31"/>
      <c r="OYE230" s="29"/>
      <c r="OYF230" s="30"/>
      <c r="OYG230" s="73"/>
      <c r="OYH230" s="31"/>
      <c r="OYI230" s="32"/>
      <c r="OYJ230" s="31"/>
      <c r="OYK230" s="31"/>
      <c r="OYL230" s="33"/>
      <c r="OYM230" s="31"/>
      <c r="OYN230" s="31"/>
      <c r="OYO230" s="31"/>
      <c r="OYP230" s="33"/>
      <c r="OYQ230" s="31"/>
      <c r="OYR230" s="29"/>
      <c r="OYS230" s="30"/>
      <c r="OYT230" s="73"/>
      <c r="OYU230" s="31"/>
      <c r="OYV230" s="32"/>
      <c r="OYW230" s="31"/>
      <c r="OYX230" s="31"/>
      <c r="OYY230" s="33"/>
      <c r="OYZ230" s="31"/>
      <c r="OZA230" s="31"/>
      <c r="OZB230" s="31"/>
      <c r="OZC230" s="33"/>
      <c r="OZD230" s="31"/>
      <c r="OZE230" s="29"/>
      <c r="OZF230" s="30"/>
      <c r="OZG230" s="73"/>
      <c r="OZH230" s="31"/>
      <c r="OZI230" s="32"/>
      <c r="OZJ230" s="31"/>
      <c r="OZK230" s="31"/>
      <c r="OZL230" s="33"/>
      <c r="OZM230" s="31"/>
      <c r="OZN230" s="31"/>
      <c r="OZO230" s="31"/>
      <c r="OZP230" s="33"/>
      <c r="OZQ230" s="31"/>
      <c r="OZR230" s="29"/>
      <c r="OZS230" s="30"/>
      <c r="OZT230" s="73"/>
      <c r="OZU230" s="31"/>
      <c r="OZV230" s="32"/>
      <c r="OZW230" s="31"/>
      <c r="OZX230" s="31"/>
      <c r="OZY230" s="33"/>
      <c r="OZZ230" s="31"/>
      <c r="PAA230" s="31"/>
      <c r="PAB230" s="31"/>
      <c r="PAC230" s="33"/>
      <c r="PAD230" s="31"/>
      <c r="PAE230" s="29"/>
      <c r="PAF230" s="30"/>
      <c r="PAG230" s="73"/>
      <c r="PAH230" s="31"/>
      <c r="PAI230" s="32"/>
      <c r="PAJ230" s="31"/>
      <c r="PAK230" s="31"/>
      <c r="PAL230" s="33"/>
      <c r="PAM230" s="31"/>
      <c r="PAN230" s="31"/>
      <c r="PAO230" s="31"/>
      <c r="PAP230" s="33"/>
      <c r="PAQ230" s="31"/>
      <c r="PAR230" s="29"/>
      <c r="PAS230" s="30"/>
      <c r="PAT230" s="73"/>
      <c r="PAU230" s="31"/>
      <c r="PAV230" s="32"/>
      <c r="PAW230" s="31"/>
      <c r="PAX230" s="31"/>
      <c r="PAY230" s="33"/>
      <c r="PAZ230" s="31"/>
      <c r="PBA230" s="31"/>
      <c r="PBB230" s="31"/>
      <c r="PBC230" s="33"/>
      <c r="PBD230" s="31"/>
      <c r="PBE230" s="29"/>
      <c r="PBF230" s="30"/>
      <c r="PBG230" s="73"/>
      <c r="PBH230" s="31"/>
      <c r="PBI230" s="32"/>
      <c r="PBJ230" s="31"/>
      <c r="PBK230" s="31"/>
      <c r="PBL230" s="33"/>
      <c r="PBM230" s="31"/>
      <c r="PBN230" s="31"/>
      <c r="PBO230" s="31"/>
      <c r="PBP230" s="33"/>
      <c r="PBQ230" s="31"/>
      <c r="PBR230" s="29"/>
      <c r="PBS230" s="30"/>
      <c r="PBT230" s="73"/>
      <c r="PBU230" s="31"/>
      <c r="PBV230" s="32"/>
      <c r="PBW230" s="31"/>
      <c r="PBX230" s="31"/>
      <c r="PBY230" s="33"/>
      <c r="PBZ230" s="31"/>
      <c r="PCA230" s="31"/>
      <c r="PCB230" s="31"/>
      <c r="PCC230" s="33"/>
      <c r="PCD230" s="31"/>
      <c r="PCE230" s="29"/>
      <c r="PCF230" s="30"/>
      <c r="PCG230" s="73"/>
      <c r="PCH230" s="31"/>
      <c r="PCI230" s="32"/>
      <c r="PCJ230" s="31"/>
      <c r="PCK230" s="31"/>
      <c r="PCL230" s="33"/>
      <c r="PCM230" s="31"/>
      <c r="PCN230" s="31"/>
      <c r="PCO230" s="31"/>
      <c r="PCP230" s="33"/>
      <c r="PCQ230" s="31"/>
      <c r="PCR230" s="29"/>
      <c r="PCS230" s="30"/>
      <c r="PCT230" s="73"/>
      <c r="PCU230" s="31"/>
      <c r="PCV230" s="32"/>
      <c r="PCW230" s="31"/>
      <c r="PCX230" s="31"/>
      <c r="PCY230" s="33"/>
      <c r="PCZ230" s="31"/>
      <c r="PDA230" s="31"/>
      <c r="PDB230" s="31"/>
      <c r="PDC230" s="33"/>
      <c r="PDD230" s="31"/>
      <c r="PDE230" s="29"/>
      <c r="PDF230" s="30"/>
      <c r="PDG230" s="73"/>
      <c r="PDH230" s="31"/>
      <c r="PDI230" s="32"/>
      <c r="PDJ230" s="31"/>
      <c r="PDK230" s="31"/>
      <c r="PDL230" s="33"/>
      <c r="PDM230" s="31"/>
      <c r="PDN230" s="31"/>
      <c r="PDO230" s="31"/>
      <c r="PDP230" s="33"/>
      <c r="PDQ230" s="31"/>
      <c r="PDR230" s="29"/>
      <c r="PDS230" s="30"/>
      <c r="PDT230" s="73"/>
      <c r="PDU230" s="31"/>
      <c r="PDV230" s="32"/>
      <c r="PDW230" s="31"/>
      <c r="PDX230" s="31"/>
      <c r="PDY230" s="33"/>
      <c r="PDZ230" s="31"/>
      <c r="PEA230" s="31"/>
      <c r="PEB230" s="31"/>
      <c r="PEC230" s="33"/>
      <c r="PED230" s="31"/>
      <c r="PEE230" s="29"/>
      <c r="PEF230" s="30"/>
      <c r="PEG230" s="73"/>
      <c r="PEH230" s="31"/>
      <c r="PEI230" s="32"/>
      <c r="PEJ230" s="31"/>
      <c r="PEK230" s="31"/>
      <c r="PEL230" s="33"/>
      <c r="PEM230" s="31"/>
      <c r="PEN230" s="31"/>
      <c r="PEO230" s="31"/>
      <c r="PEP230" s="33"/>
      <c r="PEQ230" s="31"/>
      <c r="PER230" s="29"/>
      <c r="PES230" s="30"/>
      <c r="PET230" s="73"/>
      <c r="PEU230" s="31"/>
      <c r="PEV230" s="32"/>
      <c r="PEW230" s="31"/>
      <c r="PEX230" s="31"/>
      <c r="PEY230" s="33"/>
      <c r="PEZ230" s="31"/>
      <c r="PFA230" s="31"/>
      <c r="PFB230" s="31"/>
      <c r="PFC230" s="33"/>
      <c r="PFD230" s="31"/>
      <c r="PFE230" s="29"/>
      <c r="PFF230" s="30"/>
      <c r="PFG230" s="73"/>
      <c r="PFH230" s="31"/>
      <c r="PFI230" s="32"/>
      <c r="PFJ230" s="31"/>
      <c r="PFK230" s="31"/>
      <c r="PFL230" s="33"/>
      <c r="PFM230" s="31"/>
      <c r="PFN230" s="31"/>
      <c r="PFO230" s="31"/>
      <c r="PFP230" s="33"/>
      <c r="PFQ230" s="31"/>
      <c r="PFR230" s="29"/>
      <c r="PFS230" s="30"/>
      <c r="PFT230" s="73"/>
      <c r="PFU230" s="31"/>
      <c r="PFV230" s="32"/>
      <c r="PFW230" s="31"/>
      <c r="PFX230" s="31"/>
      <c r="PFY230" s="33"/>
      <c r="PFZ230" s="31"/>
      <c r="PGA230" s="31"/>
      <c r="PGB230" s="31"/>
      <c r="PGC230" s="33"/>
      <c r="PGD230" s="31"/>
      <c r="PGE230" s="29"/>
      <c r="PGF230" s="30"/>
      <c r="PGG230" s="73"/>
      <c r="PGH230" s="31"/>
      <c r="PGI230" s="32"/>
      <c r="PGJ230" s="31"/>
      <c r="PGK230" s="31"/>
      <c r="PGL230" s="33"/>
      <c r="PGM230" s="31"/>
      <c r="PGN230" s="31"/>
      <c r="PGO230" s="31"/>
      <c r="PGP230" s="33"/>
      <c r="PGQ230" s="31"/>
      <c r="PGR230" s="29"/>
      <c r="PGS230" s="30"/>
      <c r="PGT230" s="73"/>
      <c r="PGU230" s="31"/>
      <c r="PGV230" s="32"/>
      <c r="PGW230" s="31"/>
      <c r="PGX230" s="31"/>
      <c r="PGY230" s="33"/>
      <c r="PGZ230" s="31"/>
      <c r="PHA230" s="31"/>
      <c r="PHB230" s="31"/>
      <c r="PHC230" s="33"/>
      <c r="PHD230" s="31"/>
      <c r="PHE230" s="29"/>
      <c r="PHF230" s="30"/>
      <c r="PHG230" s="73"/>
      <c r="PHH230" s="31"/>
      <c r="PHI230" s="32"/>
      <c r="PHJ230" s="31"/>
      <c r="PHK230" s="31"/>
      <c r="PHL230" s="33"/>
      <c r="PHM230" s="31"/>
      <c r="PHN230" s="31"/>
      <c r="PHO230" s="31"/>
      <c r="PHP230" s="33"/>
      <c r="PHQ230" s="31"/>
      <c r="PHR230" s="29"/>
      <c r="PHS230" s="30"/>
      <c r="PHT230" s="73"/>
      <c r="PHU230" s="31"/>
      <c r="PHV230" s="32"/>
      <c r="PHW230" s="31"/>
      <c r="PHX230" s="31"/>
      <c r="PHY230" s="33"/>
      <c r="PHZ230" s="31"/>
      <c r="PIA230" s="31"/>
      <c r="PIB230" s="31"/>
      <c r="PIC230" s="33"/>
      <c r="PID230" s="31"/>
      <c r="PIE230" s="29"/>
      <c r="PIF230" s="30"/>
      <c r="PIG230" s="73"/>
      <c r="PIH230" s="31"/>
      <c r="PII230" s="32"/>
      <c r="PIJ230" s="31"/>
      <c r="PIK230" s="31"/>
      <c r="PIL230" s="33"/>
      <c r="PIM230" s="31"/>
      <c r="PIN230" s="31"/>
      <c r="PIO230" s="31"/>
      <c r="PIP230" s="33"/>
      <c r="PIQ230" s="31"/>
      <c r="PIR230" s="29"/>
      <c r="PIS230" s="30"/>
      <c r="PIT230" s="73"/>
      <c r="PIU230" s="31"/>
      <c r="PIV230" s="32"/>
      <c r="PIW230" s="31"/>
      <c r="PIX230" s="31"/>
      <c r="PIY230" s="33"/>
      <c r="PIZ230" s="31"/>
      <c r="PJA230" s="31"/>
      <c r="PJB230" s="31"/>
      <c r="PJC230" s="33"/>
      <c r="PJD230" s="31"/>
      <c r="PJE230" s="29"/>
      <c r="PJF230" s="30"/>
      <c r="PJG230" s="73"/>
      <c r="PJH230" s="31"/>
      <c r="PJI230" s="32"/>
      <c r="PJJ230" s="31"/>
      <c r="PJK230" s="31"/>
      <c r="PJL230" s="33"/>
      <c r="PJM230" s="31"/>
      <c r="PJN230" s="31"/>
      <c r="PJO230" s="31"/>
      <c r="PJP230" s="33"/>
      <c r="PJQ230" s="31"/>
      <c r="PJR230" s="29"/>
      <c r="PJS230" s="30"/>
      <c r="PJT230" s="73"/>
      <c r="PJU230" s="31"/>
      <c r="PJV230" s="32"/>
      <c r="PJW230" s="31"/>
      <c r="PJX230" s="31"/>
      <c r="PJY230" s="33"/>
      <c r="PJZ230" s="31"/>
      <c r="PKA230" s="31"/>
      <c r="PKB230" s="31"/>
      <c r="PKC230" s="33"/>
      <c r="PKD230" s="31"/>
      <c r="PKE230" s="29"/>
      <c r="PKF230" s="30"/>
      <c r="PKG230" s="73"/>
      <c r="PKH230" s="31"/>
      <c r="PKI230" s="32"/>
      <c r="PKJ230" s="31"/>
      <c r="PKK230" s="31"/>
      <c r="PKL230" s="33"/>
      <c r="PKM230" s="31"/>
      <c r="PKN230" s="31"/>
      <c r="PKO230" s="31"/>
      <c r="PKP230" s="33"/>
      <c r="PKQ230" s="31"/>
      <c r="PKR230" s="29"/>
      <c r="PKS230" s="30"/>
      <c r="PKT230" s="73"/>
      <c r="PKU230" s="31"/>
      <c r="PKV230" s="32"/>
      <c r="PKW230" s="31"/>
      <c r="PKX230" s="31"/>
      <c r="PKY230" s="33"/>
      <c r="PKZ230" s="31"/>
      <c r="PLA230" s="31"/>
      <c r="PLB230" s="31"/>
      <c r="PLC230" s="33"/>
      <c r="PLD230" s="31"/>
      <c r="PLE230" s="29"/>
      <c r="PLF230" s="30"/>
      <c r="PLG230" s="73"/>
      <c r="PLH230" s="31"/>
      <c r="PLI230" s="32"/>
      <c r="PLJ230" s="31"/>
      <c r="PLK230" s="31"/>
      <c r="PLL230" s="33"/>
      <c r="PLM230" s="31"/>
      <c r="PLN230" s="31"/>
      <c r="PLO230" s="31"/>
      <c r="PLP230" s="33"/>
      <c r="PLQ230" s="31"/>
      <c r="PLR230" s="29"/>
      <c r="PLS230" s="30"/>
      <c r="PLT230" s="73"/>
      <c r="PLU230" s="31"/>
      <c r="PLV230" s="32"/>
      <c r="PLW230" s="31"/>
      <c r="PLX230" s="31"/>
      <c r="PLY230" s="33"/>
      <c r="PLZ230" s="31"/>
      <c r="PMA230" s="31"/>
      <c r="PMB230" s="31"/>
      <c r="PMC230" s="33"/>
      <c r="PMD230" s="31"/>
      <c r="PME230" s="29"/>
      <c r="PMF230" s="30"/>
      <c r="PMG230" s="73"/>
      <c r="PMH230" s="31"/>
      <c r="PMI230" s="32"/>
      <c r="PMJ230" s="31"/>
      <c r="PMK230" s="31"/>
      <c r="PML230" s="33"/>
      <c r="PMM230" s="31"/>
      <c r="PMN230" s="31"/>
      <c r="PMO230" s="31"/>
      <c r="PMP230" s="33"/>
      <c r="PMQ230" s="31"/>
      <c r="PMR230" s="29"/>
      <c r="PMS230" s="30"/>
      <c r="PMT230" s="73"/>
      <c r="PMU230" s="31"/>
      <c r="PMV230" s="32"/>
      <c r="PMW230" s="31"/>
      <c r="PMX230" s="31"/>
      <c r="PMY230" s="33"/>
      <c r="PMZ230" s="31"/>
      <c r="PNA230" s="31"/>
      <c r="PNB230" s="31"/>
      <c r="PNC230" s="33"/>
      <c r="PND230" s="31"/>
      <c r="PNE230" s="29"/>
      <c r="PNF230" s="30"/>
      <c r="PNG230" s="73"/>
      <c r="PNH230" s="31"/>
      <c r="PNI230" s="32"/>
      <c r="PNJ230" s="31"/>
      <c r="PNK230" s="31"/>
      <c r="PNL230" s="33"/>
      <c r="PNM230" s="31"/>
      <c r="PNN230" s="31"/>
      <c r="PNO230" s="31"/>
      <c r="PNP230" s="33"/>
      <c r="PNQ230" s="31"/>
      <c r="PNR230" s="29"/>
      <c r="PNS230" s="30"/>
      <c r="PNT230" s="73"/>
      <c r="PNU230" s="31"/>
      <c r="PNV230" s="32"/>
      <c r="PNW230" s="31"/>
      <c r="PNX230" s="31"/>
      <c r="PNY230" s="33"/>
      <c r="PNZ230" s="31"/>
      <c r="POA230" s="31"/>
      <c r="POB230" s="31"/>
      <c r="POC230" s="33"/>
      <c r="POD230" s="31"/>
      <c r="POE230" s="29"/>
      <c r="POF230" s="30"/>
      <c r="POG230" s="73"/>
      <c r="POH230" s="31"/>
      <c r="POI230" s="32"/>
      <c r="POJ230" s="31"/>
      <c r="POK230" s="31"/>
      <c r="POL230" s="33"/>
      <c r="POM230" s="31"/>
      <c r="PON230" s="31"/>
      <c r="POO230" s="31"/>
      <c r="POP230" s="33"/>
      <c r="POQ230" s="31"/>
      <c r="POR230" s="29"/>
      <c r="POS230" s="30"/>
      <c r="POT230" s="73"/>
      <c r="POU230" s="31"/>
      <c r="POV230" s="32"/>
      <c r="POW230" s="31"/>
      <c r="POX230" s="31"/>
      <c r="POY230" s="33"/>
      <c r="POZ230" s="31"/>
      <c r="PPA230" s="31"/>
      <c r="PPB230" s="31"/>
      <c r="PPC230" s="33"/>
      <c r="PPD230" s="31"/>
      <c r="PPE230" s="29"/>
      <c r="PPF230" s="30"/>
      <c r="PPG230" s="73"/>
      <c r="PPH230" s="31"/>
      <c r="PPI230" s="32"/>
      <c r="PPJ230" s="31"/>
      <c r="PPK230" s="31"/>
      <c r="PPL230" s="33"/>
      <c r="PPM230" s="31"/>
      <c r="PPN230" s="31"/>
      <c r="PPO230" s="31"/>
      <c r="PPP230" s="33"/>
      <c r="PPQ230" s="31"/>
      <c r="PPR230" s="29"/>
      <c r="PPS230" s="30"/>
      <c r="PPT230" s="73"/>
      <c r="PPU230" s="31"/>
      <c r="PPV230" s="32"/>
      <c r="PPW230" s="31"/>
      <c r="PPX230" s="31"/>
      <c r="PPY230" s="33"/>
      <c r="PPZ230" s="31"/>
      <c r="PQA230" s="31"/>
      <c r="PQB230" s="31"/>
      <c r="PQC230" s="33"/>
      <c r="PQD230" s="31"/>
      <c r="PQE230" s="29"/>
      <c r="PQF230" s="30"/>
      <c r="PQG230" s="73"/>
      <c r="PQH230" s="31"/>
      <c r="PQI230" s="32"/>
      <c r="PQJ230" s="31"/>
      <c r="PQK230" s="31"/>
      <c r="PQL230" s="33"/>
      <c r="PQM230" s="31"/>
      <c r="PQN230" s="31"/>
      <c r="PQO230" s="31"/>
      <c r="PQP230" s="33"/>
      <c r="PQQ230" s="31"/>
      <c r="PQR230" s="29"/>
      <c r="PQS230" s="30"/>
      <c r="PQT230" s="73"/>
      <c r="PQU230" s="31"/>
      <c r="PQV230" s="32"/>
      <c r="PQW230" s="31"/>
      <c r="PQX230" s="31"/>
      <c r="PQY230" s="33"/>
      <c r="PQZ230" s="31"/>
      <c r="PRA230" s="31"/>
      <c r="PRB230" s="31"/>
      <c r="PRC230" s="33"/>
      <c r="PRD230" s="31"/>
      <c r="PRE230" s="29"/>
      <c r="PRF230" s="30"/>
      <c r="PRG230" s="73"/>
      <c r="PRH230" s="31"/>
      <c r="PRI230" s="32"/>
      <c r="PRJ230" s="31"/>
      <c r="PRK230" s="31"/>
      <c r="PRL230" s="33"/>
      <c r="PRM230" s="31"/>
      <c r="PRN230" s="31"/>
      <c r="PRO230" s="31"/>
      <c r="PRP230" s="33"/>
      <c r="PRQ230" s="31"/>
      <c r="PRR230" s="29"/>
      <c r="PRS230" s="30"/>
      <c r="PRT230" s="73"/>
      <c r="PRU230" s="31"/>
      <c r="PRV230" s="32"/>
      <c r="PRW230" s="31"/>
      <c r="PRX230" s="31"/>
      <c r="PRY230" s="33"/>
      <c r="PRZ230" s="31"/>
      <c r="PSA230" s="31"/>
      <c r="PSB230" s="31"/>
      <c r="PSC230" s="33"/>
      <c r="PSD230" s="31"/>
      <c r="PSE230" s="29"/>
      <c r="PSF230" s="30"/>
      <c r="PSG230" s="73"/>
      <c r="PSH230" s="31"/>
      <c r="PSI230" s="32"/>
      <c r="PSJ230" s="31"/>
      <c r="PSK230" s="31"/>
      <c r="PSL230" s="33"/>
      <c r="PSM230" s="31"/>
      <c r="PSN230" s="31"/>
      <c r="PSO230" s="31"/>
      <c r="PSP230" s="33"/>
      <c r="PSQ230" s="31"/>
      <c r="PSR230" s="29"/>
      <c r="PSS230" s="30"/>
      <c r="PST230" s="73"/>
      <c r="PSU230" s="31"/>
      <c r="PSV230" s="32"/>
      <c r="PSW230" s="31"/>
      <c r="PSX230" s="31"/>
      <c r="PSY230" s="33"/>
      <c r="PSZ230" s="31"/>
      <c r="PTA230" s="31"/>
      <c r="PTB230" s="31"/>
      <c r="PTC230" s="33"/>
      <c r="PTD230" s="31"/>
      <c r="PTE230" s="29"/>
      <c r="PTF230" s="30"/>
      <c r="PTG230" s="73"/>
      <c r="PTH230" s="31"/>
      <c r="PTI230" s="32"/>
      <c r="PTJ230" s="31"/>
      <c r="PTK230" s="31"/>
      <c r="PTL230" s="33"/>
      <c r="PTM230" s="31"/>
      <c r="PTN230" s="31"/>
      <c r="PTO230" s="31"/>
      <c r="PTP230" s="33"/>
      <c r="PTQ230" s="31"/>
      <c r="PTR230" s="29"/>
      <c r="PTS230" s="30"/>
      <c r="PTT230" s="73"/>
      <c r="PTU230" s="31"/>
      <c r="PTV230" s="32"/>
      <c r="PTW230" s="31"/>
      <c r="PTX230" s="31"/>
      <c r="PTY230" s="33"/>
      <c r="PTZ230" s="31"/>
      <c r="PUA230" s="31"/>
      <c r="PUB230" s="31"/>
      <c r="PUC230" s="33"/>
      <c r="PUD230" s="31"/>
      <c r="PUE230" s="29"/>
      <c r="PUF230" s="30"/>
      <c r="PUG230" s="73"/>
      <c r="PUH230" s="31"/>
      <c r="PUI230" s="32"/>
      <c r="PUJ230" s="31"/>
      <c r="PUK230" s="31"/>
      <c r="PUL230" s="33"/>
      <c r="PUM230" s="31"/>
      <c r="PUN230" s="31"/>
      <c r="PUO230" s="31"/>
      <c r="PUP230" s="33"/>
      <c r="PUQ230" s="31"/>
      <c r="PUR230" s="29"/>
      <c r="PUS230" s="30"/>
      <c r="PUT230" s="73"/>
      <c r="PUU230" s="31"/>
      <c r="PUV230" s="32"/>
      <c r="PUW230" s="31"/>
      <c r="PUX230" s="31"/>
      <c r="PUY230" s="33"/>
      <c r="PUZ230" s="31"/>
      <c r="PVA230" s="31"/>
      <c r="PVB230" s="31"/>
      <c r="PVC230" s="33"/>
      <c r="PVD230" s="31"/>
      <c r="PVE230" s="29"/>
      <c r="PVF230" s="30"/>
      <c r="PVG230" s="73"/>
      <c r="PVH230" s="31"/>
      <c r="PVI230" s="32"/>
      <c r="PVJ230" s="31"/>
      <c r="PVK230" s="31"/>
      <c r="PVL230" s="33"/>
      <c r="PVM230" s="31"/>
      <c r="PVN230" s="31"/>
      <c r="PVO230" s="31"/>
      <c r="PVP230" s="33"/>
      <c r="PVQ230" s="31"/>
      <c r="PVR230" s="29"/>
      <c r="PVS230" s="30"/>
      <c r="PVT230" s="73"/>
      <c r="PVU230" s="31"/>
      <c r="PVV230" s="32"/>
      <c r="PVW230" s="31"/>
      <c r="PVX230" s="31"/>
      <c r="PVY230" s="33"/>
      <c r="PVZ230" s="31"/>
      <c r="PWA230" s="31"/>
      <c r="PWB230" s="31"/>
      <c r="PWC230" s="33"/>
      <c r="PWD230" s="31"/>
      <c r="PWE230" s="29"/>
      <c r="PWF230" s="30"/>
      <c r="PWG230" s="73"/>
      <c r="PWH230" s="31"/>
      <c r="PWI230" s="32"/>
      <c r="PWJ230" s="31"/>
      <c r="PWK230" s="31"/>
      <c r="PWL230" s="33"/>
      <c r="PWM230" s="31"/>
      <c r="PWN230" s="31"/>
      <c r="PWO230" s="31"/>
      <c r="PWP230" s="33"/>
      <c r="PWQ230" s="31"/>
      <c r="PWR230" s="29"/>
      <c r="PWS230" s="30"/>
      <c r="PWT230" s="73"/>
      <c r="PWU230" s="31"/>
      <c r="PWV230" s="32"/>
      <c r="PWW230" s="31"/>
      <c r="PWX230" s="31"/>
      <c r="PWY230" s="33"/>
      <c r="PWZ230" s="31"/>
      <c r="PXA230" s="31"/>
      <c r="PXB230" s="31"/>
      <c r="PXC230" s="33"/>
      <c r="PXD230" s="31"/>
      <c r="PXE230" s="29"/>
      <c r="PXF230" s="30"/>
      <c r="PXG230" s="73"/>
      <c r="PXH230" s="31"/>
      <c r="PXI230" s="32"/>
      <c r="PXJ230" s="31"/>
      <c r="PXK230" s="31"/>
      <c r="PXL230" s="33"/>
      <c r="PXM230" s="31"/>
      <c r="PXN230" s="31"/>
      <c r="PXO230" s="31"/>
      <c r="PXP230" s="33"/>
      <c r="PXQ230" s="31"/>
      <c r="PXR230" s="29"/>
      <c r="PXS230" s="30"/>
      <c r="PXT230" s="73"/>
      <c r="PXU230" s="31"/>
      <c r="PXV230" s="32"/>
      <c r="PXW230" s="31"/>
      <c r="PXX230" s="31"/>
      <c r="PXY230" s="33"/>
      <c r="PXZ230" s="31"/>
      <c r="PYA230" s="31"/>
      <c r="PYB230" s="31"/>
      <c r="PYC230" s="33"/>
      <c r="PYD230" s="31"/>
      <c r="PYE230" s="29"/>
      <c r="PYF230" s="30"/>
      <c r="PYG230" s="73"/>
      <c r="PYH230" s="31"/>
      <c r="PYI230" s="32"/>
      <c r="PYJ230" s="31"/>
      <c r="PYK230" s="31"/>
      <c r="PYL230" s="33"/>
      <c r="PYM230" s="31"/>
      <c r="PYN230" s="31"/>
      <c r="PYO230" s="31"/>
      <c r="PYP230" s="33"/>
      <c r="PYQ230" s="31"/>
      <c r="PYR230" s="29"/>
      <c r="PYS230" s="30"/>
      <c r="PYT230" s="73"/>
      <c r="PYU230" s="31"/>
      <c r="PYV230" s="32"/>
      <c r="PYW230" s="31"/>
      <c r="PYX230" s="31"/>
      <c r="PYY230" s="33"/>
      <c r="PYZ230" s="31"/>
      <c r="PZA230" s="31"/>
      <c r="PZB230" s="31"/>
      <c r="PZC230" s="33"/>
      <c r="PZD230" s="31"/>
      <c r="PZE230" s="29"/>
      <c r="PZF230" s="30"/>
      <c r="PZG230" s="73"/>
      <c r="PZH230" s="31"/>
      <c r="PZI230" s="32"/>
      <c r="PZJ230" s="31"/>
      <c r="PZK230" s="31"/>
      <c r="PZL230" s="33"/>
      <c r="PZM230" s="31"/>
      <c r="PZN230" s="31"/>
      <c r="PZO230" s="31"/>
      <c r="PZP230" s="33"/>
      <c r="PZQ230" s="31"/>
      <c r="PZR230" s="29"/>
      <c r="PZS230" s="30"/>
      <c r="PZT230" s="73"/>
      <c r="PZU230" s="31"/>
      <c r="PZV230" s="32"/>
      <c r="PZW230" s="31"/>
      <c r="PZX230" s="31"/>
      <c r="PZY230" s="33"/>
      <c r="PZZ230" s="31"/>
      <c r="QAA230" s="31"/>
      <c r="QAB230" s="31"/>
      <c r="QAC230" s="33"/>
      <c r="QAD230" s="31"/>
      <c r="QAE230" s="29"/>
      <c r="QAF230" s="30"/>
      <c r="QAG230" s="73"/>
      <c r="QAH230" s="31"/>
      <c r="QAI230" s="32"/>
      <c r="QAJ230" s="31"/>
      <c r="QAK230" s="31"/>
      <c r="QAL230" s="33"/>
      <c r="QAM230" s="31"/>
      <c r="QAN230" s="31"/>
      <c r="QAO230" s="31"/>
      <c r="QAP230" s="33"/>
      <c r="QAQ230" s="31"/>
      <c r="QAR230" s="29"/>
      <c r="QAS230" s="30"/>
      <c r="QAT230" s="73"/>
      <c r="QAU230" s="31"/>
      <c r="QAV230" s="32"/>
      <c r="QAW230" s="31"/>
      <c r="QAX230" s="31"/>
      <c r="QAY230" s="33"/>
      <c r="QAZ230" s="31"/>
      <c r="QBA230" s="31"/>
      <c r="QBB230" s="31"/>
      <c r="QBC230" s="33"/>
      <c r="QBD230" s="31"/>
      <c r="QBE230" s="29"/>
      <c r="QBF230" s="30"/>
      <c r="QBG230" s="73"/>
      <c r="QBH230" s="31"/>
      <c r="QBI230" s="32"/>
      <c r="QBJ230" s="31"/>
      <c r="QBK230" s="31"/>
      <c r="QBL230" s="33"/>
      <c r="QBM230" s="31"/>
      <c r="QBN230" s="31"/>
      <c r="QBO230" s="31"/>
      <c r="QBP230" s="33"/>
      <c r="QBQ230" s="31"/>
      <c r="QBR230" s="29"/>
      <c r="QBS230" s="30"/>
      <c r="QBT230" s="73"/>
      <c r="QBU230" s="31"/>
      <c r="QBV230" s="32"/>
      <c r="QBW230" s="31"/>
      <c r="QBX230" s="31"/>
      <c r="QBY230" s="33"/>
      <c r="QBZ230" s="31"/>
      <c r="QCA230" s="31"/>
      <c r="QCB230" s="31"/>
      <c r="QCC230" s="33"/>
      <c r="QCD230" s="31"/>
      <c r="QCE230" s="29"/>
      <c r="QCF230" s="30"/>
      <c r="QCG230" s="73"/>
      <c r="QCH230" s="31"/>
      <c r="QCI230" s="32"/>
      <c r="QCJ230" s="31"/>
      <c r="QCK230" s="31"/>
      <c r="QCL230" s="33"/>
      <c r="QCM230" s="31"/>
      <c r="QCN230" s="31"/>
      <c r="QCO230" s="31"/>
      <c r="QCP230" s="33"/>
      <c r="QCQ230" s="31"/>
      <c r="QCR230" s="29"/>
      <c r="QCS230" s="30"/>
      <c r="QCT230" s="73"/>
      <c r="QCU230" s="31"/>
      <c r="QCV230" s="32"/>
      <c r="QCW230" s="31"/>
      <c r="QCX230" s="31"/>
      <c r="QCY230" s="33"/>
      <c r="QCZ230" s="31"/>
      <c r="QDA230" s="31"/>
      <c r="QDB230" s="31"/>
      <c r="QDC230" s="33"/>
      <c r="QDD230" s="31"/>
      <c r="QDE230" s="29"/>
      <c r="QDF230" s="30"/>
      <c r="QDG230" s="73"/>
      <c r="QDH230" s="31"/>
      <c r="QDI230" s="32"/>
      <c r="QDJ230" s="31"/>
      <c r="QDK230" s="31"/>
      <c r="QDL230" s="33"/>
      <c r="QDM230" s="31"/>
      <c r="QDN230" s="31"/>
      <c r="QDO230" s="31"/>
      <c r="QDP230" s="33"/>
      <c r="QDQ230" s="31"/>
      <c r="QDR230" s="29"/>
      <c r="QDS230" s="30"/>
      <c r="QDT230" s="73"/>
      <c r="QDU230" s="31"/>
      <c r="QDV230" s="32"/>
      <c r="QDW230" s="31"/>
      <c r="QDX230" s="31"/>
      <c r="QDY230" s="33"/>
      <c r="QDZ230" s="31"/>
      <c r="QEA230" s="31"/>
      <c r="QEB230" s="31"/>
      <c r="QEC230" s="33"/>
      <c r="QED230" s="31"/>
      <c r="QEE230" s="29"/>
      <c r="QEF230" s="30"/>
      <c r="QEG230" s="73"/>
      <c r="QEH230" s="31"/>
      <c r="QEI230" s="32"/>
      <c r="QEJ230" s="31"/>
      <c r="QEK230" s="31"/>
      <c r="QEL230" s="33"/>
      <c r="QEM230" s="31"/>
      <c r="QEN230" s="31"/>
      <c r="QEO230" s="31"/>
      <c r="QEP230" s="33"/>
      <c r="QEQ230" s="31"/>
      <c r="QER230" s="29"/>
      <c r="QES230" s="30"/>
      <c r="QET230" s="73"/>
      <c r="QEU230" s="31"/>
      <c r="QEV230" s="32"/>
      <c r="QEW230" s="31"/>
      <c r="QEX230" s="31"/>
      <c r="QEY230" s="33"/>
      <c r="QEZ230" s="31"/>
      <c r="QFA230" s="31"/>
      <c r="QFB230" s="31"/>
      <c r="QFC230" s="33"/>
      <c r="QFD230" s="31"/>
      <c r="QFE230" s="29"/>
      <c r="QFF230" s="30"/>
      <c r="QFG230" s="73"/>
      <c r="QFH230" s="31"/>
      <c r="QFI230" s="32"/>
      <c r="QFJ230" s="31"/>
      <c r="QFK230" s="31"/>
      <c r="QFL230" s="33"/>
      <c r="QFM230" s="31"/>
      <c r="QFN230" s="31"/>
      <c r="QFO230" s="31"/>
      <c r="QFP230" s="33"/>
      <c r="QFQ230" s="31"/>
      <c r="QFR230" s="29"/>
      <c r="QFS230" s="30"/>
      <c r="QFT230" s="73"/>
      <c r="QFU230" s="31"/>
      <c r="QFV230" s="32"/>
      <c r="QFW230" s="31"/>
      <c r="QFX230" s="31"/>
      <c r="QFY230" s="33"/>
      <c r="QFZ230" s="31"/>
      <c r="QGA230" s="31"/>
      <c r="QGB230" s="31"/>
      <c r="QGC230" s="33"/>
      <c r="QGD230" s="31"/>
      <c r="QGE230" s="29"/>
      <c r="QGF230" s="30"/>
      <c r="QGG230" s="73"/>
      <c r="QGH230" s="31"/>
      <c r="QGI230" s="32"/>
      <c r="QGJ230" s="31"/>
      <c r="QGK230" s="31"/>
      <c r="QGL230" s="33"/>
      <c r="QGM230" s="31"/>
      <c r="QGN230" s="31"/>
      <c r="QGO230" s="31"/>
      <c r="QGP230" s="33"/>
      <c r="QGQ230" s="31"/>
      <c r="QGR230" s="29"/>
      <c r="QGS230" s="30"/>
      <c r="QGT230" s="73"/>
      <c r="QGU230" s="31"/>
      <c r="QGV230" s="32"/>
      <c r="QGW230" s="31"/>
      <c r="QGX230" s="31"/>
      <c r="QGY230" s="33"/>
      <c r="QGZ230" s="31"/>
      <c r="QHA230" s="31"/>
      <c r="QHB230" s="31"/>
      <c r="QHC230" s="33"/>
      <c r="QHD230" s="31"/>
      <c r="QHE230" s="29"/>
      <c r="QHF230" s="30"/>
      <c r="QHG230" s="73"/>
      <c r="QHH230" s="31"/>
      <c r="QHI230" s="32"/>
      <c r="QHJ230" s="31"/>
      <c r="QHK230" s="31"/>
      <c r="QHL230" s="33"/>
      <c r="QHM230" s="31"/>
      <c r="QHN230" s="31"/>
      <c r="QHO230" s="31"/>
      <c r="QHP230" s="33"/>
      <c r="QHQ230" s="31"/>
      <c r="QHR230" s="29"/>
      <c r="QHS230" s="30"/>
      <c r="QHT230" s="73"/>
      <c r="QHU230" s="31"/>
      <c r="QHV230" s="32"/>
      <c r="QHW230" s="31"/>
      <c r="QHX230" s="31"/>
      <c r="QHY230" s="33"/>
      <c r="QHZ230" s="31"/>
      <c r="QIA230" s="31"/>
      <c r="QIB230" s="31"/>
      <c r="QIC230" s="33"/>
      <c r="QID230" s="31"/>
      <c r="QIE230" s="29"/>
      <c r="QIF230" s="30"/>
      <c r="QIG230" s="73"/>
      <c r="QIH230" s="31"/>
      <c r="QII230" s="32"/>
      <c r="QIJ230" s="31"/>
      <c r="QIK230" s="31"/>
      <c r="QIL230" s="33"/>
      <c r="QIM230" s="31"/>
      <c r="QIN230" s="31"/>
      <c r="QIO230" s="31"/>
      <c r="QIP230" s="33"/>
      <c r="QIQ230" s="31"/>
      <c r="QIR230" s="29"/>
      <c r="QIS230" s="30"/>
      <c r="QIT230" s="73"/>
      <c r="QIU230" s="31"/>
      <c r="QIV230" s="32"/>
      <c r="QIW230" s="31"/>
      <c r="QIX230" s="31"/>
      <c r="QIY230" s="33"/>
      <c r="QIZ230" s="31"/>
      <c r="QJA230" s="31"/>
      <c r="QJB230" s="31"/>
      <c r="QJC230" s="33"/>
      <c r="QJD230" s="31"/>
      <c r="QJE230" s="29"/>
      <c r="QJF230" s="30"/>
      <c r="QJG230" s="73"/>
      <c r="QJH230" s="31"/>
      <c r="QJI230" s="32"/>
      <c r="QJJ230" s="31"/>
      <c r="QJK230" s="31"/>
      <c r="QJL230" s="33"/>
      <c r="QJM230" s="31"/>
      <c r="QJN230" s="31"/>
      <c r="QJO230" s="31"/>
      <c r="QJP230" s="33"/>
      <c r="QJQ230" s="31"/>
      <c r="QJR230" s="29"/>
      <c r="QJS230" s="30"/>
      <c r="QJT230" s="73"/>
      <c r="QJU230" s="31"/>
      <c r="QJV230" s="32"/>
      <c r="QJW230" s="31"/>
      <c r="QJX230" s="31"/>
      <c r="QJY230" s="33"/>
      <c r="QJZ230" s="31"/>
      <c r="QKA230" s="31"/>
      <c r="QKB230" s="31"/>
      <c r="QKC230" s="33"/>
      <c r="QKD230" s="31"/>
      <c r="QKE230" s="29"/>
      <c r="QKF230" s="30"/>
      <c r="QKG230" s="73"/>
      <c r="QKH230" s="31"/>
      <c r="QKI230" s="32"/>
      <c r="QKJ230" s="31"/>
      <c r="QKK230" s="31"/>
      <c r="QKL230" s="33"/>
      <c r="QKM230" s="31"/>
      <c r="QKN230" s="31"/>
      <c r="QKO230" s="31"/>
      <c r="QKP230" s="33"/>
      <c r="QKQ230" s="31"/>
      <c r="QKR230" s="29"/>
      <c r="QKS230" s="30"/>
      <c r="QKT230" s="73"/>
      <c r="QKU230" s="31"/>
      <c r="QKV230" s="32"/>
      <c r="QKW230" s="31"/>
      <c r="QKX230" s="31"/>
      <c r="QKY230" s="33"/>
      <c r="QKZ230" s="31"/>
      <c r="QLA230" s="31"/>
      <c r="QLB230" s="31"/>
      <c r="QLC230" s="33"/>
      <c r="QLD230" s="31"/>
      <c r="QLE230" s="29"/>
      <c r="QLF230" s="30"/>
      <c r="QLG230" s="73"/>
      <c r="QLH230" s="31"/>
      <c r="QLI230" s="32"/>
      <c r="QLJ230" s="31"/>
      <c r="QLK230" s="31"/>
      <c r="QLL230" s="33"/>
      <c r="QLM230" s="31"/>
      <c r="QLN230" s="31"/>
      <c r="QLO230" s="31"/>
      <c r="QLP230" s="33"/>
      <c r="QLQ230" s="31"/>
      <c r="QLR230" s="29"/>
      <c r="QLS230" s="30"/>
      <c r="QLT230" s="73"/>
      <c r="QLU230" s="31"/>
      <c r="QLV230" s="32"/>
      <c r="QLW230" s="31"/>
      <c r="QLX230" s="31"/>
      <c r="QLY230" s="33"/>
      <c r="QLZ230" s="31"/>
      <c r="QMA230" s="31"/>
      <c r="QMB230" s="31"/>
      <c r="QMC230" s="33"/>
      <c r="QMD230" s="31"/>
      <c r="QME230" s="29"/>
      <c r="QMF230" s="30"/>
      <c r="QMG230" s="73"/>
      <c r="QMH230" s="31"/>
      <c r="QMI230" s="32"/>
      <c r="QMJ230" s="31"/>
      <c r="QMK230" s="31"/>
      <c r="QML230" s="33"/>
      <c r="QMM230" s="31"/>
      <c r="QMN230" s="31"/>
      <c r="QMO230" s="31"/>
      <c r="QMP230" s="33"/>
      <c r="QMQ230" s="31"/>
      <c r="QMR230" s="29"/>
      <c r="QMS230" s="30"/>
      <c r="QMT230" s="73"/>
      <c r="QMU230" s="31"/>
      <c r="QMV230" s="32"/>
      <c r="QMW230" s="31"/>
      <c r="QMX230" s="31"/>
      <c r="QMY230" s="33"/>
      <c r="QMZ230" s="31"/>
      <c r="QNA230" s="31"/>
      <c r="QNB230" s="31"/>
      <c r="QNC230" s="33"/>
      <c r="QND230" s="31"/>
      <c r="QNE230" s="29"/>
      <c r="QNF230" s="30"/>
      <c r="QNG230" s="73"/>
      <c r="QNH230" s="31"/>
      <c r="QNI230" s="32"/>
      <c r="QNJ230" s="31"/>
      <c r="QNK230" s="31"/>
      <c r="QNL230" s="33"/>
      <c r="QNM230" s="31"/>
      <c r="QNN230" s="31"/>
      <c r="QNO230" s="31"/>
      <c r="QNP230" s="33"/>
      <c r="QNQ230" s="31"/>
      <c r="QNR230" s="29"/>
      <c r="QNS230" s="30"/>
      <c r="QNT230" s="73"/>
      <c r="QNU230" s="31"/>
      <c r="QNV230" s="32"/>
      <c r="QNW230" s="31"/>
      <c r="QNX230" s="31"/>
      <c r="QNY230" s="33"/>
      <c r="QNZ230" s="31"/>
      <c r="QOA230" s="31"/>
      <c r="QOB230" s="31"/>
      <c r="QOC230" s="33"/>
      <c r="QOD230" s="31"/>
      <c r="QOE230" s="29"/>
      <c r="QOF230" s="30"/>
      <c r="QOG230" s="73"/>
      <c r="QOH230" s="31"/>
      <c r="QOI230" s="32"/>
      <c r="QOJ230" s="31"/>
      <c r="QOK230" s="31"/>
      <c r="QOL230" s="33"/>
      <c r="QOM230" s="31"/>
      <c r="QON230" s="31"/>
      <c r="QOO230" s="31"/>
      <c r="QOP230" s="33"/>
      <c r="QOQ230" s="31"/>
      <c r="QOR230" s="29"/>
      <c r="QOS230" s="30"/>
      <c r="QOT230" s="73"/>
      <c r="QOU230" s="31"/>
      <c r="QOV230" s="32"/>
      <c r="QOW230" s="31"/>
      <c r="QOX230" s="31"/>
      <c r="QOY230" s="33"/>
      <c r="QOZ230" s="31"/>
      <c r="QPA230" s="31"/>
      <c r="QPB230" s="31"/>
      <c r="QPC230" s="33"/>
      <c r="QPD230" s="31"/>
      <c r="QPE230" s="29"/>
      <c r="QPF230" s="30"/>
      <c r="QPG230" s="73"/>
      <c r="QPH230" s="31"/>
      <c r="QPI230" s="32"/>
      <c r="QPJ230" s="31"/>
      <c r="QPK230" s="31"/>
      <c r="QPL230" s="33"/>
      <c r="QPM230" s="31"/>
      <c r="QPN230" s="31"/>
      <c r="QPO230" s="31"/>
      <c r="QPP230" s="33"/>
      <c r="QPQ230" s="31"/>
      <c r="QPR230" s="29"/>
      <c r="QPS230" s="30"/>
      <c r="QPT230" s="73"/>
      <c r="QPU230" s="31"/>
      <c r="QPV230" s="32"/>
      <c r="QPW230" s="31"/>
      <c r="QPX230" s="31"/>
      <c r="QPY230" s="33"/>
      <c r="QPZ230" s="31"/>
      <c r="QQA230" s="31"/>
      <c r="QQB230" s="31"/>
      <c r="QQC230" s="33"/>
      <c r="QQD230" s="31"/>
      <c r="QQE230" s="29"/>
      <c r="QQF230" s="30"/>
      <c r="QQG230" s="73"/>
      <c r="QQH230" s="31"/>
      <c r="QQI230" s="32"/>
      <c r="QQJ230" s="31"/>
      <c r="QQK230" s="31"/>
      <c r="QQL230" s="33"/>
      <c r="QQM230" s="31"/>
      <c r="QQN230" s="31"/>
      <c r="QQO230" s="31"/>
      <c r="QQP230" s="33"/>
      <c r="QQQ230" s="31"/>
      <c r="QQR230" s="29"/>
      <c r="QQS230" s="30"/>
      <c r="QQT230" s="73"/>
      <c r="QQU230" s="31"/>
      <c r="QQV230" s="32"/>
      <c r="QQW230" s="31"/>
      <c r="QQX230" s="31"/>
      <c r="QQY230" s="33"/>
      <c r="QQZ230" s="31"/>
      <c r="QRA230" s="31"/>
      <c r="QRB230" s="31"/>
      <c r="QRC230" s="33"/>
      <c r="QRD230" s="31"/>
      <c r="QRE230" s="29"/>
      <c r="QRF230" s="30"/>
      <c r="QRG230" s="73"/>
      <c r="QRH230" s="31"/>
      <c r="QRI230" s="32"/>
      <c r="QRJ230" s="31"/>
      <c r="QRK230" s="31"/>
      <c r="QRL230" s="33"/>
      <c r="QRM230" s="31"/>
      <c r="QRN230" s="31"/>
      <c r="QRO230" s="31"/>
      <c r="QRP230" s="33"/>
      <c r="QRQ230" s="31"/>
      <c r="QRR230" s="29"/>
      <c r="QRS230" s="30"/>
      <c r="QRT230" s="73"/>
      <c r="QRU230" s="31"/>
      <c r="QRV230" s="32"/>
      <c r="QRW230" s="31"/>
      <c r="QRX230" s="31"/>
      <c r="QRY230" s="33"/>
      <c r="QRZ230" s="31"/>
      <c r="QSA230" s="31"/>
      <c r="QSB230" s="31"/>
      <c r="QSC230" s="33"/>
      <c r="QSD230" s="31"/>
      <c r="QSE230" s="29"/>
      <c r="QSF230" s="30"/>
      <c r="QSG230" s="73"/>
      <c r="QSH230" s="31"/>
      <c r="QSI230" s="32"/>
      <c r="QSJ230" s="31"/>
      <c r="QSK230" s="31"/>
      <c r="QSL230" s="33"/>
      <c r="QSM230" s="31"/>
      <c r="QSN230" s="31"/>
      <c r="QSO230" s="31"/>
      <c r="QSP230" s="33"/>
      <c r="QSQ230" s="31"/>
      <c r="QSR230" s="29"/>
      <c r="QSS230" s="30"/>
      <c r="QST230" s="73"/>
      <c r="QSU230" s="31"/>
      <c r="QSV230" s="32"/>
      <c r="QSW230" s="31"/>
      <c r="QSX230" s="31"/>
      <c r="QSY230" s="33"/>
      <c r="QSZ230" s="31"/>
      <c r="QTA230" s="31"/>
      <c r="QTB230" s="31"/>
      <c r="QTC230" s="33"/>
      <c r="QTD230" s="31"/>
      <c r="QTE230" s="29"/>
      <c r="QTF230" s="30"/>
      <c r="QTG230" s="73"/>
      <c r="QTH230" s="31"/>
      <c r="QTI230" s="32"/>
      <c r="QTJ230" s="31"/>
      <c r="QTK230" s="31"/>
      <c r="QTL230" s="33"/>
      <c r="QTM230" s="31"/>
      <c r="QTN230" s="31"/>
      <c r="QTO230" s="31"/>
      <c r="QTP230" s="33"/>
      <c r="QTQ230" s="31"/>
      <c r="QTR230" s="29"/>
      <c r="QTS230" s="30"/>
      <c r="QTT230" s="73"/>
      <c r="QTU230" s="31"/>
      <c r="QTV230" s="32"/>
      <c r="QTW230" s="31"/>
      <c r="QTX230" s="31"/>
      <c r="QTY230" s="33"/>
      <c r="QTZ230" s="31"/>
      <c r="QUA230" s="31"/>
      <c r="QUB230" s="31"/>
      <c r="QUC230" s="33"/>
      <c r="QUD230" s="31"/>
      <c r="QUE230" s="29"/>
      <c r="QUF230" s="30"/>
      <c r="QUG230" s="73"/>
      <c r="QUH230" s="31"/>
      <c r="QUI230" s="32"/>
      <c r="QUJ230" s="31"/>
      <c r="QUK230" s="31"/>
      <c r="QUL230" s="33"/>
      <c r="QUM230" s="31"/>
      <c r="QUN230" s="31"/>
      <c r="QUO230" s="31"/>
      <c r="QUP230" s="33"/>
      <c r="QUQ230" s="31"/>
      <c r="QUR230" s="29"/>
      <c r="QUS230" s="30"/>
      <c r="QUT230" s="73"/>
      <c r="QUU230" s="31"/>
      <c r="QUV230" s="32"/>
      <c r="QUW230" s="31"/>
      <c r="QUX230" s="31"/>
      <c r="QUY230" s="33"/>
      <c r="QUZ230" s="31"/>
      <c r="QVA230" s="31"/>
      <c r="QVB230" s="31"/>
      <c r="QVC230" s="33"/>
      <c r="QVD230" s="31"/>
      <c r="QVE230" s="29"/>
      <c r="QVF230" s="30"/>
      <c r="QVG230" s="73"/>
      <c r="QVH230" s="31"/>
      <c r="QVI230" s="32"/>
      <c r="QVJ230" s="31"/>
      <c r="QVK230" s="31"/>
      <c r="QVL230" s="33"/>
      <c r="QVM230" s="31"/>
      <c r="QVN230" s="31"/>
      <c r="QVO230" s="31"/>
      <c r="QVP230" s="33"/>
      <c r="QVQ230" s="31"/>
      <c r="QVR230" s="29"/>
      <c r="QVS230" s="30"/>
      <c r="QVT230" s="73"/>
      <c r="QVU230" s="31"/>
      <c r="QVV230" s="32"/>
      <c r="QVW230" s="31"/>
      <c r="QVX230" s="31"/>
      <c r="QVY230" s="33"/>
      <c r="QVZ230" s="31"/>
      <c r="QWA230" s="31"/>
      <c r="QWB230" s="31"/>
      <c r="QWC230" s="33"/>
      <c r="QWD230" s="31"/>
      <c r="QWE230" s="29"/>
      <c r="QWF230" s="30"/>
      <c r="QWG230" s="73"/>
      <c r="QWH230" s="31"/>
      <c r="QWI230" s="32"/>
      <c r="QWJ230" s="31"/>
      <c r="QWK230" s="31"/>
      <c r="QWL230" s="33"/>
      <c r="QWM230" s="31"/>
      <c r="QWN230" s="31"/>
      <c r="QWO230" s="31"/>
      <c r="QWP230" s="33"/>
      <c r="QWQ230" s="31"/>
      <c r="QWR230" s="29"/>
      <c r="QWS230" s="30"/>
      <c r="QWT230" s="73"/>
      <c r="QWU230" s="31"/>
      <c r="QWV230" s="32"/>
      <c r="QWW230" s="31"/>
      <c r="QWX230" s="31"/>
      <c r="QWY230" s="33"/>
      <c r="QWZ230" s="31"/>
      <c r="QXA230" s="31"/>
      <c r="QXB230" s="31"/>
      <c r="QXC230" s="33"/>
      <c r="QXD230" s="31"/>
      <c r="QXE230" s="29"/>
      <c r="QXF230" s="30"/>
      <c r="QXG230" s="73"/>
      <c r="QXH230" s="31"/>
      <c r="QXI230" s="32"/>
      <c r="QXJ230" s="31"/>
      <c r="QXK230" s="31"/>
      <c r="QXL230" s="33"/>
      <c r="QXM230" s="31"/>
      <c r="QXN230" s="31"/>
      <c r="QXO230" s="31"/>
      <c r="QXP230" s="33"/>
      <c r="QXQ230" s="31"/>
      <c r="QXR230" s="29"/>
      <c r="QXS230" s="30"/>
      <c r="QXT230" s="73"/>
      <c r="QXU230" s="31"/>
      <c r="QXV230" s="32"/>
      <c r="QXW230" s="31"/>
      <c r="QXX230" s="31"/>
      <c r="QXY230" s="33"/>
      <c r="QXZ230" s="31"/>
      <c r="QYA230" s="31"/>
      <c r="QYB230" s="31"/>
      <c r="QYC230" s="33"/>
      <c r="QYD230" s="31"/>
      <c r="QYE230" s="29"/>
      <c r="QYF230" s="30"/>
      <c r="QYG230" s="73"/>
      <c r="QYH230" s="31"/>
      <c r="QYI230" s="32"/>
      <c r="QYJ230" s="31"/>
      <c r="QYK230" s="31"/>
      <c r="QYL230" s="33"/>
      <c r="QYM230" s="31"/>
      <c r="QYN230" s="31"/>
      <c r="QYO230" s="31"/>
      <c r="QYP230" s="33"/>
      <c r="QYQ230" s="31"/>
      <c r="QYR230" s="29"/>
      <c r="QYS230" s="30"/>
      <c r="QYT230" s="73"/>
      <c r="QYU230" s="31"/>
      <c r="QYV230" s="32"/>
      <c r="QYW230" s="31"/>
      <c r="QYX230" s="31"/>
      <c r="QYY230" s="33"/>
      <c r="QYZ230" s="31"/>
      <c r="QZA230" s="31"/>
      <c r="QZB230" s="31"/>
      <c r="QZC230" s="33"/>
      <c r="QZD230" s="31"/>
      <c r="QZE230" s="29"/>
      <c r="QZF230" s="30"/>
      <c r="QZG230" s="73"/>
      <c r="QZH230" s="31"/>
      <c r="QZI230" s="32"/>
      <c r="QZJ230" s="31"/>
      <c r="QZK230" s="31"/>
      <c r="QZL230" s="33"/>
      <c r="QZM230" s="31"/>
      <c r="QZN230" s="31"/>
      <c r="QZO230" s="31"/>
      <c r="QZP230" s="33"/>
      <c r="QZQ230" s="31"/>
      <c r="QZR230" s="29"/>
      <c r="QZS230" s="30"/>
      <c r="QZT230" s="73"/>
      <c r="QZU230" s="31"/>
      <c r="QZV230" s="32"/>
      <c r="QZW230" s="31"/>
      <c r="QZX230" s="31"/>
      <c r="QZY230" s="33"/>
      <c r="QZZ230" s="31"/>
      <c r="RAA230" s="31"/>
      <c r="RAB230" s="31"/>
      <c r="RAC230" s="33"/>
      <c r="RAD230" s="31"/>
      <c r="RAE230" s="29"/>
      <c r="RAF230" s="30"/>
      <c r="RAG230" s="73"/>
      <c r="RAH230" s="31"/>
      <c r="RAI230" s="32"/>
      <c r="RAJ230" s="31"/>
      <c r="RAK230" s="31"/>
      <c r="RAL230" s="33"/>
      <c r="RAM230" s="31"/>
      <c r="RAN230" s="31"/>
      <c r="RAO230" s="31"/>
      <c r="RAP230" s="33"/>
      <c r="RAQ230" s="31"/>
      <c r="RAR230" s="29"/>
      <c r="RAS230" s="30"/>
      <c r="RAT230" s="73"/>
      <c r="RAU230" s="31"/>
      <c r="RAV230" s="32"/>
      <c r="RAW230" s="31"/>
      <c r="RAX230" s="31"/>
      <c r="RAY230" s="33"/>
      <c r="RAZ230" s="31"/>
      <c r="RBA230" s="31"/>
      <c r="RBB230" s="31"/>
      <c r="RBC230" s="33"/>
      <c r="RBD230" s="31"/>
      <c r="RBE230" s="29"/>
      <c r="RBF230" s="30"/>
      <c r="RBG230" s="73"/>
      <c r="RBH230" s="31"/>
      <c r="RBI230" s="32"/>
      <c r="RBJ230" s="31"/>
      <c r="RBK230" s="31"/>
      <c r="RBL230" s="33"/>
      <c r="RBM230" s="31"/>
      <c r="RBN230" s="31"/>
      <c r="RBO230" s="31"/>
      <c r="RBP230" s="33"/>
      <c r="RBQ230" s="31"/>
      <c r="RBR230" s="29"/>
      <c r="RBS230" s="30"/>
      <c r="RBT230" s="73"/>
      <c r="RBU230" s="31"/>
      <c r="RBV230" s="32"/>
      <c r="RBW230" s="31"/>
      <c r="RBX230" s="31"/>
      <c r="RBY230" s="33"/>
      <c r="RBZ230" s="31"/>
      <c r="RCA230" s="31"/>
      <c r="RCB230" s="31"/>
      <c r="RCC230" s="33"/>
      <c r="RCD230" s="31"/>
      <c r="RCE230" s="29"/>
      <c r="RCF230" s="30"/>
      <c r="RCG230" s="73"/>
      <c r="RCH230" s="31"/>
      <c r="RCI230" s="32"/>
      <c r="RCJ230" s="31"/>
      <c r="RCK230" s="31"/>
      <c r="RCL230" s="33"/>
      <c r="RCM230" s="31"/>
      <c r="RCN230" s="31"/>
      <c r="RCO230" s="31"/>
      <c r="RCP230" s="33"/>
      <c r="RCQ230" s="31"/>
      <c r="RCR230" s="29"/>
      <c r="RCS230" s="30"/>
      <c r="RCT230" s="73"/>
      <c r="RCU230" s="31"/>
      <c r="RCV230" s="32"/>
      <c r="RCW230" s="31"/>
      <c r="RCX230" s="31"/>
      <c r="RCY230" s="33"/>
      <c r="RCZ230" s="31"/>
      <c r="RDA230" s="31"/>
      <c r="RDB230" s="31"/>
      <c r="RDC230" s="33"/>
      <c r="RDD230" s="31"/>
      <c r="RDE230" s="29"/>
      <c r="RDF230" s="30"/>
      <c r="RDG230" s="73"/>
      <c r="RDH230" s="31"/>
      <c r="RDI230" s="32"/>
      <c r="RDJ230" s="31"/>
      <c r="RDK230" s="31"/>
      <c r="RDL230" s="33"/>
      <c r="RDM230" s="31"/>
      <c r="RDN230" s="31"/>
      <c r="RDO230" s="31"/>
      <c r="RDP230" s="33"/>
      <c r="RDQ230" s="31"/>
      <c r="RDR230" s="29"/>
      <c r="RDS230" s="30"/>
      <c r="RDT230" s="73"/>
      <c r="RDU230" s="31"/>
      <c r="RDV230" s="32"/>
      <c r="RDW230" s="31"/>
      <c r="RDX230" s="31"/>
      <c r="RDY230" s="33"/>
      <c r="RDZ230" s="31"/>
      <c r="REA230" s="31"/>
      <c r="REB230" s="31"/>
      <c r="REC230" s="33"/>
      <c r="RED230" s="31"/>
      <c r="REE230" s="29"/>
      <c r="REF230" s="30"/>
      <c r="REG230" s="73"/>
      <c r="REH230" s="31"/>
      <c r="REI230" s="32"/>
      <c r="REJ230" s="31"/>
      <c r="REK230" s="31"/>
      <c r="REL230" s="33"/>
      <c r="REM230" s="31"/>
      <c r="REN230" s="31"/>
      <c r="REO230" s="31"/>
      <c r="REP230" s="33"/>
      <c r="REQ230" s="31"/>
      <c r="RER230" s="29"/>
      <c r="RES230" s="30"/>
      <c r="RET230" s="73"/>
      <c r="REU230" s="31"/>
      <c r="REV230" s="32"/>
      <c r="REW230" s="31"/>
      <c r="REX230" s="31"/>
      <c r="REY230" s="33"/>
      <c r="REZ230" s="31"/>
      <c r="RFA230" s="31"/>
      <c r="RFB230" s="31"/>
      <c r="RFC230" s="33"/>
      <c r="RFD230" s="31"/>
      <c r="RFE230" s="29"/>
      <c r="RFF230" s="30"/>
      <c r="RFG230" s="73"/>
      <c r="RFH230" s="31"/>
      <c r="RFI230" s="32"/>
      <c r="RFJ230" s="31"/>
      <c r="RFK230" s="31"/>
      <c r="RFL230" s="33"/>
      <c r="RFM230" s="31"/>
      <c r="RFN230" s="31"/>
      <c r="RFO230" s="31"/>
      <c r="RFP230" s="33"/>
      <c r="RFQ230" s="31"/>
      <c r="RFR230" s="29"/>
      <c r="RFS230" s="30"/>
      <c r="RFT230" s="73"/>
      <c r="RFU230" s="31"/>
      <c r="RFV230" s="32"/>
      <c r="RFW230" s="31"/>
      <c r="RFX230" s="31"/>
      <c r="RFY230" s="33"/>
      <c r="RFZ230" s="31"/>
      <c r="RGA230" s="31"/>
      <c r="RGB230" s="31"/>
      <c r="RGC230" s="33"/>
      <c r="RGD230" s="31"/>
      <c r="RGE230" s="29"/>
      <c r="RGF230" s="30"/>
      <c r="RGG230" s="73"/>
      <c r="RGH230" s="31"/>
      <c r="RGI230" s="32"/>
      <c r="RGJ230" s="31"/>
      <c r="RGK230" s="31"/>
      <c r="RGL230" s="33"/>
      <c r="RGM230" s="31"/>
      <c r="RGN230" s="31"/>
      <c r="RGO230" s="31"/>
      <c r="RGP230" s="33"/>
      <c r="RGQ230" s="31"/>
      <c r="RGR230" s="29"/>
      <c r="RGS230" s="30"/>
      <c r="RGT230" s="73"/>
      <c r="RGU230" s="31"/>
      <c r="RGV230" s="32"/>
      <c r="RGW230" s="31"/>
      <c r="RGX230" s="31"/>
      <c r="RGY230" s="33"/>
      <c r="RGZ230" s="31"/>
      <c r="RHA230" s="31"/>
      <c r="RHB230" s="31"/>
      <c r="RHC230" s="33"/>
      <c r="RHD230" s="31"/>
      <c r="RHE230" s="29"/>
      <c r="RHF230" s="30"/>
      <c r="RHG230" s="73"/>
      <c r="RHH230" s="31"/>
      <c r="RHI230" s="32"/>
      <c r="RHJ230" s="31"/>
      <c r="RHK230" s="31"/>
      <c r="RHL230" s="33"/>
      <c r="RHM230" s="31"/>
      <c r="RHN230" s="31"/>
      <c r="RHO230" s="31"/>
      <c r="RHP230" s="33"/>
      <c r="RHQ230" s="31"/>
      <c r="RHR230" s="29"/>
      <c r="RHS230" s="30"/>
      <c r="RHT230" s="73"/>
      <c r="RHU230" s="31"/>
      <c r="RHV230" s="32"/>
      <c r="RHW230" s="31"/>
      <c r="RHX230" s="31"/>
      <c r="RHY230" s="33"/>
      <c r="RHZ230" s="31"/>
      <c r="RIA230" s="31"/>
      <c r="RIB230" s="31"/>
      <c r="RIC230" s="33"/>
      <c r="RID230" s="31"/>
      <c r="RIE230" s="29"/>
      <c r="RIF230" s="30"/>
      <c r="RIG230" s="73"/>
      <c r="RIH230" s="31"/>
      <c r="RII230" s="32"/>
      <c r="RIJ230" s="31"/>
      <c r="RIK230" s="31"/>
      <c r="RIL230" s="33"/>
      <c r="RIM230" s="31"/>
      <c r="RIN230" s="31"/>
      <c r="RIO230" s="31"/>
      <c r="RIP230" s="33"/>
      <c r="RIQ230" s="31"/>
      <c r="RIR230" s="29"/>
      <c r="RIS230" s="30"/>
      <c r="RIT230" s="73"/>
      <c r="RIU230" s="31"/>
      <c r="RIV230" s="32"/>
      <c r="RIW230" s="31"/>
      <c r="RIX230" s="31"/>
      <c r="RIY230" s="33"/>
      <c r="RIZ230" s="31"/>
      <c r="RJA230" s="31"/>
      <c r="RJB230" s="31"/>
      <c r="RJC230" s="33"/>
      <c r="RJD230" s="31"/>
      <c r="RJE230" s="29"/>
      <c r="RJF230" s="30"/>
      <c r="RJG230" s="73"/>
      <c r="RJH230" s="31"/>
      <c r="RJI230" s="32"/>
      <c r="RJJ230" s="31"/>
      <c r="RJK230" s="31"/>
      <c r="RJL230" s="33"/>
      <c r="RJM230" s="31"/>
      <c r="RJN230" s="31"/>
      <c r="RJO230" s="31"/>
      <c r="RJP230" s="33"/>
      <c r="RJQ230" s="31"/>
      <c r="RJR230" s="29"/>
      <c r="RJS230" s="30"/>
      <c r="RJT230" s="73"/>
      <c r="RJU230" s="31"/>
      <c r="RJV230" s="32"/>
      <c r="RJW230" s="31"/>
      <c r="RJX230" s="31"/>
      <c r="RJY230" s="33"/>
      <c r="RJZ230" s="31"/>
      <c r="RKA230" s="31"/>
      <c r="RKB230" s="31"/>
      <c r="RKC230" s="33"/>
      <c r="RKD230" s="31"/>
      <c r="RKE230" s="29"/>
      <c r="RKF230" s="30"/>
      <c r="RKG230" s="73"/>
      <c r="RKH230" s="31"/>
      <c r="RKI230" s="32"/>
      <c r="RKJ230" s="31"/>
      <c r="RKK230" s="31"/>
      <c r="RKL230" s="33"/>
      <c r="RKM230" s="31"/>
      <c r="RKN230" s="31"/>
      <c r="RKO230" s="31"/>
      <c r="RKP230" s="33"/>
      <c r="RKQ230" s="31"/>
      <c r="RKR230" s="29"/>
      <c r="RKS230" s="30"/>
      <c r="RKT230" s="73"/>
      <c r="RKU230" s="31"/>
      <c r="RKV230" s="32"/>
      <c r="RKW230" s="31"/>
      <c r="RKX230" s="31"/>
      <c r="RKY230" s="33"/>
      <c r="RKZ230" s="31"/>
      <c r="RLA230" s="31"/>
      <c r="RLB230" s="31"/>
      <c r="RLC230" s="33"/>
      <c r="RLD230" s="31"/>
      <c r="RLE230" s="29"/>
      <c r="RLF230" s="30"/>
      <c r="RLG230" s="73"/>
      <c r="RLH230" s="31"/>
      <c r="RLI230" s="32"/>
      <c r="RLJ230" s="31"/>
      <c r="RLK230" s="31"/>
      <c r="RLL230" s="33"/>
      <c r="RLM230" s="31"/>
      <c r="RLN230" s="31"/>
      <c r="RLO230" s="31"/>
      <c r="RLP230" s="33"/>
      <c r="RLQ230" s="31"/>
      <c r="RLR230" s="29"/>
      <c r="RLS230" s="30"/>
      <c r="RLT230" s="73"/>
      <c r="RLU230" s="31"/>
      <c r="RLV230" s="32"/>
      <c r="RLW230" s="31"/>
      <c r="RLX230" s="31"/>
      <c r="RLY230" s="33"/>
      <c r="RLZ230" s="31"/>
      <c r="RMA230" s="31"/>
      <c r="RMB230" s="31"/>
      <c r="RMC230" s="33"/>
      <c r="RMD230" s="31"/>
      <c r="RME230" s="29"/>
      <c r="RMF230" s="30"/>
      <c r="RMG230" s="73"/>
      <c r="RMH230" s="31"/>
      <c r="RMI230" s="32"/>
      <c r="RMJ230" s="31"/>
      <c r="RMK230" s="31"/>
      <c r="RML230" s="33"/>
      <c r="RMM230" s="31"/>
      <c r="RMN230" s="31"/>
      <c r="RMO230" s="31"/>
      <c r="RMP230" s="33"/>
      <c r="RMQ230" s="31"/>
      <c r="RMR230" s="29"/>
      <c r="RMS230" s="30"/>
      <c r="RMT230" s="73"/>
      <c r="RMU230" s="31"/>
      <c r="RMV230" s="32"/>
      <c r="RMW230" s="31"/>
      <c r="RMX230" s="31"/>
      <c r="RMY230" s="33"/>
      <c r="RMZ230" s="31"/>
      <c r="RNA230" s="31"/>
      <c r="RNB230" s="31"/>
      <c r="RNC230" s="33"/>
      <c r="RND230" s="31"/>
      <c r="RNE230" s="29"/>
      <c r="RNF230" s="30"/>
      <c r="RNG230" s="73"/>
      <c r="RNH230" s="31"/>
      <c r="RNI230" s="32"/>
      <c r="RNJ230" s="31"/>
      <c r="RNK230" s="31"/>
      <c r="RNL230" s="33"/>
      <c r="RNM230" s="31"/>
      <c r="RNN230" s="31"/>
      <c r="RNO230" s="31"/>
      <c r="RNP230" s="33"/>
      <c r="RNQ230" s="31"/>
      <c r="RNR230" s="29"/>
      <c r="RNS230" s="30"/>
      <c r="RNT230" s="73"/>
      <c r="RNU230" s="31"/>
      <c r="RNV230" s="32"/>
      <c r="RNW230" s="31"/>
      <c r="RNX230" s="31"/>
      <c r="RNY230" s="33"/>
      <c r="RNZ230" s="31"/>
      <c r="ROA230" s="31"/>
      <c r="ROB230" s="31"/>
      <c r="ROC230" s="33"/>
      <c r="ROD230" s="31"/>
      <c r="ROE230" s="29"/>
      <c r="ROF230" s="30"/>
      <c r="ROG230" s="73"/>
      <c r="ROH230" s="31"/>
      <c r="ROI230" s="32"/>
      <c r="ROJ230" s="31"/>
      <c r="ROK230" s="31"/>
      <c r="ROL230" s="33"/>
      <c r="ROM230" s="31"/>
      <c r="RON230" s="31"/>
      <c r="ROO230" s="31"/>
      <c r="ROP230" s="33"/>
      <c r="ROQ230" s="31"/>
      <c r="ROR230" s="29"/>
      <c r="ROS230" s="30"/>
      <c r="ROT230" s="73"/>
      <c r="ROU230" s="31"/>
      <c r="ROV230" s="32"/>
      <c r="ROW230" s="31"/>
      <c r="ROX230" s="31"/>
      <c r="ROY230" s="33"/>
      <c r="ROZ230" s="31"/>
      <c r="RPA230" s="31"/>
      <c r="RPB230" s="31"/>
      <c r="RPC230" s="33"/>
      <c r="RPD230" s="31"/>
      <c r="RPE230" s="29"/>
      <c r="RPF230" s="30"/>
      <c r="RPG230" s="73"/>
      <c r="RPH230" s="31"/>
      <c r="RPI230" s="32"/>
      <c r="RPJ230" s="31"/>
      <c r="RPK230" s="31"/>
      <c r="RPL230" s="33"/>
      <c r="RPM230" s="31"/>
      <c r="RPN230" s="31"/>
      <c r="RPO230" s="31"/>
      <c r="RPP230" s="33"/>
      <c r="RPQ230" s="31"/>
      <c r="RPR230" s="29"/>
      <c r="RPS230" s="30"/>
      <c r="RPT230" s="73"/>
      <c r="RPU230" s="31"/>
      <c r="RPV230" s="32"/>
      <c r="RPW230" s="31"/>
      <c r="RPX230" s="31"/>
      <c r="RPY230" s="33"/>
      <c r="RPZ230" s="31"/>
      <c r="RQA230" s="31"/>
      <c r="RQB230" s="31"/>
      <c r="RQC230" s="33"/>
      <c r="RQD230" s="31"/>
      <c r="RQE230" s="29"/>
      <c r="RQF230" s="30"/>
      <c r="RQG230" s="73"/>
      <c r="RQH230" s="31"/>
      <c r="RQI230" s="32"/>
      <c r="RQJ230" s="31"/>
      <c r="RQK230" s="31"/>
      <c r="RQL230" s="33"/>
      <c r="RQM230" s="31"/>
      <c r="RQN230" s="31"/>
      <c r="RQO230" s="31"/>
      <c r="RQP230" s="33"/>
      <c r="RQQ230" s="31"/>
      <c r="RQR230" s="29"/>
      <c r="RQS230" s="30"/>
      <c r="RQT230" s="73"/>
      <c r="RQU230" s="31"/>
      <c r="RQV230" s="32"/>
      <c r="RQW230" s="31"/>
      <c r="RQX230" s="31"/>
      <c r="RQY230" s="33"/>
      <c r="RQZ230" s="31"/>
      <c r="RRA230" s="31"/>
      <c r="RRB230" s="31"/>
      <c r="RRC230" s="33"/>
      <c r="RRD230" s="31"/>
      <c r="RRE230" s="29"/>
      <c r="RRF230" s="30"/>
      <c r="RRG230" s="73"/>
      <c r="RRH230" s="31"/>
      <c r="RRI230" s="32"/>
      <c r="RRJ230" s="31"/>
      <c r="RRK230" s="31"/>
      <c r="RRL230" s="33"/>
      <c r="RRM230" s="31"/>
      <c r="RRN230" s="31"/>
      <c r="RRO230" s="31"/>
      <c r="RRP230" s="33"/>
      <c r="RRQ230" s="31"/>
      <c r="RRR230" s="29"/>
      <c r="RRS230" s="30"/>
      <c r="RRT230" s="73"/>
      <c r="RRU230" s="31"/>
      <c r="RRV230" s="32"/>
      <c r="RRW230" s="31"/>
      <c r="RRX230" s="31"/>
      <c r="RRY230" s="33"/>
      <c r="RRZ230" s="31"/>
      <c r="RSA230" s="31"/>
      <c r="RSB230" s="31"/>
      <c r="RSC230" s="33"/>
      <c r="RSD230" s="31"/>
      <c r="RSE230" s="29"/>
      <c r="RSF230" s="30"/>
      <c r="RSG230" s="73"/>
      <c r="RSH230" s="31"/>
      <c r="RSI230" s="32"/>
      <c r="RSJ230" s="31"/>
      <c r="RSK230" s="31"/>
      <c r="RSL230" s="33"/>
      <c r="RSM230" s="31"/>
      <c r="RSN230" s="31"/>
      <c r="RSO230" s="31"/>
      <c r="RSP230" s="33"/>
      <c r="RSQ230" s="31"/>
      <c r="RSR230" s="29"/>
      <c r="RSS230" s="30"/>
      <c r="RST230" s="73"/>
      <c r="RSU230" s="31"/>
      <c r="RSV230" s="32"/>
      <c r="RSW230" s="31"/>
      <c r="RSX230" s="31"/>
      <c r="RSY230" s="33"/>
      <c r="RSZ230" s="31"/>
      <c r="RTA230" s="31"/>
      <c r="RTB230" s="31"/>
      <c r="RTC230" s="33"/>
      <c r="RTD230" s="31"/>
      <c r="RTE230" s="29"/>
      <c r="RTF230" s="30"/>
      <c r="RTG230" s="73"/>
      <c r="RTH230" s="31"/>
      <c r="RTI230" s="32"/>
      <c r="RTJ230" s="31"/>
      <c r="RTK230" s="31"/>
      <c r="RTL230" s="33"/>
      <c r="RTM230" s="31"/>
      <c r="RTN230" s="31"/>
      <c r="RTO230" s="31"/>
      <c r="RTP230" s="33"/>
      <c r="RTQ230" s="31"/>
      <c r="RTR230" s="29"/>
      <c r="RTS230" s="30"/>
      <c r="RTT230" s="73"/>
      <c r="RTU230" s="31"/>
      <c r="RTV230" s="32"/>
      <c r="RTW230" s="31"/>
      <c r="RTX230" s="31"/>
      <c r="RTY230" s="33"/>
      <c r="RTZ230" s="31"/>
      <c r="RUA230" s="31"/>
      <c r="RUB230" s="31"/>
      <c r="RUC230" s="33"/>
      <c r="RUD230" s="31"/>
      <c r="RUE230" s="29"/>
      <c r="RUF230" s="30"/>
      <c r="RUG230" s="73"/>
      <c r="RUH230" s="31"/>
      <c r="RUI230" s="32"/>
      <c r="RUJ230" s="31"/>
      <c r="RUK230" s="31"/>
      <c r="RUL230" s="33"/>
      <c r="RUM230" s="31"/>
      <c r="RUN230" s="31"/>
      <c r="RUO230" s="31"/>
      <c r="RUP230" s="33"/>
      <c r="RUQ230" s="31"/>
      <c r="RUR230" s="29"/>
      <c r="RUS230" s="30"/>
      <c r="RUT230" s="73"/>
      <c r="RUU230" s="31"/>
      <c r="RUV230" s="32"/>
      <c r="RUW230" s="31"/>
      <c r="RUX230" s="31"/>
      <c r="RUY230" s="33"/>
      <c r="RUZ230" s="31"/>
      <c r="RVA230" s="31"/>
      <c r="RVB230" s="31"/>
      <c r="RVC230" s="33"/>
      <c r="RVD230" s="31"/>
      <c r="RVE230" s="29"/>
      <c r="RVF230" s="30"/>
      <c r="RVG230" s="73"/>
      <c r="RVH230" s="31"/>
      <c r="RVI230" s="32"/>
      <c r="RVJ230" s="31"/>
      <c r="RVK230" s="31"/>
      <c r="RVL230" s="33"/>
      <c r="RVM230" s="31"/>
      <c r="RVN230" s="31"/>
      <c r="RVO230" s="31"/>
      <c r="RVP230" s="33"/>
      <c r="RVQ230" s="31"/>
      <c r="RVR230" s="29"/>
      <c r="RVS230" s="30"/>
      <c r="RVT230" s="73"/>
      <c r="RVU230" s="31"/>
      <c r="RVV230" s="32"/>
      <c r="RVW230" s="31"/>
      <c r="RVX230" s="31"/>
      <c r="RVY230" s="33"/>
      <c r="RVZ230" s="31"/>
      <c r="RWA230" s="31"/>
      <c r="RWB230" s="31"/>
      <c r="RWC230" s="33"/>
      <c r="RWD230" s="31"/>
      <c r="RWE230" s="29"/>
      <c r="RWF230" s="30"/>
      <c r="RWG230" s="73"/>
      <c r="RWH230" s="31"/>
      <c r="RWI230" s="32"/>
      <c r="RWJ230" s="31"/>
      <c r="RWK230" s="31"/>
      <c r="RWL230" s="33"/>
      <c r="RWM230" s="31"/>
      <c r="RWN230" s="31"/>
      <c r="RWO230" s="31"/>
      <c r="RWP230" s="33"/>
      <c r="RWQ230" s="31"/>
      <c r="RWR230" s="29"/>
      <c r="RWS230" s="30"/>
      <c r="RWT230" s="73"/>
      <c r="RWU230" s="31"/>
      <c r="RWV230" s="32"/>
      <c r="RWW230" s="31"/>
      <c r="RWX230" s="31"/>
      <c r="RWY230" s="33"/>
      <c r="RWZ230" s="31"/>
      <c r="RXA230" s="31"/>
      <c r="RXB230" s="31"/>
      <c r="RXC230" s="33"/>
      <c r="RXD230" s="31"/>
      <c r="RXE230" s="29"/>
      <c r="RXF230" s="30"/>
      <c r="RXG230" s="73"/>
      <c r="RXH230" s="31"/>
      <c r="RXI230" s="32"/>
      <c r="RXJ230" s="31"/>
      <c r="RXK230" s="31"/>
      <c r="RXL230" s="33"/>
      <c r="RXM230" s="31"/>
      <c r="RXN230" s="31"/>
      <c r="RXO230" s="31"/>
      <c r="RXP230" s="33"/>
      <c r="RXQ230" s="31"/>
      <c r="RXR230" s="29"/>
      <c r="RXS230" s="30"/>
      <c r="RXT230" s="73"/>
      <c r="RXU230" s="31"/>
      <c r="RXV230" s="32"/>
      <c r="RXW230" s="31"/>
      <c r="RXX230" s="31"/>
      <c r="RXY230" s="33"/>
      <c r="RXZ230" s="31"/>
      <c r="RYA230" s="31"/>
      <c r="RYB230" s="31"/>
      <c r="RYC230" s="33"/>
      <c r="RYD230" s="31"/>
      <c r="RYE230" s="29"/>
      <c r="RYF230" s="30"/>
      <c r="RYG230" s="73"/>
      <c r="RYH230" s="31"/>
      <c r="RYI230" s="32"/>
      <c r="RYJ230" s="31"/>
      <c r="RYK230" s="31"/>
      <c r="RYL230" s="33"/>
      <c r="RYM230" s="31"/>
      <c r="RYN230" s="31"/>
      <c r="RYO230" s="31"/>
      <c r="RYP230" s="33"/>
      <c r="RYQ230" s="31"/>
      <c r="RYR230" s="29"/>
      <c r="RYS230" s="30"/>
      <c r="RYT230" s="73"/>
      <c r="RYU230" s="31"/>
      <c r="RYV230" s="32"/>
      <c r="RYW230" s="31"/>
      <c r="RYX230" s="31"/>
      <c r="RYY230" s="33"/>
      <c r="RYZ230" s="31"/>
      <c r="RZA230" s="31"/>
      <c r="RZB230" s="31"/>
      <c r="RZC230" s="33"/>
      <c r="RZD230" s="31"/>
      <c r="RZE230" s="29"/>
      <c r="RZF230" s="30"/>
      <c r="RZG230" s="73"/>
      <c r="RZH230" s="31"/>
      <c r="RZI230" s="32"/>
      <c r="RZJ230" s="31"/>
      <c r="RZK230" s="31"/>
      <c r="RZL230" s="33"/>
      <c r="RZM230" s="31"/>
      <c r="RZN230" s="31"/>
      <c r="RZO230" s="31"/>
      <c r="RZP230" s="33"/>
      <c r="RZQ230" s="31"/>
      <c r="RZR230" s="29"/>
      <c r="RZS230" s="30"/>
      <c r="RZT230" s="73"/>
      <c r="RZU230" s="31"/>
      <c r="RZV230" s="32"/>
      <c r="RZW230" s="31"/>
      <c r="RZX230" s="31"/>
      <c r="RZY230" s="33"/>
      <c r="RZZ230" s="31"/>
      <c r="SAA230" s="31"/>
      <c r="SAB230" s="31"/>
      <c r="SAC230" s="33"/>
      <c r="SAD230" s="31"/>
      <c r="SAE230" s="29"/>
      <c r="SAF230" s="30"/>
      <c r="SAG230" s="73"/>
      <c r="SAH230" s="31"/>
      <c r="SAI230" s="32"/>
      <c r="SAJ230" s="31"/>
      <c r="SAK230" s="31"/>
      <c r="SAL230" s="33"/>
      <c r="SAM230" s="31"/>
      <c r="SAN230" s="31"/>
      <c r="SAO230" s="31"/>
      <c r="SAP230" s="33"/>
      <c r="SAQ230" s="31"/>
      <c r="SAR230" s="29"/>
      <c r="SAS230" s="30"/>
      <c r="SAT230" s="73"/>
      <c r="SAU230" s="31"/>
      <c r="SAV230" s="32"/>
      <c r="SAW230" s="31"/>
      <c r="SAX230" s="31"/>
      <c r="SAY230" s="33"/>
      <c r="SAZ230" s="31"/>
      <c r="SBA230" s="31"/>
      <c r="SBB230" s="31"/>
      <c r="SBC230" s="33"/>
      <c r="SBD230" s="31"/>
      <c r="SBE230" s="29"/>
      <c r="SBF230" s="30"/>
      <c r="SBG230" s="73"/>
      <c r="SBH230" s="31"/>
      <c r="SBI230" s="32"/>
      <c r="SBJ230" s="31"/>
      <c r="SBK230" s="31"/>
      <c r="SBL230" s="33"/>
      <c r="SBM230" s="31"/>
      <c r="SBN230" s="31"/>
      <c r="SBO230" s="31"/>
      <c r="SBP230" s="33"/>
      <c r="SBQ230" s="31"/>
      <c r="SBR230" s="29"/>
      <c r="SBS230" s="30"/>
      <c r="SBT230" s="73"/>
      <c r="SBU230" s="31"/>
      <c r="SBV230" s="32"/>
      <c r="SBW230" s="31"/>
      <c r="SBX230" s="31"/>
      <c r="SBY230" s="33"/>
      <c r="SBZ230" s="31"/>
      <c r="SCA230" s="31"/>
      <c r="SCB230" s="31"/>
      <c r="SCC230" s="33"/>
      <c r="SCD230" s="31"/>
      <c r="SCE230" s="29"/>
      <c r="SCF230" s="30"/>
      <c r="SCG230" s="73"/>
      <c r="SCH230" s="31"/>
      <c r="SCI230" s="32"/>
      <c r="SCJ230" s="31"/>
      <c r="SCK230" s="31"/>
      <c r="SCL230" s="33"/>
      <c r="SCM230" s="31"/>
      <c r="SCN230" s="31"/>
      <c r="SCO230" s="31"/>
      <c r="SCP230" s="33"/>
      <c r="SCQ230" s="31"/>
      <c r="SCR230" s="29"/>
      <c r="SCS230" s="30"/>
      <c r="SCT230" s="73"/>
      <c r="SCU230" s="31"/>
      <c r="SCV230" s="32"/>
      <c r="SCW230" s="31"/>
      <c r="SCX230" s="31"/>
      <c r="SCY230" s="33"/>
      <c r="SCZ230" s="31"/>
      <c r="SDA230" s="31"/>
      <c r="SDB230" s="31"/>
      <c r="SDC230" s="33"/>
      <c r="SDD230" s="31"/>
      <c r="SDE230" s="29"/>
      <c r="SDF230" s="30"/>
      <c r="SDG230" s="73"/>
      <c r="SDH230" s="31"/>
      <c r="SDI230" s="32"/>
      <c r="SDJ230" s="31"/>
      <c r="SDK230" s="31"/>
      <c r="SDL230" s="33"/>
      <c r="SDM230" s="31"/>
      <c r="SDN230" s="31"/>
      <c r="SDO230" s="31"/>
      <c r="SDP230" s="33"/>
      <c r="SDQ230" s="31"/>
      <c r="SDR230" s="29"/>
      <c r="SDS230" s="30"/>
      <c r="SDT230" s="73"/>
      <c r="SDU230" s="31"/>
      <c r="SDV230" s="32"/>
      <c r="SDW230" s="31"/>
      <c r="SDX230" s="31"/>
      <c r="SDY230" s="33"/>
      <c r="SDZ230" s="31"/>
      <c r="SEA230" s="31"/>
      <c r="SEB230" s="31"/>
      <c r="SEC230" s="33"/>
      <c r="SED230" s="31"/>
      <c r="SEE230" s="29"/>
      <c r="SEF230" s="30"/>
      <c r="SEG230" s="73"/>
      <c r="SEH230" s="31"/>
      <c r="SEI230" s="32"/>
      <c r="SEJ230" s="31"/>
      <c r="SEK230" s="31"/>
      <c r="SEL230" s="33"/>
      <c r="SEM230" s="31"/>
      <c r="SEN230" s="31"/>
      <c r="SEO230" s="31"/>
      <c r="SEP230" s="33"/>
      <c r="SEQ230" s="31"/>
      <c r="SER230" s="29"/>
      <c r="SES230" s="30"/>
      <c r="SET230" s="73"/>
      <c r="SEU230" s="31"/>
      <c r="SEV230" s="32"/>
      <c r="SEW230" s="31"/>
      <c r="SEX230" s="31"/>
      <c r="SEY230" s="33"/>
      <c r="SEZ230" s="31"/>
      <c r="SFA230" s="31"/>
      <c r="SFB230" s="31"/>
      <c r="SFC230" s="33"/>
      <c r="SFD230" s="31"/>
      <c r="SFE230" s="29"/>
      <c r="SFF230" s="30"/>
      <c r="SFG230" s="73"/>
      <c r="SFH230" s="31"/>
      <c r="SFI230" s="32"/>
      <c r="SFJ230" s="31"/>
      <c r="SFK230" s="31"/>
      <c r="SFL230" s="33"/>
      <c r="SFM230" s="31"/>
      <c r="SFN230" s="31"/>
      <c r="SFO230" s="31"/>
      <c r="SFP230" s="33"/>
      <c r="SFQ230" s="31"/>
      <c r="SFR230" s="29"/>
      <c r="SFS230" s="30"/>
      <c r="SFT230" s="73"/>
      <c r="SFU230" s="31"/>
      <c r="SFV230" s="32"/>
      <c r="SFW230" s="31"/>
      <c r="SFX230" s="31"/>
      <c r="SFY230" s="33"/>
      <c r="SFZ230" s="31"/>
      <c r="SGA230" s="31"/>
      <c r="SGB230" s="31"/>
      <c r="SGC230" s="33"/>
      <c r="SGD230" s="31"/>
      <c r="SGE230" s="29"/>
      <c r="SGF230" s="30"/>
      <c r="SGG230" s="73"/>
      <c r="SGH230" s="31"/>
      <c r="SGI230" s="32"/>
      <c r="SGJ230" s="31"/>
      <c r="SGK230" s="31"/>
      <c r="SGL230" s="33"/>
      <c r="SGM230" s="31"/>
      <c r="SGN230" s="31"/>
      <c r="SGO230" s="31"/>
      <c r="SGP230" s="33"/>
      <c r="SGQ230" s="31"/>
      <c r="SGR230" s="29"/>
      <c r="SGS230" s="30"/>
      <c r="SGT230" s="73"/>
      <c r="SGU230" s="31"/>
      <c r="SGV230" s="32"/>
      <c r="SGW230" s="31"/>
      <c r="SGX230" s="31"/>
      <c r="SGY230" s="33"/>
      <c r="SGZ230" s="31"/>
      <c r="SHA230" s="31"/>
      <c r="SHB230" s="31"/>
      <c r="SHC230" s="33"/>
      <c r="SHD230" s="31"/>
      <c r="SHE230" s="29"/>
      <c r="SHF230" s="30"/>
      <c r="SHG230" s="73"/>
      <c r="SHH230" s="31"/>
      <c r="SHI230" s="32"/>
      <c r="SHJ230" s="31"/>
      <c r="SHK230" s="31"/>
      <c r="SHL230" s="33"/>
      <c r="SHM230" s="31"/>
      <c r="SHN230" s="31"/>
      <c r="SHO230" s="31"/>
      <c r="SHP230" s="33"/>
      <c r="SHQ230" s="31"/>
      <c r="SHR230" s="29"/>
      <c r="SHS230" s="30"/>
      <c r="SHT230" s="73"/>
      <c r="SHU230" s="31"/>
      <c r="SHV230" s="32"/>
      <c r="SHW230" s="31"/>
      <c r="SHX230" s="31"/>
      <c r="SHY230" s="33"/>
      <c r="SHZ230" s="31"/>
      <c r="SIA230" s="31"/>
      <c r="SIB230" s="31"/>
      <c r="SIC230" s="33"/>
      <c r="SID230" s="31"/>
      <c r="SIE230" s="29"/>
      <c r="SIF230" s="30"/>
      <c r="SIG230" s="73"/>
      <c r="SIH230" s="31"/>
      <c r="SII230" s="32"/>
      <c r="SIJ230" s="31"/>
      <c r="SIK230" s="31"/>
      <c r="SIL230" s="33"/>
      <c r="SIM230" s="31"/>
      <c r="SIN230" s="31"/>
      <c r="SIO230" s="31"/>
      <c r="SIP230" s="33"/>
      <c r="SIQ230" s="31"/>
      <c r="SIR230" s="29"/>
      <c r="SIS230" s="30"/>
      <c r="SIT230" s="73"/>
      <c r="SIU230" s="31"/>
      <c r="SIV230" s="32"/>
      <c r="SIW230" s="31"/>
      <c r="SIX230" s="31"/>
      <c r="SIY230" s="33"/>
      <c r="SIZ230" s="31"/>
      <c r="SJA230" s="31"/>
      <c r="SJB230" s="31"/>
      <c r="SJC230" s="33"/>
      <c r="SJD230" s="31"/>
      <c r="SJE230" s="29"/>
      <c r="SJF230" s="30"/>
      <c r="SJG230" s="73"/>
      <c r="SJH230" s="31"/>
      <c r="SJI230" s="32"/>
      <c r="SJJ230" s="31"/>
      <c r="SJK230" s="31"/>
      <c r="SJL230" s="33"/>
      <c r="SJM230" s="31"/>
      <c r="SJN230" s="31"/>
      <c r="SJO230" s="31"/>
      <c r="SJP230" s="33"/>
      <c r="SJQ230" s="31"/>
      <c r="SJR230" s="29"/>
      <c r="SJS230" s="30"/>
      <c r="SJT230" s="73"/>
      <c r="SJU230" s="31"/>
      <c r="SJV230" s="32"/>
      <c r="SJW230" s="31"/>
      <c r="SJX230" s="31"/>
      <c r="SJY230" s="33"/>
      <c r="SJZ230" s="31"/>
      <c r="SKA230" s="31"/>
      <c r="SKB230" s="31"/>
      <c r="SKC230" s="33"/>
      <c r="SKD230" s="31"/>
      <c r="SKE230" s="29"/>
      <c r="SKF230" s="30"/>
      <c r="SKG230" s="73"/>
      <c r="SKH230" s="31"/>
      <c r="SKI230" s="32"/>
      <c r="SKJ230" s="31"/>
      <c r="SKK230" s="31"/>
      <c r="SKL230" s="33"/>
      <c r="SKM230" s="31"/>
      <c r="SKN230" s="31"/>
      <c r="SKO230" s="31"/>
      <c r="SKP230" s="33"/>
      <c r="SKQ230" s="31"/>
      <c r="SKR230" s="29"/>
      <c r="SKS230" s="30"/>
      <c r="SKT230" s="73"/>
      <c r="SKU230" s="31"/>
      <c r="SKV230" s="32"/>
      <c r="SKW230" s="31"/>
      <c r="SKX230" s="31"/>
      <c r="SKY230" s="33"/>
      <c r="SKZ230" s="31"/>
      <c r="SLA230" s="31"/>
      <c r="SLB230" s="31"/>
      <c r="SLC230" s="33"/>
      <c r="SLD230" s="31"/>
      <c r="SLE230" s="29"/>
      <c r="SLF230" s="30"/>
      <c r="SLG230" s="73"/>
      <c r="SLH230" s="31"/>
      <c r="SLI230" s="32"/>
      <c r="SLJ230" s="31"/>
      <c r="SLK230" s="31"/>
      <c r="SLL230" s="33"/>
      <c r="SLM230" s="31"/>
      <c r="SLN230" s="31"/>
      <c r="SLO230" s="31"/>
      <c r="SLP230" s="33"/>
      <c r="SLQ230" s="31"/>
      <c r="SLR230" s="29"/>
      <c r="SLS230" s="30"/>
      <c r="SLT230" s="73"/>
      <c r="SLU230" s="31"/>
      <c r="SLV230" s="32"/>
      <c r="SLW230" s="31"/>
      <c r="SLX230" s="31"/>
      <c r="SLY230" s="33"/>
      <c r="SLZ230" s="31"/>
      <c r="SMA230" s="31"/>
      <c r="SMB230" s="31"/>
      <c r="SMC230" s="33"/>
      <c r="SMD230" s="31"/>
      <c r="SME230" s="29"/>
      <c r="SMF230" s="30"/>
      <c r="SMG230" s="73"/>
      <c r="SMH230" s="31"/>
      <c r="SMI230" s="32"/>
      <c r="SMJ230" s="31"/>
      <c r="SMK230" s="31"/>
      <c r="SML230" s="33"/>
      <c r="SMM230" s="31"/>
      <c r="SMN230" s="31"/>
      <c r="SMO230" s="31"/>
      <c r="SMP230" s="33"/>
      <c r="SMQ230" s="31"/>
      <c r="SMR230" s="29"/>
      <c r="SMS230" s="30"/>
      <c r="SMT230" s="73"/>
      <c r="SMU230" s="31"/>
      <c r="SMV230" s="32"/>
      <c r="SMW230" s="31"/>
      <c r="SMX230" s="31"/>
      <c r="SMY230" s="33"/>
      <c r="SMZ230" s="31"/>
      <c r="SNA230" s="31"/>
      <c r="SNB230" s="31"/>
      <c r="SNC230" s="33"/>
      <c r="SND230" s="31"/>
      <c r="SNE230" s="29"/>
      <c r="SNF230" s="30"/>
      <c r="SNG230" s="73"/>
      <c r="SNH230" s="31"/>
      <c r="SNI230" s="32"/>
      <c r="SNJ230" s="31"/>
      <c r="SNK230" s="31"/>
      <c r="SNL230" s="33"/>
      <c r="SNM230" s="31"/>
      <c r="SNN230" s="31"/>
      <c r="SNO230" s="31"/>
      <c r="SNP230" s="33"/>
      <c r="SNQ230" s="31"/>
      <c r="SNR230" s="29"/>
      <c r="SNS230" s="30"/>
      <c r="SNT230" s="73"/>
      <c r="SNU230" s="31"/>
      <c r="SNV230" s="32"/>
      <c r="SNW230" s="31"/>
      <c r="SNX230" s="31"/>
      <c r="SNY230" s="33"/>
      <c r="SNZ230" s="31"/>
      <c r="SOA230" s="31"/>
      <c r="SOB230" s="31"/>
      <c r="SOC230" s="33"/>
      <c r="SOD230" s="31"/>
      <c r="SOE230" s="29"/>
      <c r="SOF230" s="30"/>
      <c r="SOG230" s="73"/>
      <c r="SOH230" s="31"/>
      <c r="SOI230" s="32"/>
      <c r="SOJ230" s="31"/>
      <c r="SOK230" s="31"/>
      <c r="SOL230" s="33"/>
      <c r="SOM230" s="31"/>
      <c r="SON230" s="31"/>
      <c r="SOO230" s="31"/>
      <c r="SOP230" s="33"/>
      <c r="SOQ230" s="31"/>
      <c r="SOR230" s="29"/>
      <c r="SOS230" s="30"/>
      <c r="SOT230" s="73"/>
      <c r="SOU230" s="31"/>
      <c r="SOV230" s="32"/>
      <c r="SOW230" s="31"/>
      <c r="SOX230" s="31"/>
      <c r="SOY230" s="33"/>
      <c r="SOZ230" s="31"/>
      <c r="SPA230" s="31"/>
      <c r="SPB230" s="31"/>
      <c r="SPC230" s="33"/>
      <c r="SPD230" s="31"/>
      <c r="SPE230" s="29"/>
      <c r="SPF230" s="30"/>
      <c r="SPG230" s="73"/>
      <c r="SPH230" s="31"/>
      <c r="SPI230" s="32"/>
      <c r="SPJ230" s="31"/>
      <c r="SPK230" s="31"/>
      <c r="SPL230" s="33"/>
      <c r="SPM230" s="31"/>
      <c r="SPN230" s="31"/>
      <c r="SPO230" s="31"/>
      <c r="SPP230" s="33"/>
      <c r="SPQ230" s="31"/>
      <c r="SPR230" s="29"/>
      <c r="SPS230" s="30"/>
      <c r="SPT230" s="73"/>
      <c r="SPU230" s="31"/>
      <c r="SPV230" s="32"/>
      <c r="SPW230" s="31"/>
      <c r="SPX230" s="31"/>
      <c r="SPY230" s="33"/>
      <c r="SPZ230" s="31"/>
      <c r="SQA230" s="31"/>
      <c r="SQB230" s="31"/>
      <c r="SQC230" s="33"/>
      <c r="SQD230" s="31"/>
      <c r="SQE230" s="29"/>
      <c r="SQF230" s="30"/>
      <c r="SQG230" s="73"/>
      <c r="SQH230" s="31"/>
      <c r="SQI230" s="32"/>
      <c r="SQJ230" s="31"/>
      <c r="SQK230" s="31"/>
      <c r="SQL230" s="33"/>
      <c r="SQM230" s="31"/>
      <c r="SQN230" s="31"/>
      <c r="SQO230" s="31"/>
      <c r="SQP230" s="33"/>
      <c r="SQQ230" s="31"/>
      <c r="SQR230" s="29"/>
      <c r="SQS230" s="30"/>
      <c r="SQT230" s="73"/>
      <c r="SQU230" s="31"/>
      <c r="SQV230" s="32"/>
      <c r="SQW230" s="31"/>
      <c r="SQX230" s="31"/>
      <c r="SQY230" s="33"/>
      <c r="SQZ230" s="31"/>
      <c r="SRA230" s="31"/>
      <c r="SRB230" s="31"/>
      <c r="SRC230" s="33"/>
      <c r="SRD230" s="31"/>
      <c r="SRE230" s="29"/>
      <c r="SRF230" s="30"/>
      <c r="SRG230" s="73"/>
      <c r="SRH230" s="31"/>
      <c r="SRI230" s="32"/>
      <c r="SRJ230" s="31"/>
      <c r="SRK230" s="31"/>
      <c r="SRL230" s="33"/>
      <c r="SRM230" s="31"/>
      <c r="SRN230" s="31"/>
      <c r="SRO230" s="31"/>
      <c r="SRP230" s="33"/>
      <c r="SRQ230" s="31"/>
      <c r="SRR230" s="29"/>
      <c r="SRS230" s="30"/>
      <c r="SRT230" s="73"/>
      <c r="SRU230" s="31"/>
      <c r="SRV230" s="32"/>
      <c r="SRW230" s="31"/>
      <c r="SRX230" s="31"/>
      <c r="SRY230" s="33"/>
      <c r="SRZ230" s="31"/>
      <c r="SSA230" s="31"/>
      <c r="SSB230" s="31"/>
      <c r="SSC230" s="33"/>
      <c r="SSD230" s="31"/>
      <c r="SSE230" s="29"/>
      <c r="SSF230" s="30"/>
      <c r="SSG230" s="73"/>
      <c r="SSH230" s="31"/>
      <c r="SSI230" s="32"/>
      <c r="SSJ230" s="31"/>
      <c r="SSK230" s="31"/>
      <c r="SSL230" s="33"/>
      <c r="SSM230" s="31"/>
      <c r="SSN230" s="31"/>
      <c r="SSO230" s="31"/>
      <c r="SSP230" s="33"/>
      <c r="SSQ230" s="31"/>
      <c r="SSR230" s="29"/>
      <c r="SSS230" s="30"/>
      <c r="SST230" s="73"/>
      <c r="SSU230" s="31"/>
      <c r="SSV230" s="32"/>
      <c r="SSW230" s="31"/>
      <c r="SSX230" s="31"/>
      <c r="SSY230" s="33"/>
      <c r="SSZ230" s="31"/>
      <c r="STA230" s="31"/>
      <c r="STB230" s="31"/>
      <c r="STC230" s="33"/>
      <c r="STD230" s="31"/>
      <c r="STE230" s="29"/>
      <c r="STF230" s="30"/>
      <c r="STG230" s="73"/>
      <c r="STH230" s="31"/>
      <c r="STI230" s="32"/>
      <c r="STJ230" s="31"/>
      <c r="STK230" s="31"/>
      <c r="STL230" s="33"/>
      <c r="STM230" s="31"/>
      <c r="STN230" s="31"/>
      <c r="STO230" s="31"/>
      <c r="STP230" s="33"/>
      <c r="STQ230" s="31"/>
      <c r="STR230" s="29"/>
      <c r="STS230" s="30"/>
      <c r="STT230" s="73"/>
      <c r="STU230" s="31"/>
      <c r="STV230" s="32"/>
      <c r="STW230" s="31"/>
      <c r="STX230" s="31"/>
      <c r="STY230" s="33"/>
      <c r="STZ230" s="31"/>
      <c r="SUA230" s="31"/>
      <c r="SUB230" s="31"/>
      <c r="SUC230" s="33"/>
      <c r="SUD230" s="31"/>
      <c r="SUE230" s="29"/>
      <c r="SUF230" s="30"/>
      <c r="SUG230" s="73"/>
      <c r="SUH230" s="31"/>
      <c r="SUI230" s="32"/>
      <c r="SUJ230" s="31"/>
      <c r="SUK230" s="31"/>
      <c r="SUL230" s="33"/>
      <c r="SUM230" s="31"/>
      <c r="SUN230" s="31"/>
      <c r="SUO230" s="31"/>
      <c r="SUP230" s="33"/>
      <c r="SUQ230" s="31"/>
      <c r="SUR230" s="29"/>
      <c r="SUS230" s="30"/>
      <c r="SUT230" s="73"/>
      <c r="SUU230" s="31"/>
      <c r="SUV230" s="32"/>
      <c r="SUW230" s="31"/>
      <c r="SUX230" s="31"/>
      <c r="SUY230" s="33"/>
      <c r="SUZ230" s="31"/>
      <c r="SVA230" s="31"/>
      <c r="SVB230" s="31"/>
      <c r="SVC230" s="33"/>
      <c r="SVD230" s="31"/>
      <c r="SVE230" s="29"/>
      <c r="SVF230" s="30"/>
      <c r="SVG230" s="73"/>
      <c r="SVH230" s="31"/>
      <c r="SVI230" s="32"/>
      <c r="SVJ230" s="31"/>
      <c r="SVK230" s="31"/>
      <c r="SVL230" s="33"/>
      <c r="SVM230" s="31"/>
      <c r="SVN230" s="31"/>
      <c r="SVO230" s="31"/>
      <c r="SVP230" s="33"/>
      <c r="SVQ230" s="31"/>
      <c r="SVR230" s="29"/>
      <c r="SVS230" s="30"/>
      <c r="SVT230" s="73"/>
      <c r="SVU230" s="31"/>
      <c r="SVV230" s="32"/>
      <c r="SVW230" s="31"/>
      <c r="SVX230" s="31"/>
      <c r="SVY230" s="33"/>
      <c r="SVZ230" s="31"/>
      <c r="SWA230" s="31"/>
      <c r="SWB230" s="31"/>
      <c r="SWC230" s="33"/>
      <c r="SWD230" s="31"/>
      <c r="SWE230" s="29"/>
      <c r="SWF230" s="30"/>
      <c r="SWG230" s="73"/>
      <c r="SWH230" s="31"/>
      <c r="SWI230" s="32"/>
      <c r="SWJ230" s="31"/>
      <c r="SWK230" s="31"/>
      <c r="SWL230" s="33"/>
      <c r="SWM230" s="31"/>
      <c r="SWN230" s="31"/>
      <c r="SWO230" s="31"/>
      <c r="SWP230" s="33"/>
      <c r="SWQ230" s="31"/>
      <c r="SWR230" s="29"/>
      <c r="SWS230" s="30"/>
      <c r="SWT230" s="73"/>
      <c r="SWU230" s="31"/>
      <c r="SWV230" s="32"/>
      <c r="SWW230" s="31"/>
      <c r="SWX230" s="31"/>
      <c r="SWY230" s="33"/>
      <c r="SWZ230" s="31"/>
      <c r="SXA230" s="31"/>
      <c r="SXB230" s="31"/>
      <c r="SXC230" s="33"/>
      <c r="SXD230" s="31"/>
      <c r="SXE230" s="29"/>
      <c r="SXF230" s="30"/>
      <c r="SXG230" s="73"/>
      <c r="SXH230" s="31"/>
      <c r="SXI230" s="32"/>
      <c r="SXJ230" s="31"/>
      <c r="SXK230" s="31"/>
      <c r="SXL230" s="33"/>
      <c r="SXM230" s="31"/>
      <c r="SXN230" s="31"/>
      <c r="SXO230" s="31"/>
      <c r="SXP230" s="33"/>
      <c r="SXQ230" s="31"/>
      <c r="SXR230" s="29"/>
      <c r="SXS230" s="30"/>
      <c r="SXT230" s="73"/>
      <c r="SXU230" s="31"/>
      <c r="SXV230" s="32"/>
      <c r="SXW230" s="31"/>
      <c r="SXX230" s="31"/>
      <c r="SXY230" s="33"/>
      <c r="SXZ230" s="31"/>
      <c r="SYA230" s="31"/>
      <c r="SYB230" s="31"/>
      <c r="SYC230" s="33"/>
      <c r="SYD230" s="31"/>
      <c r="SYE230" s="29"/>
      <c r="SYF230" s="30"/>
      <c r="SYG230" s="73"/>
      <c r="SYH230" s="31"/>
      <c r="SYI230" s="32"/>
      <c r="SYJ230" s="31"/>
      <c r="SYK230" s="31"/>
      <c r="SYL230" s="33"/>
      <c r="SYM230" s="31"/>
      <c r="SYN230" s="31"/>
      <c r="SYO230" s="31"/>
      <c r="SYP230" s="33"/>
      <c r="SYQ230" s="31"/>
      <c r="SYR230" s="29"/>
      <c r="SYS230" s="30"/>
      <c r="SYT230" s="73"/>
      <c r="SYU230" s="31"/>
      <c r="SYV230" s="32"/>
      <c r="SYW230" s="31"/>
      <c r="SYX230" s="31"/>
      <c r="SYY230" s="33"/>
      <c r="SYZ230" s="31"/>
      <c r="SZA230" s="31"/>
      <c r="SZB230" s="31"/>
      <c r="SZC230" s="33"/>
      <c r="SZD230" s="31"/>
      <c r="SZE230" s="29"/>
      <c r="SZF230" s="30"/>
      <c r="SZG230" s="73"/>
      <c r="SZH230" s="31"/>
      <c r="SZI230" s="32"/>
      <c r="SZJ230" s="31"/>
      <c r="SZK230" s="31"/>
      <c r="SZL230" s="33"/>
      <c r="SZM230" s="31"/>
      <c r="SZN230" s="31"/>
      <c r="SZO230" s="31"/>
      <c r="SZP230" s="33"/>
      <c r="SZQ230" s="31"/>
      <c r="SZR230" s="29"/>
      <c r="SZS230" s="30"/>
      <c r="SZT230" s="73"/>
      <c r="SZU230" s="31"/>
      <c r="SZV230" s="32"/>
      <c r="SZW230" s="31"/>
      <c r="SZX230" s="31"/>
      <c r="SZY230" s="33"/>
      <c r="SZZ230" s="31"/>
      <c r="TAA230" s="31"/>
      <c r="TAB230" s="31"/>
      <c r="TAC230" s="33"/>
      <c r="TAD230" s="31"/>
      <c r="TAE230" s="29"/>
      <c r="TAF230" s="30"/>
      <c r="TAG230" s="73"/>
      <c r="TAH230" s="31"/>
      <c r="TAI230" s="32"/>
      <c r="TAJ230" s="31"/>
      <c r="TAK230" s="31"/>
      <c r="TAL230" s="33"/>
      <c r="TAM230" s="31"/>
      <c r="TAN230" s="31"/>
      <c r="TAO230" s="31"/>
      <c r="TAP230" s="33"/>
      <c r="TAQ230" s="31"/>
      <c r="TAR230" s="29"/>
      <c r="TAS230" s="30"/>
      <c r="TAT230" s="73"/>
      <c r="TAU230" s="31"/>
      <c r="TAV230" s="32"/>
      <c r="TAW230" s="31"/>
      <c r="TAX230" s="31"/>
      <c r="TAY230" s="33"/>
      <c r="TAZ230" s="31"/>
      <c r="TBA230" s="31"/>
      <c r="TBB230" s="31"/>
      <c r="TBC230" s="33"/>
      <c r="TBD230" s="31"/>
      <c r="TBE230" s="29"/>
      <c r="TBF230" s="30"/>
      <c r="TBG230" s="73"/>
      <c r="TBH230" s="31"/>
      <c r="TBI230" s="32"/>
      <c r="TBJ230" s="31"/>
      <c r="TBK230" s="31"/>
      <c r="TBL230" s="33"/>
      <c r="TBM230" s="31"/>
      <c r="TBN230" s="31"/>
      <c r="TBO230" s="31"/>
      <c r="TBP230" s="33"/>
      <c r="TBQ230" s="31"/>
      <c r="TBR230" s="29"/>
      <c r="TBS230" s="30"/>
      <c r="TBT230" s="73"/>
      <c r="TBU230" s="31"/>
      <c r="TBV230" s="32"/>
      <c r="TBW230" s="31"/>
      <c r="TBX230" s="31"/>
      <c r="TBY230" s="33"/>
      <c r="TBZ230" s="31"/>
      <c r="TCA230" s="31"/>
      <c r="TCB230" s="31"/>
      <c r="TCC230" s="33"/>
      <c r="TCD230" s="31"/>
      <c r="TCE230" s="29"/>
      <c r="TCF230" s="30"/>
      <c r="TCG230" s="73"/>
      <c r="TCH230" s="31"/>
      <c r="TCI230" s="32"/>
      <c r="TCJ230" s="31"/>
      <c r="TCK230" s="31"/>
      <c r="TCL230" s="33"/>
      <c r="TCM230" s="31"/>
      <c r="TCN230" s="31"/>
      <c r="TCO230" s="31"/>
      <c r="TCP230" s="33"/>
      <c r="TCQ230" s="31"/>
      <c r="TCR230" s="29"/>
      <c r="TCS230" s="30"/>
      <c r="TCT230" s="73"/>
      <c r="TCU230" s="31"/>
      <c r="TCV230" s="32"/>
      <c r="TCW230" s="31"/>
      <c r="TCX230" s="31"/>
      <c r="TCY230" s="33"/>
      <c r="TCZ230" s="31"/>
      <c r="TDA230" s="31"/>
      <c r="TDB230" s="31"/>
      <c r="TDC230" s="33"/>
      <c r="TDD230" s="31"/>
      <c r="TDE230" s="29"/>
      <c r="TDF230" s="30"/>
      <c r="TDG230" s="73"/>
      <c r="TDH230" s="31"/>
      <c r="TDI230" s="32"/>
      <c r="TDJ230" s="31"/>
      <c r="TDK230" s="31"/>
      <c r="TDL230" s="33"/>
      <c r="TDM230" s="31"/>
      <c r="TDN230" s="31"/>
      <c r="TDO230" s="31"/>
      <c r="TDP230" s="33"/>
      <c r="TDQ230" s="31"/>
      <c r="TDR230" s="29"/>
      <c r="TDS230" s="30"/>
      <c r="TDT230" s="73"/>
      <c r="TDU230" s="31"/>
      <c r="TDV230" s="32"/>
      <c r="TDW230" s="31"/>
      <c r="TDX230" s="31"/>
      <c r="TDY230" s="33"/>
      <c r="TDZ230" s="31"/>
      <c r="TEA230" s="31"/>
      <c r="TEB230" s="31"/>
      <c r="TEC230" s="33"/>
      <c r="TED230" s="31"/>
      <c r="TEE230" s="29"/>
      <c r="TEF230" s="30"/>
      <c r="TEG230" s="73"/>
      <c r="TEH230" s="31"/>
      <c r="TEI230" s="32"/>
      <c r="TEJ230" s="31"/>
      <c r="TEK230" s="31"/>
      <c r="TEL230" s="33"/>
      <c r="TEM230" s="31"/>
      <c r="TEN230" s="31"/>
      <c r="TEO230" s="31"/>
      <c r="TEP230" s="33"/>
      <c r="TEQ230" s="31"/>
      <c r="TER230" s="29"/>
      <c r="TES230" s="30"/>
      <c r="TET230" s="73"/>
      <c r="TEU230" s="31"/>
      <c r="TEV230" s="32"/>
      <c r="TEW230" s="31"/>
      <c r="TEX230" s="31"/>
      <c r="TEY230" s="33"/>
      <c r="TEZ230" s="31"/>
      <c r="TFA230" s="31"/>
      <c r="TFB230" s="31"/>
      <c r="TFC230" s="33"/>
      <c r="TFD230" s="31"/>
      <c r="TFE230" s="29"/>
      <c r="TFF230" s="30"/>
      <c r="TFG230" s="73"/>
      <c r="TFH230" s="31"/>
      <c r="TFI230" s="32"/>
      <c r="TFJ230" s="31"/>
      <c r="TFK230" s="31"/>
      <c r="TFL230" s="33"/>
      <c r="TFM230" s="31"/>
      <c r="TFN230" s="31"/>
      <c r="TFO230" s="31"/>
      <c r="TFP230" s="33"/>
      <c r="TFQ230" s="31"/>
      <c r="TFR230" s="29"/>
      <c r="TFS230" s="30"/>
      <c r="TFT230" s="73"/>
      <c r="TFU230" s="31"/>
      <c r="TFV230" s="32"/>
      <c r="TFW230" s="31"/>
      <c r="TFX230" s="31"/>
      <c r="TFY230" s="33"/>
      <c r="TFZ230" s="31"/>
      <c r="TGA230" s="31"/>
      <c r="TGB230" s="31"/>
      <c r="TGC230" s="33"/>
      <c r="TGD230" s="31"/>
      <c r="TGE230" s="29"/>
      <c r="TGF230" s="30"/>
      <c r="TGG230" s="73"/>
      <c r="TGH230" s="31"/>
      <c r="TGI230" s="32"/>
      <c r="TGJ230" s="31"/>
      <c r="TGK230" s="31"/>
      <c r="TGL230" s="33"/>
      <c r="TGM230" s="31"/>
      <c r="TGN230" s="31"/>
      <c r="TGO230" s="31"/>
      <c r="TGP230" s="33"/>
      <c r="TGQ230" s="31"/>
      <c r="TGR230" s="29"/>
      <c r="TGS230" s="30"/>
      <c r="TGT230" s="73"/>
      <c r="TGU230" s="31"/>
      <c r="TGV230" s="32"/>
      <c r="TGW230" s="31"/>
      <c r="TGX230" s="31"/>
      <c r="TGY230" s="33"/>
      <c r="TGZ230" s="31"/>
      <c r="THA230" s="31"/>
      <c r="THB230" s="31"/>
      <c r="THC230" s="33"/>
      <c r="THD230" s="31"/>
      <c r="THE230" s="29"/>
      <c r="THF230" s="30"/>
      <c r="THG230" s="73"/>
      <c r="THH230" s="31"/>
      <c r="THI230" s="32"/>
      <c r="THJ230" s="31"/>
      <c r="THK230" s="31"/>
      <c r="THL230" s="33"/>
      <c r="THM230" s="31"/>
      <c r="THN230" s="31"/>
      <c r="THO230" s="31"/>
      <c r="THP230" s="33"/>
      <c r="THQ230" s="31"/>
      <c r="THR230" s="29"/>
      <c r="THS230" s="30"/>
      <c r="THT230" s="73"/>
      <c r="THU230" s="31"/>
      <c r="THV230" s="32"/>
      <c r="THW230" s="31"/>
      <c r="THX230" s="31"/>
      <c r="THY230" s="33"/>
      <c r="THZ230" s="31"/>
      <c r="TIA230" s="31"/>
      <c r="TIB230" s="31"/>
      <c r="TIC230" s="33"/>
      <c r="TID230" s="31"/>
      <c r="TIE230" s="29"/>
      <c r="TIF230" s="30"/>
      <c r="TIG230" s="73"/>
      <c r="TIH230" s="31"/>
      <c r="TII230" s="32"/>
      <c r="TIJ230" s="31"/>
      <c r="TIK230" s="31"/>
      <c r="TIL230" s="33"/>
      <c r="TIM230" s="31"/>
      <c r="TIN230" s="31"/>
      <c r="TIO230" s="31"/>
      <c r="TIP230" s="33"/>
      <c r="TIQ230" s="31"/>
      <c r="TIR230" s="29"/>
      <c r="TIS230" s="30"/>
      <c r="TIT230" s="73"/>
      <c r="TIU230" s="31"/>
      <c r="TIV230" s="32"/>
      <c r="TIW230" s="31"/>
      <c r="TIX230" s="31"/>
      <c r="TIY230" s="33"/>
      <c r="TIZ230" s="31"/>
      <c r="TJA230" s="31"/>
      <c r="TJB230" s="31"/>
      <c r="TJC230" s="33"/>
      <c r="TJD230" s="31"/>
      <c r="TJE230" s="29"/>
      <c r="TJF230" s="30"/>
      <c r="TJG230" s="73"/>
      <c r="TJH230" s="31"/>
      <c r="TJI230" s="32"/>
      <c r="TJJ230" s="31"/>
      <c r="TJK230" s="31"/>
      <c r="TJL230" s="33"/>
      <c r="TJM230" s="31"/>
      <c r="TJN230" s="31"/>
      <c r="TJO230" s="31"/>
      <c r="TJP230" s="33"/>
      <c r="TJQ230" s="31"/>
      <c r="TJR230" s="29"/>
      <c r="TJS230" s="30"/>
      <c r="TJT230" s="73"/>
      <c r="TJU230" s="31"/>
      <c r="TJV230" s="32"/>
      <c r="TJW230" s="31"/>
      <c r="TJX230" s="31"/>
      <c r="TJY230" s="33"/>
      <c r="TJZ230" s="31"/>
      <c r="TKA230" s="31"/>
      <c r="TKB230" s="31"/>
      <c r="TKC230" s="33"/>
      <c r="TKD230" s="31"/>
      <c r="TKE230" s="29"/>
      <c r="TKF230" s="30"/>
      <c r="TKG230" s="73"/>
      <c r="TKH230" s="31"/>
      <c r="TKI230" s="32"/>
      <c r="TKJ230" s="31"/>
      <c r="TKK230" s="31"/>
      <c r="TKL230" s="33"/>
      <c r="TKM230" s="31"/>
      <c r="TKN230" s="31"/>
      <c r="TKO230" s="31"/>
      <c r="TKP230" s="33"/>
      <c r="TKQ230" s="31"/>
      <c r="TKR230" s="29"/>
      <c r="TKS230" s="30"/>
      <c r="TKT230" s="73"/>
      <c r="TKU230" s="31"/>
      <c r="TKV230" s="32"/>
      <c r="TKW230" s="31"/>
      <c r="TKX230" s="31"/>
      <c r="TKY230" s="33"/>
      <c r="TKZ230" s="31"/>
      <c r="TLA230" s="31"/>
      <c r="TLB230" s="31"/>
      <c r="TLC230" s="33"/>
      <c r="TLD230" s="31"/>
      <c r="TLE230" s="29"/>
      <c r="TLF230" s="30"/>
      <c r="TLG230" s="73"/>
      <c r="TLH230" s="31"/>
      <c r="TLI230" s="32"/>
      <c r="TLJ230" s="31"/>
      <c r="TLK230" s="31"/>
      <c r="TLL230" s="33"/>
      <c r="TLM230" s="31"/>
      <c r="TLN230" s="31"/>
      <c r="TLO230" s="31"/>
      <c r="TLP230" s="33"/>
      <c r="TLQ230" s="31"/>
      <c r="TLR230" s="29"/>
      <c r="TLS230" s="30"/>
      <c r="TLT230" s="73"/>
      <c r="TLU230" s="31"/>
      <c r="TLV230" s="32"/>
      <c r="TLW230" s="31"/>
      <c r="TLX230" s="31"/>
      <c r="TLY230" s="33"/>
      <c r="TLZ230" s="31"/>
      <c r="TMA230" s="31"/>
      <c r="TMB230" s="31"/>
      <c r="TMC230" s="33"/>
      <c r="TMD230" s="31"/>
      <c r="TME230" s="29"/>
      <c r="TMF230" s="30"/>
      <c r="TMG230" s="73"/>
      <c r="TMH230" s="31"/>
      <c r="TMI230" s="32"/>
      <c r="TMJ230" s="31"/>
      <c r="TMK230" s="31"/>
      <c r="TML230" s="33"/>
      <c r="TMM230" s="31"/>
      <c r="TMN230" s="31"/>
      <c r="TMO230" s="31"/>
      <c r="TMP230" s="33"/>
      <c r="TMQ230" s="31"/>
      <c r="TMR230" s="29"/>
      <c r="TMS230" s="30"/>
      <c r="TMT230" s="73"/>
      <c r="TMU230" s="31"/>
      <c r="TMV230" s="32"/>
      <c r="TMW230" s="31"/>
      <c r="TMX230" s="31"/>
      <c r="TMY230" s="33"/>
      <c r="TMZ230" s="31"/>
      <c r="TNA230" s="31"/>
      <c r="TNB230" s="31"/>
      <c r="TNC230" s="33"/>
      <c r="TND230" s="31"/>
      <c r="TNE230" s="29"/>
      <c r="TNF230" s="30"/>
      <c r="TNG230" s="73"/>
      <c r="TNH230" s="31"/>
      <c r="TNI230" s="32"/>
      <c r="TNJ230" s="31"/>
      <c r="TNK230" s="31"/>
      <c r="TNL230" s="33"/>
      <c r="TNM230" s="31"/>
      <c r="TNN230" s="31"/>
      <c r="TNO230" s="31"/>
      <c r="TNP230" s="33"/>
      <c r="TNQ230" s="31"/>
      <c r="TNR230" s="29"/>
      <c r="TNS230" s="30"/>
      <c r="TNT230" s="73"/>
      <c r="TNU230" s="31"/>
      <c r="TNV230" s="32"/>
      <c r="TNW230" s="31"/>
      <c r="TNX230" s="31"/>
      <c r="TNY230" s="33"/>
      <c r="TNZ230" s="31"/>
      <c r="TOA230" s="31"/>
      <c r="TOB230" s="31"/>
      <c r="TOC230" s="33"/>
      <c r="TOD230" s="31"/>
      <c r="TOE230" s="29"/>
      <c r="TOF230" s="30"/>
      <c r="TOG230" s="73"/>
      <c r="TOH230" s="31"/>
      <c r="TOI230" s="32"/>
      <c r="TOJ230" s="31"/>
      <c r="TOK230" s="31"/>
      <c r="TOL230" s="33"/>
      <c r="TOM230" s="31"/>
      <c r="TON230" s="31"/>
      <c r="TOO230" s="31"/>
      <c r="TOP230" s="33"/>
      <c r="TOQ230" s="31"/>
      <c r="TOR230" s="29"/>
      <c r="TOS230" s="30"/>
      <c r="TOT230" s="73"/>
      <c r="TOU230" s="31"/>
      <c r="TOV230" s="32"/>
      <c r="TOW230" s="31"/>
      <c r="TOX230" s="31"/>
      <c r="TOY230" s="33"/>
      <c r="TOZ230" s="31"/>
      <c r="TPA230" s="31"/>
      <c r="TPB230" s="31"/>
      <c r="TPC230" s="33"/>
      <c r="TPD230" s="31"/>
      <c r="TPE230" s="29"/>
      <c r="TPF230" s="30"/>
      <c r="TPG230" s="73"/>
      <c r="TPH230" s="31"/>
      <c r="TPI230" s="32"/>
      <c r="TPJ230" s="31"/>
      <c r="TPK230" s="31"/>
      <c r="TPL230" s="33"/>
      <c r="TPM230" s="31"/>
      <c r="TPN230" s="31"/>
      <c r="TPO230" s="31"/>
      <c r="TPP230" s="33"/>
      <c r="TPQ230" s="31"/>
      <c r="TPR230" s="29"/>
      <c r="TPS230" s="30"/>
      <c r="TPT230" s="73"/>
      <c r="TPU230" s="31"/>
      <c r="TPV230" s="32"/>
      <c r="TPW230" s="31"/>
      <c r="TPX230" s="31"/>
      <c r="TPY230" s="33"/>
      <c r="TPZ230" s="31"/>
      <c r="TQA230" s="31"/>
      <c r="TQB230" s="31"/>
      <c r="TQC230" s="33"/>
      <c r="TQD230" s="31"/>
      <c r="TQE230" s="29"/>
      <c r="TQF230" s="30"/>
      <c r="TQG230" s="73"/>
      <c r="TQH230" s="31"/>
      <c r="TQI230" s="32"/>
      <c r="TQJ230" s="31"/>
      <c r="TQK230" s="31"/>
      <c r="TQL230" s="33"/>
      <c r="TQM230" s="31"/>
      <c r="TQN230" s="31"/>
      <c r="TQO230" s="31"/>
      <c r="TQP230" s="33"/>
      <c r="TQQ230" s="31"/>
      <c r="TQR230" s="29"/>
      <c r="TQS230" s="30"/>
      <c r="TQT230" s="73"/>
      <c r="TQU230" s="31"/>
      <c r="TQV230" s="32"/>
      <c r="TQW230" s="31"/>
      <c r="TQX230" s="31"/>
      <c r="TQY230" s="33"/>
      <c r="TQZ230" s="31"/>
      <c r="TRA230" s="31"/>
      <c r="TRB230" s="31"/>
      <c r="TRC230" s="33"/>
      <c r="TRD230" s="31"/>
      <c r="TRE230" s="29"/>
      <c r="TRF230" s="30"/>
      <c r="TRG230" s="73"/>
      <c r="TRH230" s="31"/>
      <c r="TRI230" s="32"/>
      <c r="TRJ230" s="31"/>
      <c r="TRK230" s="31"/>
      <c r="TRL230" s="33"/>
      <c r="TRM230" s="31"/>
      <c r="TRN230" s="31"/>
      <c r="TRO230" s="31"/>
      <c r="TRP230" s="33"/>
      <c r="TRQ230" s="31"/>
      <c r="TRR230" s="29"/>
      <c r="TRS230" s="30"/>
      <c r="TRT230" s="73"/>
      <c r="TRU230" s="31"/>
      <c r="TRV230" s="32"/>
      <c r="TRW230" s="31"/>
      <c r="TRX230" s="31"/>
      <c r="TRY230" s="33"/>
      <c r="TRZ230" s="31"/>
      <c r="TSA230" s="31"/>
      <c r="TSB230" s="31"/>
      <c r="TSC230" s="33"/>
      <c r="TSD230" s="31"/>
      <c r="TSE230" s="29"/>
      <c r="TSF230" s="30"/>
      <c r="TSG230" s="73"/>
      <c r="TSH230" s="31"/>
      <c r="TSI230" s="32"/>
      <c r="TSJ230" s="31"/>
      <c r="TSK230" s="31"/>
      <c r="TSL230" s="33"/>
      <c r="TSM230" s="31"/>
      <c r="TSN230" s="31"/>
      <c r="TSO230" s="31"/>
      <c r="TSP230" s="33"/>
      <c r="TSQ230" s="31"/>
      <c r="TSR230" s="29"/>
      <c r="TSS230" s="30"/>
      <c r="TST230" s="73"/>
      <c r="TSU230" s="31"/>
      <c r="TSV230" s="32"/>
      <c r="TSW230" s="31"/>
      <c r="TSX230" s="31"/>
      <c r="TSY230" s="33"/>
      <c r="TSZ230" s="31"/>
      <c r="TTA230" s="31"/>
      <c r="TTB230" s="31"/>
      <c r="TTC230" s="33"/>
      <c r="TTD230" s="31"/>
      <c r="TTE230" s="29"/>
      <c r="TTF230" s="30"/>
      <c r="TTG230" s="73"/>
      <c r="TTH230" s="31"/>
      <c r="TTI230" s="32"/>
      <c r="TTJ230" s="31"/>
      <c r="TTK230" s="31"/>
      <c r="TTL230" s="33"/>
      <c r="TTM230" s="31"/>
      <c r="TTN230" s="31"/>
      <c r="TTO230" s="31"/>
      <c r="TTP230" s="33"/>
      <c r="TTQ230" s="31"/>
      <c r="TTR230" s="29"/>
      <c r="TTS230" s="30"/>
      <c r="TTT230" s="73"/>
      <c r="TTU230" s="31"/>
      <c r="TTV230" s="32"/>
      <c r="TTW230" s="31"/>
      <c r="TTX230" s="31"/>
      <c r="TTY230" s="33"/>
      <c r="TTZ230" s="31"/>
      <c r="TUA230" s="31"/>
      <c r="TUB230" s="31"/>
      <c r="TUC230" s="33"/>
      <c r="TUD230" s="31"/>
      <c r="TUE230" s="29"/>
      <c r="TUF230" s="30"/>
      <c r="TUG230" s="73"/>
      <c r="TUH230" s="31"/>
      <c r="TUI230" s="32"/>
      <c r="TUJ230" s="31"/>
      <c r="TUK230" s="31"/>
      <c r="TUL230" s="33"/>
      <c r="TUM230" s="31"/>
      <c r="TUN230" s="31"/>
      <c r="TUO230" s="31"/>
      <c r="TUP230" s="33"/>
      <c r="TUQ230" s="31"/>
      <c r="TUR230" s="29"/>
      <c r="TUS230" s="30"/>
      <c r="TUT230" s="73"/>
      <c r="TUU230" s="31"/>
      <c r="TUV230" s="32"/>
      <c r="TUW230" s="31"/>
      <c r="TUX230" s="31"/>
      <c r="TUY230" s="33"/>
      <c r="TUZ230" s="31"/>
      <c r="TVA230" s="31"/>
      <c r="TVB230" s="31"/>
      <c r="TVC230" s="33"/>
      <c r="TVD230" s="31"/>
      <c r="TVE230" s="29"/>
      <c r="TVF230" s="30"/>
      <c r="TVG230" s="73"/>
      <c r="TVH230" s="31"/>
      <c r="TVI230" s="32"/>
      <c r="TVJ230" s="31"/>
      <c r="TVK230" s="31"/>
      <c r="TVL230" s="33"/>
      <c r="TVM230" s="31"/>
      <c r="TVN230" s="31"/>
      <c r="TVO230" s="31"/>
      <c r="TVP230" s="33"/>
      <c r="TVQ230" s="31"/>
      <c r="TVR230" s="29"/>
      <c r="TVS230" s="30"/>
      <c r="TVT230" s="73"/>
      <c r="TVU230" s="31"/>
      <c r="TVV230" s="32"/>
      <c r="TVW230" s="31"/>
      <c r="TVX230" s="31"/>
      <c r="TVY230" s="33"/>
      <c r="TVZ230" s="31"/>
      <c r="TWA230" s="31"/>
      <c r="TWB230" s="31"/>
      <c r="TWC230" s="33"/>
      <c r="TWD230" s="31"/>
      <c r="TWE230" s="29"/>
      <c r="TWF230" s="30"/>
      <c r="TWG230" s="73"/>
      <c r="TWH230" s="31"/>
      <c r="TWI230" s="32"/>
      <c r="TWJ230" s="31"/>
      <c r="TWK230" s="31"/>
      <c r="TWL230" s="33"/>
      <c r="TWM230" s="31"/>
      <c r="TWN230" s="31"/>
      <c r="TWO230" s="31"/>
      <c r="TWP230" s="33"/>
      <c r="TWQ230" s="31"/>
      <c r="TWR230" s="29"/>
      <c r="TWS230" s="30"/>
      <c r="TWT230" s="73"/>
      <c r="TWU230" s="31"/>
      <c r="TWV230" s="32"/>
      <c r="TWW230" s="31"/>
      <c r="TWX230" s="31"/>
      <c r="TWY230" s="33"/>
      <c r="TWZ230" s="31"/>
      <c r="TXA230" s="31"/>
      <c r="TXB230" s="31"/>
      <c r="TXC230" s="33"/>
      <c r="TXD230" s="31"/>
      <c r="TXE230" s="29"/>
      <c r="TXF230" s="30"/>
      <c r="TXG230" s="73"/>
      <c r="TXH230" s="31"/>
      <c r="TXI230" s="32"/>
      <c r="TXJ230" s="31"/>
      <c r="TXK230" s="31"/>
      <c r="TXL230" s="33"/>
      <c r="TXM230" s="31"/>
      <c r="TXN230" s="31"/>
      <c r="TXO230" s="31"/>
      <c r="TXP230" s="33"/>
      <c r="TXQ230" s="31"/>
      <c r="TXR230" s="29"/>
      <c r="TXS230" s="30"/>
      <c r="TXT230" s="73"/>
      <c r="TXU230" s="31"/>
      <c r="TXV230" s="32"/>
      <c r="TXW230" s="31"/>
      <c r="TXX230" s="31"/>
      <c r="TXY230" s="33"/>
      <c r="TXZ230" s="31"/>
      <c r="TYA230" s="31"/>
      <c r="TYB230" s="31"/>
      <c r="TYC230" s="33"/>
      <c r="TYD230" s="31"/>
      <c r="TYE230" s="29"/>
      <c r="TYF230" s="30"/>
      <c r="TYG230" s="73"/>
      <c r="TYH230" s="31"/>
      <c r="TYI230" s="32"/>
      <c r="TYJ230" s="31"/>
      <c r="TYK230" s="31"/>
      <c r="TYL230" s="33"/>
      <c r="TYM230" s="31"/>
      <c r="TYN230" s="31"/>
      <c r="TYO230" s="31"/>
      <c r="TYP230" s="33"/>
      <c r="TYQ230" s="31"/>
      <c r="TYR230" s="29"/>
      <c r="TYS230" s="30"/>
      <c r="TYT230" s="73"/>
      <c r="TYU230" s="31"/>
      <c r="TYV230" s="32"/>
      <c r="TYW230" s="31"/>
      <c r="TYX230" s="31"/>
      <c r="TYY230" s="33"/>
      <c r="TYZ230" s="31"/>
      <c r="TZA230" s="31"/>
      <c r="TZB230" s="31"/>
      <c r="TZC230" s="33"/>
      <c r="TZD230" s="31"/>
      <c r="TZE230" s="29"/>
      <c r="TZF230" s="30"/>
      <c r="TZG230" s="73"/>
      <c r="TZH230" s="31"/>
      <c r="TZI230" s="32"/>
      <c r="TZJ230" s="31"/>
      <c r="TZK230" s="31"/>
      <c r="TZL230" s="33"/>
      <c r="TZM230" s="31"/>
      <c r="TZN230" s="31"/>
      <c r="TZO230" s="31"/>
      <c r="TZP230" s="33"/>
      <c r="TZQ230" s="31"/>
      <c r="TZR230" s="29"/>
      <c r="TZS230" s="30"/>
      <c r="TZT230" s="73"/>
      <c r="TZU230" s="31"/>
      <c r="TZV230" s="32"/>
      <c r="TZW230" s="31"/>
      <c r="TZX230" s="31"/>
      <c r="TZY230" s="33"/>
      <c r="TZZ230" s="31"/>
      <c r="UAA230" s="31"/>
      <c r="UAB230" s="31"/>
      <c r="UAC230" s="33"/>
      <c r="UAD230" s="31"/>
      <c r="UAE230" s="29"/>
      <c r="UAF230" s="30"/>
      <c r="UAG230" s="73"/>
      <c r="UAH230" s="31"/>
      <c r="UAI230" s="32"/>
      <c r="UAJ230" s="31"/>
      <c r="UAK230" s="31"/>
      <c r="UAL230" s="33"/>
      <c r="UAM230" s="31"/>
      <c r="UAN230" s="31"/>
      <c r="UAO230" s="31"/>
      <c r="UAP230" s="33"/>
      <c r="UAQ230" s="31"/>
      <c r="UAR230" s="29"/>
      <c r="UAS230" s="30"/>
      <c r="UAT230" s="73"/>
      <c r="UAU230" s="31"/>
      <c r="UAV230" s="32"/>
      <c r="UAW230" s="31"/>
      <c r="UAX230" s="31"/>
      <c r="UAY230" s="33"/>
      <c r="UAZ230" s="31"/>
      <c r="UBA230" s="31"/>
      <c r="UBB230" s="31"/>
      <c r="UBC230" s="33"/>
      <c r="UBD230" s="31"/>
      <c r="UBE230" s="29"/>
      <c r="UBF230" s="30"/>
      <c r="UBG230" s="73"/>
      <c r="UBH230" s="31"/>
      <c r="UBI230" s="32"/>
      <c r="UBJ230" s="31"/>
      <c r="UBK230" s="31"/>
      <c r="UBL230" s="33"/>
      <c r="UBM230" s="31"/>
      <c r="UBN230" s="31"/>
      <c r="UBO230" s="31"/>
      <c r="UBP230" s="33"/>
      <c r="UBQ230" s="31"/>
      <c r="UBR230" s="29"/>
      <c r="UBS230" s="30"/>
      <c r="UBT230" s="73"/>
      <c r="UBU230" s="31"/>
      <c r="UBV230" s="32"/>
      <c r="UBW230" s="31"/>
      <c r="UBX230" s="31"/>
      <c r="UBY230" s="33"/>
      <c r="UBZ230" s="31"/>
      <c r="UCA230" s="31"/>
      <c r="UCB230" s="31"/>
      <c r="UCC230" s="33"/>
      <c r="UCD230" s="31"/>
      <c r="UCE230" s="29"/>
      <c r="UCF230" s="30"/>
      <c r="UCG230" s="73"/>
      <c r="UCH230" s="31"/>
      <c r="UCI230" s="32"/>
      <c r="UCJ230" s="31"/>
      <c r="UCK230" s="31"/>
      <c r="UCL230" s="33"/>
      <c r="UCM230" s="31"/>
      <c r="UCN230" s="31"/>
      <c r="UCO230" s="31"/>
      <c r="UCP230" s="33"/>
      <c r="UCQ230" s="31"/>
      <c r="UCR230" s="29"/>
      <c r="UCS230" s="30"/>
      <c r="UCT230" s="73"/>
      <c r="UCU230" s="31"/>
      <c r="UCV230" s="32"/>
      <c r="UCW230" s="31"/>
      <c r="UCX230" s="31"/>
      <c r="UCY230" s="33"/>
      <c r="UCZ230" s="31"/>
      <c r="UDA230" s="31"/>
      <c r="UDB230" s="31"/>
      <c r="UDC230" s="33"/>
      <c r="UDD230" s="31"/>
      <c r="UDE230" s="29"/>
      <c r="UDF230" s="30"/>
      <c r="UDG230" s="73"/>
      <c r="UDH230" s="31"/>
      <c r="UDI230" s="32"/>
      <c r="UDJ230" s="31"/>
      <c r="UDK230" s="31"/>
      <c r="UDL230" s="33"/>
      <c r="UDM230" s="31"/>
      <c r="UDN230" s="31"/>
      <c r="UDO230" s="31"/>
      <c r="UDP230" s="33"/>
      <c r="UDQ230" s="31"/>
      <c r="UDR230" s="29"/>
      <c r="UDS230" s="30"/>
      <c r="UDT230" s="73"/>
      <c r="UDU230" s="31"/>
      <c r="UDV230" s="32"/>
      <c r="UDW230" s="31"/>
      <c r="UDX230" s="31"/>
      <c r="UDY230" s="33"/>
      <c r="UDZ230" s="31"/>
      <c r="UEA230" s="31"/>
      <c r="UEB230" s="31"/>
      <c r="UEC230" s="33"/>
      <c r="UED230" s="31"/>
      <c r="UEE230" s="29"/>
      <c r="UEF230" s="30"/>
      <c r="UEG230" s="73"/>
      <c r="UEH230" s="31"/>
      <c r="UEI230" s="32"/>
      <c r="UEJ230" s="31"/>
      <c r="UEK230" s="31"/>
      <c r="UEL230" s="33"/>
      <c r="UEM230" s="31"/>
      <c r="UEN230" s="31"/>
      <c r="UEO230" s="31"/>
      <c r="UEP230" s="33"/>
      <c r="UEQ230" s="31"/>
      <c r="UER230" s="29"/>
      <c r="UES230" s="30"/>
      <c r="UET230" s="73"/>
      <c r="UEU230" s="31"/>
      <c r="UEV230" s="32"/>
      <c r="UEW230" s="31"/>
      <c r="UEX230" s="31"/>
      <c r="UEY230" s="33"/>
      <c r="UEZ230" s="31"/>
      <c r="UFA230" s="31"/>
      <c r="UFB230" s="31"/>
      <c r="UFC230" s="33"/>
      <c r="UFD230" s="31"/>
      <c r="UFE230" s="29"/>
      <c r="UFF230" s="30"/>
      <c r="UFG230" s="73"/>
      <c r="UFH230" s="31"/>
      <c r="UFI230" s="32"/>
      <c r="UFJ230" s="31"/>
      <c r="UFK230" s="31"/>
      <c r="UFL230" s="33"/>
      <c r="UFM230" s="31"/>
      <c r="UFN230" s="31"/>
      <c r="UFO230" s="31"/>
      <c r="UFP230" s="33"/>
      <c r="UFQ230" s="31"/>
      <c r="UFR230" s="29"/>
      <c r="UFS230" s="30"/>
      <c r="UFT230" s="73"/>
      <c r="UFU230" s="31"/>
      <c r="UFV230" s="32"/>
      <c r="UFW230" s="31"/>
      <c r="UFX230" s="31"/>
      <c r="UFY230" s="33"/>
      <c r="UFZ230" s="31"/>
      <c r="UGA230" s="31"/>
      <c r="UGB230" s="31"/>
      <c r="UGC230" s="33"/>
      <c r="UGD230" s="31"/>
      <c r="UGE230" s="29"/>
      <c r="UGF230" s="30"/>
      <c r="UGG230" s="73"/>
      <c r="UGH230" s="31"/>
      <c r="UGI230" s="32"/>
      <c r="UGJ230" s="31"/>
      <c r="UGK230" s="31"/>
      <c r="UGL230" s="33"/>
      <c r="UGM230" s="31"/>
      <c r="UGN230" s="31"/>
      <c r="UGO230" s="31"/>
      <c r="UGP230" s="33"/>
      <c r="UGQ230" s="31"/>
      <c r="UGR230" s="29"/>
      <c r="UGS230" s="30"/>
      <c r="UGT230" s="73"/>
      <c r="UGU230" s="31"/>
      <c r="UGV230" s="32"/>
      <c r="UGW230" s="31"/>
      <c r="UGX230" s="31"/>
      <c r="UGY230" s="33"/>
      <c r="UGZ230" s="31"/>
      <c r="UHA230" s="31"/>
      <c r="UHB230" s="31"/>
      <c r="UHC230" s="33"/>
      <c r="UHD230" s="31"/>
      <c r="UHE230" s="29"/>
      <c r="UHF230" s="30"/>
      <c r="UHG230" s="73"/>
      <c r="UHH230" s="31"/>
      <c r="UHI230" s="32"/>
      <c r="UHJ230" s="31"/>
      <c r="UHK230" s="31"/>
      <c r="UHL230" s="33"/>
      <c r="UHM230" s="31"/>
      <c r="UHN230" s="31"/>
      <c r="UHO230" s="31"/>
      <c r="UHP230" s="33"/>
      <c r="UHQ230" s="31"/>
      <c r="UHR230" s="29"/>
      <c r="UHS230" s="30"/>
      <c r="UHT230" s="73"/>
      <c r="UHU230" s="31"/>
      <c r="UHV230" s="32"/>
      <c r="UHW230" s="31"/>
      <c r="UHX230" s="31"/>
      <c r="UHY230" s="33"/>
      <c r="UHZ230" s="31"/>
      <c r="UIA230" s="31"/>
      <c r="UIB230" s="31"/>
      <c r="UIC230" s="33"/>
      <c r="UID230" s="31"/>
      <c r="UIE230" s="29"/>
      <c r="UIF230" s="30"/>
      <c r="UIG230" s="73"/>
      <c r="UIH230" s="31"/>
      <c r="UII230" s="32"/>
      <c r="UIJ230" s="31"/>
      <c r="UIK230" s="31"/>
      <c r="UIL230" s="33"/>
      <c r="UIM230" s="31"/>
      <c r="UIN230" s="31"/>
      <c r="UIO230" s="31"/>
      <c r="UIP230" s="33"/>
      <c r="UIQ230" s="31"/>
      <c r="UIR230" s="29"/>
      <c r="UIS230" s="30"/>
      <c r="UIT230" s="73"/>
      <c r="UIU230" s="31"/>
      <c r="UIV230" s="32"/>
      <c r="UIW230" s="31"/>
      <c r="UIX230" s="31"/>
      <c r="UIY230" s="33"/>
      <c r="UIZ230" s="31"/>
      <c r="UJA230" s="31"/>
      <c r="UJB230" s="31"/>
      <c r="UJC230" s="33"/>
      <c r="UJD230" s="31"/>
      <c r="UJE230" s="29"/>
      <c r="UJF230" s="30"/>
      <c r="UJG230" s="73"/>
      <c r="UJH230" s="31"/>
      <c r="UJI230" s="32"/>
      <c r="UJJ230" s="31"/>
      <c r="UJK230" s="31"/>
      <c r="UJL230" s="33"/>
      <c r="UJM230" s="31"/>
      <c r="UJN230" s="31"/>
      <c r="UJO230" s="31"/>
      <c r="UJP230" s="33"/>
      <c r="UJQ230" s="31"/>
      <c r="UJR230" s="29"/>
      <c r="UJS230" s="30"/>
      <c r="UJT230" s="73"/>
      <c r="UJU230" s="31"/>
      <c r="UJV230" s="32"/>
      <c r="UJW230" s="31"/>
      <c r="UJX230" s="31"/>
      <c r="UJY230" s="33"/>
      <c r="UJZ230" s="31"/>
      <c r="UKA230" s="31"/>
      <c r="UKB230" s="31"/>
      <c r="UKC230" s="33"/>
      <c r="UKD230" s="31"/>
      <c r="UKE230" s="29"/>
      <c r="UKF230" s="30"/>
      <c r="UKG230" s="73"/>
      <c r="UKH230" s="31"/>
      <c r="UKI230" s="32"/>
      <c r="UKJ230" s="31"/>
      <c r="UKK230" s="31"/>
      <c r="UKL230" s="33"/>
      <c r="UKM230" s="31"/>
      <c r="UKN230" s="31"/>
      <c r="UKO230" s="31"/>
      <c r="UKP230" s="33"/>
      <c r="UKQ230" s="31"/>
      <c r="UKR230" s="29"/>
      <c r="UKS230" s="30"/>
      <c r="UKT230" s="73"/>
      <c r="UKU230" s="31"/>
      <c r="UKV230" s="32"/>
      <c r="UKW230" s="31"/>
      <c r="UKX230" s="31"/>
      <c r="UKY230" s="33"/>
      <c r="UKZ230" s="31"/>
      <c r="ULA230" s="31"/>
      <c r="ULB230" s="31"/>
      <c r="ULC230" s="33"/>
      <c r="ULD230" s="31"/>
      <c r="ULE230" s="29"/>
      <c r="ULF230" s="30"/>
      <c r="ULG230" s="73"/>
      <c r="ULH230" s="31"/>
      <c r="ULI230" s="32"/>
      <c r="ULJ230" s="31"/>
      <c r="ULK230" s="31"/>
      <c r="ULL230" s="33"/>
      <c r="ULM230" s="31"/>
      <c r="ULN230" s="31"/>
      <c r="ULO230" s="31"/>
      <c r="ULP230" s="33"/>
      <c r="ULQ230" s="31"/>
      <c r="ULR230" s="29"/>
      <c r="ULS230" s="30"/>
      <c r="ULT230" s="73"/>
      <c r="ULU230" s="31"/>
      <c r="ULV230" s="32"/>
      <c r="ULW230" s="31"/>
      <c r="ULX230" s="31"/>
      <c r="ULY230" s="33"/>
      <c r="ULZ230" s="31"/>
      <c r="UMA230" s="31"/>
      <c r="UMB230" s="31"/>
      <c r="UMC230" s="33"/>
      <c r="UMD230" s="31"/>
      <c r="UME230" s="29"/>
      <c r="UMF230" s="30"/>
      <c r="UMG230" s="73"/>
      <c r="UMH230" s="31"/>
      <c r="UMI230" s="32"/>
      <c r="UMJ230" s="31"/>
      <c r="UMK230" s="31"/>
      <c r="UML230" s="33"/>
      <c r="UMM230" s="31"/>
      <c r="UMN230" s="31"/>
      <c r="UMO230" s="31"/>
      <c r="UMP230" s="33"/>
      <c r="UMQ230" s="31"/>
      <c r="UMR230" s="29"/>
      <c r="UMS230" s="30"/>
      <c r="UMT230" s="73"/>
      <c r="UMU230" s="31"/>
      <c r="UMV230" s="32"/>
      <c r="UMW230" s="31"/>
      <c r="UMX230" s="31"/>
      <c r="UMY230" s="33"/>
      <c r="UMZ230" s="31"/>
      <c r="UNA230" s="31"/>
      <c r="UNB230" s="31"/>
      <c r="UNC230" s="33"/>
      <c r="UND230" s="31"/>
      <c r="UNE230" s="29"/>
      <c r="UNF230" s="30"/>
      <c r="UNG230" s="73"/>
      <c r="UNH230" s="31"/>
      <c r="UNI230" s="32"/>
      <c r="UNJ230" s="31"/>
      <c r="UNK230" s="31"/>
      <c r="UNL230" s="33"/>
      <c r="UNM230" s="31"/>
      <c r="UNN230" s="31"/>
      <c r="UNO230" s="31"/>
      <c r="UNP230" s="33"/>
      <c r="UNQ230" s="31"/>
      <c r="UNR230" s="29"/>
      <c r="UNS230" s="30"/>
      <c r="UNT230" s="73"/>
      <c r="UNU230" s="31"/>
      <c r="UNV230" s="32"/>
      <c r="UNW230" s="31"/>
      <c r="UNX230" s="31"/>
      <c r="UNY230" s="33"/>
      <c r="UNZ230" s="31"/>
      <c r="UOA230" s="31"/>
      <c r="UOB230" s="31"/>
      <c r="UOC230" s="33"/>
      <c r="UOD230" s="31"/>
      <c r="UOE230" s="29"/>
      <c r="UOF230" s="30"/>
      <c r="UOG230" s="73"/>
      <c r="UOH230" s="31"/>
      <c r="UOI230" s="32"/>
      <c r="UOJ230" s="31"/>
      <c r="UOK230" s="31"/>
      <c r="UOL230" s="33"/>
      <c r="UOM230" s="31"/>
      <c r="UON230" s="31"/>
      <c r="UOO230" s="31"/>
      <c r="UOP230" s="33"/>
      <c r="UOQ230" s="31"/>
      <c r="UOR230" s="29"/>
      <c r="UOS230" s="30"/>
      <c r="UOT230" s="73"/>
      <c r="UOU230" s="31"/>
      <c r="UOV230" s="32"/>
      <c r="UOW230" s="31"/>
      <c r="UOX230" s="31"/>
      <c r="UOY230" s="33"/>
      <c r="UOZ230" s="31"/>
      <c r="UPA230" s="31"/>
      <c r="UPB230" s="31"/>
      <c r="UPC230" s="33"/>
      <c r="UPD230" s="31"/>
      <c r="UPE230" s="29"/>
      <c r="UPF230" s="30"/>
      <c r="UPG230" s="73"/>
      <c r="UPH230" s="31"/>
      <c r="UPI230" s="32"/>
      <c r="UPJ230" s="31"/>
      <c r="UPK230" s="31"/>
      <c r="UPL230" s="33"/>
      <c r="UPM230" s="31"/>
      <c r="UPN230" s="31"/>
      <c r="UPO230" s="31"/>
      <c r="UPP230" s="33"/>
      <c r="UPQ230" s="31"/>
      <c r="UPR230" s="29"/>
      <c r="UPS230" s="30"/>
      <c r="UPT230" s="73"/>
      <c r="UPU230" s="31"/>
      <c r="UPV230" s="32"/>
      <c r="UPW230" s="31"/>
      <c r="UPX230" s="31"/>
      <c r="UPY230" s="33"/>
      <c r="UPZ230" s="31"/>
      <c r="UQA230" s="31"/>
      <c r="UQB230" s="31"/>
      <c r="UQC230" s="33"/>
      <c r="UQD230" s="31"/>
      <c r="UQE230" s="29"/>
      <c r="UQF230" s="30"/>
      <c r="UQG230" s="73"/>
      <c r="UQH230" s="31"/>
      <c r="UQI230" s="32"/>
      <c r="UQJ230" s="31"/>
      <c r="UQK230" s="31"/>
      <c r="UQL230" s="33"/>
      <c r="UQM230" s="31"/>
      <c r="UQN230" s="31"/>
      <c r="UQO230" s="31"/>
      <c r="UQP230" s="33"/>
      <c r="UQQ230" s="31"/>
      <c r="UQR230" s="29"/>
      <c r="UQS230" s="30"/>
      <c r="UQT230" s="73"/>
      <c r="UQU230" s="31"/>
      <c r="UQV230" s="32"/>
      <c r="UQW230" s="31"/>
      <c r="UQX230" s="31"/>
      <c r="UQY230" s="33"/>
      <c r="UQZ230" s="31"/>
      <c r="URA230" s="31"/>
      <c r="URB230" s="31"/>
      <c r="URC230" s="33"/>
      <c r="URD230" s="31"/>
      <c r="URE230" s="29"/>
      <c r="URF230" s="30"/>
      <c r="URG230" s="73"/>
      <c r="URH230" s="31"/>
      <c r="URI230" s="32"/>
      <c r="URJ230" s="31"/>
      <c r="URK230" s="31"/>
      <c r="URL230" s="33"/>
      <c r="URM230" s="31"/>
      <c r="URN230" s="31"/>
      <c r="URO230" s="31"/>
      <c r="URP230" s="33"/>
      <c r="URQ230" s="31"/>
      <c r="URR230" s="29"/>
      <c r="URS230" s="30"/>
      <c r="URT230" s="73"/>
      <c r="URU230" s="31"/>
      <c r="URV230" s="32"/>
      <c r="URW230" s="31"/>
      <c r="URX230" s="31"/>
      <c r="URY230" s="33"/>
      <c r="URZ230" s="31"/>
      <c r="USA230" s="31"/>
      <c r="USB230" s="31"/>
      <c r="USC230" s="33"/>
      <c r="USD230" s="31"/>
      <c r="USE230" s="29"/>
      <c r="USF230" s="30"/>
      <c r="USG230" s="73"/>
      <c r="USH230" s="31"/>
      <c r="USI230" s="32"/>
      <c r="USJ230" s="31"/>
      <c r="USK230" s="31"/>
      <c r="USL230" s="33"/>
      <c r="USM230" s="31"/>
      <c r="USN230" s="31"/>
      <c r="USO230" s="31"/>
      <c r="USP230" s="33"/>
      <c r="USQ230" s="31"/>
      <c r="USR230" s="29"/>
      <c r="USS230" s="30"/>
      <c r="UST230" s="73"/>
      <c r="USU230" s="31"/>
      <c r="USV230" s="32"/>
      <c r="USW230" s="31"/>
      <c r="USX230" s="31"/>
      <c r="USY230" s="33"/>
      <c r="USZ230" s="31"/>
      <c r="UTA230" s="31"/>
      <c r="UTB230" s="31"/>
      <c r="UTC230" s="33"/>
      <c r="UTD230" s="31"/>
      <c r="UTE230" s="29"/>
      <c r="UTF230" s="30"/>
      <c r="UTG230" s="73"/>
      <c r="UTH230" s="31"/>
      <c r="UTI230" s="32"/>
      <c r="UTJ230" s="31"/>
      <c r="UTK230" s="31"/>
      <c r="UTL230" s="33"/>
      <c r="UTM230" s="31"/>
      <c r="UTN230" s="31"/>
      <c r="UTO230" s="31"/>
      <c r="UTP230" s="33"/>
      <c r="UTQ230" s="31"/>
      <c r="UTR230" s="29"/>
      <c r="UTS230" s="30"/>
      <c r="UTT230" s="73"/>
      <c r="UTU230" s="31"/>
      <c r="UTV230" s="32"/>
      <c r="UTW230" s="31"/>
      <c r="UTX230" s="31"/>
      <c r="UTY230" s="33"/>
      <c r="UTZ230" s="31"/>
      <c r="UUA230" s="31"/>
      <c r="UUB230" s="31"/>
      <c r="UUC230" s="33"/>
      <c r="UUD230" s="31"/>
      <c r="UUE230" s="29"/>
      <c r="UUF230" s="30"/>
      <c r="UUG230" s="73"/>
      <c r="UUH230" s="31"/>
      <c r="UUI230" s="32"/>
      <c r="UUJ230" s="31"/>
      <c r="UUK230" s="31"/>
      <c r="UUL230" s="33"/>
      <c r="UUM230" s="31"/>
      <c r="UUN230" s="31"/>
      <c r="UUO230" s="31"/>
      <c r="UUP230" s="33"/>
      <c r="UUQ230" s="31"/>
      <c r="UUR230" s="29"/>
      <c r="UUS230" s="30"/>
      <c r="UUT230" s="73"/>
      <c r="UUU230" s="31"/>
      <c r="UUV230" s="32"/>
      <c r="UUW230" s="31"/>
      <c r="UUX230" s="31"/>
      <c r="UUY230" s="33"/>
      <c r="UUZ230" s="31"/>
      <c r="UVA230" s="31"/>
      <c r="UVB230" s="31"/>
      <c r="UVC230" s="33"/>
      <c r="UVD230" s="31"/>
      <c r="UVE230" s="29"/>
      <c r="UVF230" s="30"/>
      <c r="UVG230" s="73"/>
      <c r="UVH230" s="31"/>
      <c r="UVI230" s="32"/>
      <c r="UVJ230" s="31"/>
      <c r="UVK230" s="31"/>
      <c r="UVL230" s="33"/>
      <c r="UVM230" s="31"/>
      <c r="UVN230" s="31"/>
      <c r="UVO230" s="31"/>
      <c r="UVP230" s="33"/>
      <c r="UVQ230" s="31"/>
      <c r="UVR230" s="29"/>
      <c r="UVS230" s="30"/>
      <c r="UVT230" s="73"/>
      <c r="UVU230" s="31"/>
      <c r="UVV230" s="32"/>
      <c r="UVW230" s="31"/>
      <c r="UVX230" s="31"/>
      <c r="UVY230" s="33"/>
      <c r="UVZ230" s="31"/>
      <c r="UWA230" s="31"/>
      <c r="UWB230" s="31"/>
      <c r="UWC230" s="33"/>
      <c r="UWD230" s="31"/>
      <c r="UWE230" s="29"/>
      <c r="UWF230" s="30"/>
      <c r="UWG230" s="73"/>
      <c r="UWH230" s="31"/>
      <c r="UWI230" s="32"/>
      <c r="UWJ230" s="31"/>
      <c r="UWK230" s="31"/>
      <c r="UWL230" s="33"/>
      <c r="UWM230" s="31"/>
      <c r="UWN230" s="31"/>
      <c r="UWO230" s="31"/>
      <c r="UWP230" s="33"/>
      <c r="UWQ230" s="31"/>
      <c r="UWR230" s="29"/>
      <c r="UWS230" s="30"/>
      <c r="UWT230" s="73"/>
      <c r="UWU230" s="31"/>
      <c r="UWV230" s="32"/>
      <c r="UWW230" s="31"/>
      <c r="UWX230" s="31"/>
      <c r="UWY230" s="33"/>
      <c r="UWZ230" s="31"/>
      <c r="UXA230" s="31"/>
      <c r="UXB230" s="31"/>
      <c r="UXC230" s="33"/>
      <c r="UXD230" s="31"/>
      <c r="UXE230" s="29"/>
      <c r="UXF230" s="30"/>
      <c r="UXG230" s="73"/>
      <c r="UXH230" s="31"/>
      <c r="UXI230" s="32"/>
      <c r="UXJ230" s="31"/>
      <c r="UXK230" s="31"/>
      <c r="UXL230" s="33"/>
      <c r="UXM230" s="31"/>
      <c r="UXN230" s="31"/>
      <c r="UXO230" s="31"/>
      <c r="UXP230" s="33"/>
      <c r="UXQ230" s="31"/>
      <c r="UXR230" s="29"/>
      <c r="UXS230" s="30"/>
      <c r="UXT230" s="73"/>
      <c r="UXU230" s="31"/>
      <c r="UXV230" s="32"/>
      <c r="UXW230" s="31"/>
      <c r="UXX230" s="31"/>
      <c r="UXY230" s="33"/>
      <c r="UXZ230" s="31"/>
      <c r="UYA230" s="31"/>
      <c r="UYB230" s="31"/>
      <c r="UYC230" s="33"/>
      <c r="UYD230" s="31"/>
      <c r="UYE230" s="29"/>
      <c r="UYF230" s="30"/>
      <c r="UYG230" s="73"/>
      <c r="UYH230" s="31"/>
      <c r="UYI230" s="32"/>
      <c r="UYJ230" s="31"/>
      <c r="UYK230" s="31"/>
      <c r="UYL230" s="33"/>
      <c r="UYM230" s="31"/>
      <c r="UYN230" s="31"/>
      <c r="UYO230" s="31"/>
      <c r="UYP230" s="33"/>
      <c r="UYQ230" s="31"/>
      <c r="UYR230" s="29"/>
      <c r="UYS230" s="30"/>
      <c r="UYT230" s="73"/>
      <c r="UYU230" s="31"/>
      <c r="UYV230" s="32"/>
      <c r="UYW230" s="31"/>
      <c r="UYX230" s="31"/>
      <c r="UYY230" s="33"/>
      <c r="UYZ230" s="31"/>
      <c r="UZA230" s="31"/>
      <c r="UZB230" s="31"/>
      <c r="UZC230" s="33"/>
      <c r="UZD230" s="31"/>
      <c r="UZE230" s="29"/>
      <c r="UZF230" s="30"/>
      <c r="UZG230" s="73"/>
      <c r="UZH230" s="31"/>
      <c r="UZI230" s="32"/>
      <c r="UZJ230" s="31"/>
      <c r="UZK230" s="31"/>
      <c r="UZL230" s="33"/>
      <c r="UZM230" s="31"/>
      <c r="UZN230" s="31"/>
      <c r="UZO230" s="31"/>
      <c r="UZP230" s="33"/>
      <c r="UZQ230" s="31"/>
      <c r="UZR230" s="29"/>
      <c r="UZS230" s="30"/>
      <c r="UZT230" s="73"/>
      <c r="UZU230" s="31"/>
      <c r="UZV230" s="32"/>
      <c r="UZW230" s="31"/>
      <c r="UZX230" s="31"/>
      <c r="UZY230" s="33"/>
      <c r="UZZ230" s="31"/>
      <c r="VAA230" s="31"/>
      <c r="VAB230" s="31"/>
      <c r="VAC230" s="33"/>
      <c r="VAD230" s="31"/>
      <c r="VAE230" s="29"/>
      <c r="VAF230" s="30"/>
      <c r="VAG230" s="73"/>
      <c r="VAH230" s="31"/>
      <c r="VAI230" s="32"/>
      <c r="VAJ230" s="31"/>
      <c r="VAK230" s="31"/>
      <c r="VAL230" s="33"/>
      <c r="VAM230" s="31"/>
      <c r="VAN230" s="31"/>
      <c r="VAO230" s="31"/>
      <c r="VAP230" s="33"/>
      <c r="VAQ230" s="31"/>
      <c r="VAR230" s="29"/>
      <c r="VAS230" s="30"/>
      <c r="VAT230" s="73"/>
      <c r="VAU230" s="31"/>
      <c r="VAV230" s="32"/>
      <c r="VAW230" s="31"/>
      <c r="VAX230" s="31"/>
      <c r="VAY230" s="33"/>
      <c r="VAZ230" s="31"/>
      <c r="VBA230" s="31"/>
      <c r="VBB230" s="31"/>
      <c r="VBC230" s="33"/>
      <c r="VBD230" s="31"/>
      <c r="VBE230" s="29"/>
      <c r="VBF230" s="30"/>
      <c r="VBG230" s="73"/>
      <c r="VBH230" s="31"/>
      <c r="VBI230" s="32"/>
      <c r="VBJ230" s="31"/>
      <c r="VBK230" s="31"/>
      <c r="VBL230" s="33"/>
      <c r="VBM230" s="31"/>
      <c r="VBN230" s="31"/>
      <c r="VBO230" s="31"/>
      <c r="VBP230" s="33"/>
      <c r="VBQ230" s="31"/>
      <c r="VBR230" s="29"/>
      <c r="VBS230" s="30"/>
      <c r="VBT230" s="73"/>
      <c r="VBU230" s="31"/>
      <c r="VBV230" s="32"/>
      <c r="VBW230" s="31"/>
      <c r="VBX230" s="31"/>
      <c r="VBY230" s="33"/>
      <c r="VBZ230" s="31"/>
      <c r="VCA230" s="31"/>
      <c r="VCB230" s="31"/>
      <c r="VCC230" s="33"/>
      <c r="VCD230" s="31"/>
      <c r="VCE230" s="29"/>
      <c r="VCF230" s="30"/>
      <c r="VCG230" s="73"/>
      <c r="VCH230" s="31"/>
      <c r="VCI230" s="32"/>
      <c r="VCJ230" s="31"/>
      <c r="VCK230" s="31"/>
      <c r="VCL230" s="33"/>
      <c r="VCM230" s="31"/>
      <c r="VCN230" s="31"/>
      <c r="VCO230" s="31"/>
      <c r="VCP230" s="33"/>
      <c r="VCQ230" s="31"/>
      <c r="VCR230" s="29"/>
      <c r="VCS230" s="30"/>
      <c r="VCT230" s="73"/>
      <c r="VCU230" s="31"/>
      <c r="VCV230" s="32"/>
      <c r="VCW230" s="31"/>
      <c r="VCX230" s="31"/>
      <c r="VCY230" s="33"/>
      <c r="VCZ230" s="31"/>
      <c r="VDA230" s="31"/>
      <c r="VDB230" s="31"/>
      <c r="VDC230" s="33"/>
      <c r="VDD230" s="31"/>
      <c r="VDE230" s="29"/>
      <c r="VDF230" s="30"/>
      <c r="VDG230" s="73"/>
      <c r="VDH230" s="31"/>
      <c r="VDI230" s="32"/>
      <c r="VDJ230" s="31"/>
      <c r="VDK230" s="31"/>
      <c r="VDL230" s="33"/>
      <c r="VDM230" s="31"/>
      <c r="VDN230" s="31"/>
      <c r="VDO230" s="31"/>
      <c r="VDP230" s="33"/>
      <c r="VDQ230" s="31"/>
      <c r="VDR230" s="29"/>
      <c r="VDS230" s="30"/>
      <c r="VDT230" s="73"/>
      <c r="VDU230" s="31"/>
      <c r="VDV230" s="32"/>
      <c r="VDW230" s="31"/>
      <c r="VDX230" s="31"/>
      <c r="VDY230" s="33"/>
      <c r="VDZ230" s="31"/>
      <c r="VEA230" s="31"/>
      <c r="VEB230" s="31"/>
      <c r="VEC230" s="33"/>
      <c r="VED230" s="31"/>
      <c r="VEE230" s="29"/>
      <c r="VEF230" s="30"/>
      <c r="VEG230" s="73"/>
      <c r="VEH230" s="31"/>
      <c r="VEI230" s="32"/>
      <c r="VEJ230" s="31"/>
      <c r="VEK230" s="31"/>
      <c r="VEL230" s="33"/>
      <c r="VEM230" s="31"/>
      <c r="VEN230" s="31"/>
      <c r="VEO230" s="31"/>
      <c r="VEP230" s="33"/>
      <c r="VEQ230" s="31"/>
      <c r="VER230" s="29"/>
      <c r="VES230" s="30"/>
      <c r="VET230" s="73"/>
      <c r="VEU230" s="31"/>
      <c r="VEV230" s="32"/>
      <c r="VEW230" s="31"/>
      <c r="VEX230" s="31"/>
      <c r="VEY230" s="33"/>
      <c r="VEZ230" s="31"/>
      <c r="VFA230" s="31"/>
      <c r="VFB230" s="31"/>
      <c r="VFC230" s="33"/>
      <c r="VFD230" s="31"/>
      <c r="VFE230" s="29"/>
      <c r="VFF230" s="30"/>
      <c r="VFG230" s="73"/>
      <c r="VFH230" s="31"/>
      <c r="VFI230" s="32"/>
      <c r="VFJ230" s="31"/>
      <c r="VFK230" s="31"/>
      <c r="VFL230" s="33"/>
      <c r="VFM230" s="31"/>
      <c r="VFN230" s="31"/>
      <c r="VFO230" s="31"/>
      <c r="VFP230" s="33"/>
      <c r="VFQ230" s="31"/>
      <c r="VFR230" s="29"/>
      <c r="VFS230" s="30"/>
      <c r="VFT230" s="73"/>
      <c r="VFU230" s="31"/>
      <c r="VFV230" s="32"/>
      <c r="VFW230" s="31"/>
      <c r="VFX230" s="31"/>
      <c r="VFY230" s="33"/>
      <c r="VFZ230" s="31"/>
      <c r="VGA230" s="31"/>
      <c r="VGB230" s="31"/>
      <c r="VGC230" s="33"/>
      <c r="VGD230" s="31"/>
      <c r="VGE230" s="29"/>
      <c r="VGF230" s="30"/>
      <c r="VGG230" s="73"/>
      <c r="VGH230" s="31"/>
      <c r="VGI230" s="32"/>
      <c r="VGJ230" s="31"/>
      <c r="VGK230" s="31"/>
      <c r="VGL230" s="33"/>
      <c r="VGM230" s="31"/>
      <c r="VGN230" s="31"/>
      <c r="VGO230" s="31"/>
      <c r="VGP230" s="33"/>
      <c r="VGQ230" s="31"/>
      <c r="VGR230" s="29"/>
      <c r="VGS230" s="30"/>
      <c r="VGT230" s="73"/>
      <c r="VGU230" s="31"/>
      <c r="VGV230" s="32"/>
      <c r="VGW230" s="31"/>
      <c r="VGX230" s="31"/>
      <c r="VGY230" s="33"/>
      <c r="VGZ230" s="31"/>
      <c r="VHA230" s="31"/>
      <c r="VHB230" s="31"/>
      <c r="VHC230" s="33"/>
      <c r="VHD230" s="31"/>
      <c r="VHE230" s="29"/>
      <c r="VHF230" s="30"/>
      <c r="VHG230" s="73"/>
      <c r="VHH230" s="31"/>
      <c r="VHI230" s="32"/>
      <c r="VHJ230" s="31"/>
      <c r="VHK230" s="31"/>
      <c r="VHL230" s="33"/>
      <c r="VHM230" s="31"/>
      <c r="VHN230" s="31"/>
      <c r="VHO230" s="31"/>
      <c r="VHP230" s="33"/>
      <c r="VHQ230" s="31"/>
      <c r="VHR230" s="29"/>
      <c r="VHS230" s="30"/>
      <c r="VHT230" s="73"/>
      <c r="VHU230" s="31"/>
      <c r="VHV230" s="32"/>
      <c r="VHW230" s="31"/>
      <c r="VHX230" s="31"/>
      <c r="VHY230" s="33"/>
      <c r="VHZ230" s="31"/>
      <c r="VIA230" s="31"/>
      <c r="VIB230" s="31"/>
      <c r="VIC230" s="33"/>
      <c r="VID230" s="31"/>
      <c r="VIE230" s="29"/>
      <c r="VIF230" s="30"/>
      <c r="VIG230" s="73"/>
      <c r="VIH230" s="31"/>
      <c r="VII230" s="32"/>
      <c r="VIJ230" s="31"/>
      <c r="VIK230" s="31"/>
      <c r="VIL230" s="33"/>
      <c r="VIM230" s="31"/>
      <c r="VIN230" s="31"/>
      <c r="VIO230" s="31"/>
      <c r="VIP230" s="33"/>
      <c r="VIQ230" s="31"/>
      <c r="VIR230" s="29"/>
      <c r="VIS230" s="30"/>
      <c r="VIT230" s="73"/>
      <c r="VIU230" s="31"/>
      <c r="VIV230" s="32"/>
      <c r="VIW230" s="31"/>
      <c r="VIX230" s="31"/>
      <c r="VIY230" s="33"/>
      <c r="VIZ230" s="31"/>
      <c r="VJA230" s="31"/>
      <c r="VJB230" s="31"/>
      <c r="VJC230" s="33"/>
      <c r="VJD230" s="31"/>
      <c r="VJE230" s="29"/>
      <c r="VJF230" s="30"/>
      <c r="VJG230" s="73"/>
      <c r="VJH230" s="31"/>
      <c r="VJI230" s="32"/>
      <c r="VJJ230" s="31"/>
      <c r="VJK230" s="31"/>
      <c r="VJL230" s="33"/>
      <c r="VJM230" s="31"/>
      <c r="VJN230" s="31"/>
      <c r="VJO230" s="31"/>
      <c r="VJP230" s="33"/>
      <c r="VJQ230" s="31"/>
      <c r="VJR230" s="29"/>
      <c r="VJS230" s="30"/>
      <c r="VJT230" s="73"/>
      <c r="VJU230" s="31"/>
      <c r="VJV230" s="32"/>
      <c r="VJW230" s="31"/>
      <c r="VJX230" s="31"/>
      <c r="VJY230" s="33"/>
      <c r="VJZ230" s="31"/>
      <c r="VKA230" s="31"/>
      <c r="VKB230" s="31"/>
      <c r="VKC230" s="33"/>
      <c r="VKD230" s="31"/>
      <c r="VKE230" s="29"/>
      <c r="VKF230" s="30"/>
      <c r="VKG230" s="73"/>
      <c r="VKH230" s="31"/>
      <c r="VKI230" s="32"/>
      <c r="VKJ230" s="31"/>
      <c r="VKK230" s="31"/>
      <c r="VKL230" s="33"/>
      <c r="VKM230" s="31"/>
      <c r="VKN230" s="31"/>
      <c r="VKO230" s="31"/>
      <c r="VKP230" s="33"/>
      <c r="VKQ230" s="31"/>
      <c r="VKR230" s="29"/>
      <c r="VKS230" s="30"/>
      <c r="VKT230" s="73"/>
      <c r="VKU230" s="31"/>
      <c r="VKV230" s="32"/>
      <c r="VKW230" s="31"/>
      <c r="VKX230" s="31"/>
      <c r="VKY230" s="33"/>
      <c r="VKZ230" s="31"/>
      <c r="VLA230" s="31"/>
      <c r="VLB230" s="31"/>
      <c r="VLC230" s="33"/>
      <c r="VLD230" s="31"/>
      <c r="VLE230" s="29"/>
      <c r="VLF230" s="30"/>
      <c r="VLG230" s="73"/>
      <c r="VLH230" s="31"/>
      <c r="VLI230" s="32"/>
      <c r="VLJ230" s="31"/>
      <c r="VLK230" s="31"/>
      <c r="VLL230" s="33"/>
      <c r="VLM230" s="31"/>
      <c r="VLN230" s="31"/>
      <c r="VLO230" s="31"/>
      <c r="VLP230" s="33"/>
      <c r="VLQ230" s="31"/>
      <c r="VLR230" s="29"/>
      <c r="VLS230" s="30"/>
      <c r="VLT230" s="73"/>
      <c r="VLU230" s="31"/>
      <c r="VLV230" s="32"/>
      <c r="VLW230" s="31"/>
      <c r="VLX230" s="31"/>
      <c r="VLY230" s="33"/>
      <c r="VLZ230" s="31"/>
      <c r="VMA230" s="31"/>
      <c r="VMB230" s="31"/>
      <c r="VMC230" s="33"/>
      <c r="VMD230" s="31"/>
      <c r="VME230" s="29"/>
      <c r="VMF230" s="30"/>
      <c r="VMG230" s="73"/>
      <c r="VMH230" s="31"/>
      <c r="VMI230" s="32"/>
      <c r="VMJ230" s="31"/>
      <c r="VMK230" s="31"/>
      <c r="VML230" s="33"/>
      <c r="VMM230" s="31"/>
      <c r="VMN230" s="31"/>
      <c r="VMO230" s="31"/>
      <c r="VMP230" s="33"/>
      <c r="VMQ230" s="31"/>
      <c r="VMR230" s="29"/>
      <c r="VMS230" s="30"/>
      <c r="VMT230" s="73"/>
      <c r="VMU230" s="31"/>
      <c r="VMV230" s="32"/>
      <c r="VMW230" s="31"/>
      <c r="VMX230" s="31"/>
      <c r="VMY230" s="33"/>
      <c r="VMZ230" s="31"/>
      <c r="VNA230" s="31"/>
      <c r="VNB230" s="31"/>
      <c r="VNC230" s="33"/>
      <c r="VND230" s="31"/>
      <c r="VNE230" s="29"/>
      <c r="VNF230" s="30"/>
      <c r="VNG230" s="73"/>
      <c r="VNH230" s="31"/>
      <c r="VNI230" s="32"/>
      <c r="VNJ230" s="31"/>
      <c r="VNK230" s="31"/>
      <c r="VNL230" s="33"/>
      <c r="VNM230" s="31"/>
      <c r="VNN230" s="31"/>
      <c r="VNO230" s="31"/>
      <c r="VNP230" s="33"/>
      <c r="VNQ230" s="31"/>
      <c r="VNR230" s="29"/>
      <c r="VNS230" s="30"/>
      <c r="VNT230" s="73"/>
      <c r="VNU230" s="31"/>
      <c r="VNV230" s="32"/>
      <c r="VNW230" s="31"/>
      <c r="VNX230" s="31"/>
      <c r="VNY230" s="33"/>
      <c r="VNZ230" s="31"/>
      <c r="VOA230" s="31"/>
      <c r="VOB230" s="31"/>
      <c r="VOC230" s="33"/>
      <c r="VOD230" s="31"/>
      <c r="VOE230" s="29"/>
      <c r="VOF230" s="30"/>
      <c r="VOG230" s="73"/>
      <c r="VOH230" s="31"/>
      <c r="VOI230" s="32"/>
      <c r="VOJ230" s="31"/>
      <c r="VOK230" s="31"/>
      <c r="VOL230" s="33"/>
      <c r="VOM230" s="31"/>
      <c r="VON230" s="31"/>
      <c r="VOO230" s="31"/>
      <c r="VOP230" s="33"/>
      <c r="VOQ230" s="31"/>
      <c r="VOR230" s="29"/>
      <c r="VOS230" s="30"/>
      <c r="VOT230" s="73"/>
      <c r="VOU230" s="31"/>
      <c r="VOV230" s="32"/>
      <c r="VOW230" s="31"/>
      <c r="VOX230" s="31"/>
      <c r="VOY230" s="33"/>
      <c r="VOZ230" s="31"/>
      <c r="VPA230" s="31"/>
      <c r="VPB230" s="31"/>
      <c r="VPC230" s="33"/>
      <c r="VPD230" s="31"/>
      <c r="VPE230" s="29"/>
      <c r="VPF230" s="30"/>
      <c r="VPG230" s="73"/>
      <c r="VPH230" s="31"/>
      <c r="VPI230" s="32"/>
      <c r="VPJ230" s="31"/>
      <c r="VPK230" s="31"/>
      <c r="VPL230" s="33"/>
      <c r="VPM230" s="31"/>
      <c r="VPN230" s="31"/>
      <c r="VPO230" s="31"/>
      <c r="VPP230" s="33"/>
      <c r="VPQ230" s="31"/>
      <c r="VPR230" s="29"/>
      <c r="VPS230" s="30"/>
      <c r="VPT230" s="73"/>
      <c r="VPU230" s="31"/>
      <c r="VPV230" s="32"/>
      <c r="VPW230" s="31"/>
      <c r="VPX230" s="31"/>
      <c r="VPY230" s="33"/>
      <c r="VPZ230" s="31"/>
      <c r="VQA230" s="31"/>
      <c r="VQB230" s="31"/>
      <c r="VQC230" s="33"/>
      <c r="VQD230" s="31"/>
      <c r="VQE230" s="29"/>
      <c r="VQF230" s="30"/>
      <c r="VQG230" s="73"/>
      <c r="VQH230" s="31"/>
      <c r="VQI230" s="32"/>
      <c r="VQJ230" s="31"/>
      <c r="VQK230" s="31"/>
      <c r="VQL230" s="33"/>
      <c r="VQM230" s="31"/>
      <c r="VQN230" s="31"/>
      <c r="VQO230" s="31"/>
      <c r="VQP230" s="33"/>
      <c r="VQQ230" s="31"/>
      <c r="VQR230" s="29"/>
      <c r="VQS230" s="30"/>
      <c r="VQT230" s="73"/>
      <c r="VQU230" s="31"/>
      <c r="VQV230" s="32"/>
      <c r="VQW230" s="31"/>
      <c r="VQX230" s="31"/>
      <c r="VQY230" s="33"/>
      <c r="VQZ230" s="31"/>
      <c r="VRA230" s="31"/>
      <c r="VRB230" s="31"/>
      <c r="VRC230" s="33"/>
      <c r="VRD230" s="31"/>
      <c r="VRE230" s="29"/>
      <c r="VRF230" s="30"/>
      <c r="VRG230" s="73"/>
      <c r="VRH230" s="31"/>
      <c r="VRI230" s="32"/>
      <c r="VRJ230" s="31"/>
      <c r="VRK230" s="31"/>
      <c r="VRL230" s="33"/>
      <c r="VRM230" s="31"/>
      <c r="VRN230" s="31"/>
      <c r="VRO230" s="31"/>
      <c r="VRP230" s="33"/>
      <c r="VRQ230" s="31"/>
      <c r="VRR230" s="29"/>
      <c r="VRS230" s="30"/>
      <c r="VRT230" s="73"/>
      <c r="VRU230" s="31"/>
      <c r="VRV230" s="32"/>
      <c r="VRW230" s="31"/>
      <c r="VRX230" s="31"/>
      <c r="VRY230" s="33"/>
      <c r="VRZ230" s="31"/>
      <c r="VSA230" s="31"/>
      <c r="VSB230" s="31"/>
      <c r="VSC230" s="33"/>
      <c r="VSD230" s="31"/>
      <c r="VSE230" s="29"/>
      <c r="VSF230" s="30"/>
      <c r="VSG230" s="73"/>
      <c r="VSH230" s="31"/>
      <c r="VSI230" s="32"/>
      <c r="VSJ230" s="31"/>
      <c r="VSK230" s="31"/>
      <c r="VSL230" s="33"/>
      <c r="VSM230" s="31"/>
      <c r="VSN230" s="31"/>
      <c r="VSO230" s="31"/>
      <c r="VSP230" s="33"/>
      <c r="VSQ230" s="31"/>
      <c r="VSR230" s="29"/>
      <c r="VSS230" s="30"/>
      <c r="VST230" s="73"/>
      <c r="VSU230" s="31"/>
      <c r="VSV230" s="32"/>
      <c r="VSW230" s="31"/>
      <c r="VSX230" s="31"/>
      <c r="VSY230" s="33"/>
      <c r="VSZ230" s="31"/>
      <c r="VTA230" s="31"/>
      <c r="VTB230" s="31"/>
      <c r="VTC230" s="33"/>
      <c r="VTD230" s="31"/>
      <c r="VTE230" s="29"/>
      <c r="VTF230" s="30"/>
      <c r="VTG230" s="73"/>
      <c r="VTH230" s="31"/>
      <c r="VTI230" s="32"/>
      <c r="VTJ230" s="31"/>
      <c r="VTK230" s="31"/>
      <c r="VTL230" s="33"/>
      <c r="VTM230" s="31"/>
      <c r="VTN230" s="31"/>
      <c r="VTO230" s="31"/>
      <c r="VTP230" s="33"/>
      <c r="VTQ230" s="31"/>
      <c r="VTR230" s="29"/>
      <c r="VTS230" s="30"/>
      <c r="VTT230" s="73"/>
      <c r="VTU230" s="31"/>
      <c r="VTV230" s="32"/>
      <c r="VTW230" s="31"/>
      <c r="VTX230" s="31"/>
      <c r="VTY230" s="33"/>
      <c r="VTZ230" s="31"/>
      <c r="VUA230" s="31"/>
      <c r="VUB230" s="31"/>
      <c r="VUC230" s="33"/>
      <c r="VUD230" s="31"/>
      <c r="VUE230" s="29"/>
      <c r="VUF230" s="30"/>
      <c r="VUG230" s="73"/>
      <c r="VUH230" s="31"/>
      <c r="VUI230" s="32"/>
      <c r="VUJ230" s="31"/>
      <c r="VUK230" s="31"/>
      <c r="VUL230" s="33"/>
      <c r="VUM230" s="31"/>
      <c r="VUN230" s="31"/>
      <c r="VUO230" s="31"/>
      <c r="VUP230" s="33"/>
      <c r="VUQ230" s="31"/>
      <c r="VUR230" s="29"/>
      <c r="VUS230" s="30"/>
      <c r="VUT230" s="73"/>
      <c r="VUU230" s="31"/>
      <c r="VUV230" s="32"/>
      <c r="VUW230" s="31"/>
      <c r="VUX230" s="31"/>
      <c r="VUY230" s="33"/>
      <c r="VUZ230" s="31"/>
      <c r="VVA230" s="31"/>
      <c r="VVB230" s="31"/>
      <c r="VVC230" s="33"/>
      <c r="VVD230" s="31"/>
      <c r="VVE230" s="29"/>
      <c r="VVF230" s="30"/>
      <c r="VVG230" s="73"/>
      <c r="VVH230" s="31"/>
      <c r="VVI230" s="32"/>
      <c r="VVJ230" s="31"/>
      <c r="VVK230" s="31"/>
      <c r="VVL230" s="33"/>
      <c r="VVM230" s="31"/>
      <c r="VVN230" s="31"/>
      <c r="VVO230" s="31"/>
      <c r="VVP230" s="33"/>
      <c r="VVQ230" s="31"/>
      <c r="VVR230" s="29"/>
      <c r="VVS230" s="30"/>
      <c r="VVT230" s="73"/>
      <c r="VVU230" s="31"/>
      <c r="VVV230" s="32"/>
      <c r="VVW230" s="31"/>
      <c r="VVX230" s="31"/>
      <c r="VVY230" s="33"/>
      <c r="VVZ230" s="31"/>
      <c r="VWA230" s="31"/>
      <c r="VWB230" s="31"/>
      <c r="VWC230" s="33"/>
      <c r="VWD230" s="31"/>
      <c r="VWE230" s="29"/>
      <c r="VWF230" s="30"/>
      <c r="VWG230" s="73"/>
      <c r="VWH230" s="31"/>
      <c r="VWI230" s="32"/>
      <c r="VWJ230" s="31"/>
      <c r="VWK230" s="31"/>
      <c r="VWL230" s="33"/>
      <c r="VWM230" s="31"/>
      <c r="VWN230" s="31"/>
      <c r="VWO230" s="31"/>
      <c r="VWP230" s="33"/>
      <c r="VWQ230" s="31"/>
      <c r="VWR230" s="29"/>
      <c r="VWS230" s="30"/>
      <c r="VWT230" s="73"/>
      <c r="VWU230" s="31"/>
      <c r="VWV230" s="32"/>
      <c r="VWW230" s="31"/>
      <c r="VWX230" s="31"/>
      <c r="VWY230" s="33"/>
      <c r="VWZ230" s="31"/>
      <c r="VXA230" s="31"/>
      <c r="VXB230" s="31"/>
      <c r="VXC230" s="33"/>
      <c r="VXD230" s="31"/>
      <c r="VXE230" s="29"/>
      <c r="VXF230" s="30"/>
      <c r="VXG230" s="73"/>
      <c r="VXH230" s="31"/>
      <c r="VXI230" s="32"/>
      <c r="VXJ230" s="31"/>
      <c r="VXK230" s="31"/>
      <c r="VXL230" s="33"/>
      <c r="VXM230" s="31"/>
      <c r="VXN230" s="31"/>
      <c r="VXO230" s="31"/>
      <c r="VXP230" s="33"/>
      <c r="VXQ230" s="31"/>
      <c r="VXR230" s="29"/>
      <c r="VXS230" s="30"/>
      <c r="VXT230" s="73"/>
      <c r="VXU230" s="31"/>
      <c r="VXV230" s="32"/>
      <c r="VXW230" s="31"/>
      <c r="VXX230" s="31"/>
      <c r="VXY230" s="33"/>
      <c r="VXZ230" s="31"/>
      <c r="VYA230" s="31"/>
      <c r="VYB230" s="31"/>
      <c r="VYC230" s="33"/>
      <c r="VYD230" s="31"/>
      <c r="VYE230" s="29"/>
      <c r="VYF230" s="30"/>
      <c r="VYG230" s="73"/>
      <c r="VYH230" s="31"/>
      <c r="VYI230" s="32"/>
      <c r="VYJ230" s="31"/>
      <c r="VYK230" s="31"/>
      <c r="VYL230" s="33"/>
      <c r="VYM230" s="31"/>
      <c r="VYN230" s="31"/>
      <c r="VYO230" s="31"/>
      <c r="VYP230" s="33"/>
      <c r="VYQ230" s="31"/>
      <c r="VYR230" s="29"/>
      <c r="VYS230" s="30"/>
      <c r="VYT230" s="73"/>
      <c r="VYU230" s="31"/>
      <c r="VYV230" s="32"/>
      <c r="VYW230" s="31"/>
      <c r="VYX230" s="31"/>
      <c r="VYY230" s="33"/>
      <c r="VYZ230" s="31"/>
      <c r="VZA230" s="31"/>
      <c r="VZB230" s="31"/>
      <c r="VZC230" s="33"/>
      <c r="VZD230" s="31"/>
      <c r="VZE230" s="29"/>
      <c r="VZF230" s="30"/>
      <c r="VZG230" s="73"/>
      <c r="VZH230" s="31"/>
      <c r="VZI230" s="32"/>
      <c r="VZJ230" s="31"/>
      <c r="VZK230" s="31"/>
      <c r="VZL230" s="33"/>
      <c r="VZM230" s="31"/>
      <c r="VZN230" s="31"/>
      <c r="VZO230" s="31"/>
      <c r="VZP230" s="33"/>
      <c r="VZQ230" s="31"/>
      <c r="VZR230" s="29"/>
      <c r="VZS230" s="30"/>
      <c r="VZT230" s="73"/>
      <c r="VZU230" s="31"/>
      <c r="VZV230" s="32"/>
      <c r="VZW230" s="31"/>
      <c r="VZX230" s="31"/>
      <c r="VZY230" s="33"/>
      <c r="VZZ230" s="31"/>
      <c r="WAA230" s="31"/>
      <c r="WAB230" s="31"/>
      <c r="WAC230" s="33"/>
      <c r="WAD230" s="31"/>
      <c r="WAE230" s="29"/>
      <c r="WAF230" s="30"/>
      <c r="WAG230" s="73"/>
      <c r="WAH230" s="31"/>
      <c r="WAI230" s="32"/>
      <c r="WAJ230" s="31"/>
      <c r="WAK230" s="31"/>
      <c r="WAL230" s="33"/>
      <c r="WAM230" s="31"/>
      <c r="WAN230" s="31"/>
      <c r="WAO230" s="31"/>
      <c r="WAP230" s="33"/>
      <c r="WAQ230" s="31"/>
      <c r="WAR230" s="29"/>
      <c r="WAS230" s="30"/>
      <c r="WAT230" s="73"/>
      <c r="WAU230" s="31"/>
      <c r="WAV230" s="32"/>
      <c r="WAW230" s="31"/>
      <c r="WAX230" s="31"/>
      <c r="WAY230" s="33"/>
      <c r="WAZ230" s="31"/>
      <c r="WBA230" s="31"/>
      <c r="WBB230" s="31"/>
      <c r="WBC230" s="33"/>
      <c r="WBD230" s="31"/>
      <c r="WBE230" s="29"/>
      <c r="WBF230" s="30"/>
      <c r="WBG230" s="73"/>
      <c r="WBH230" s="31"/>
      <c r="WBI230" s="32"/>
      <c r="WBJ230" s="31"/>
      <c r="WBK230" s="31"/>
      <c r="WBL230" s="33"/>
      <c r="WBM230" s="31"/>
      <c r="WBN230" s="31"/>
      <c r="WBO230" s="31"/>
      <c r="WBP230" s="33"/>
      <c r="WBQ230" s="31"/>
      <c r="WBR230" s="29"/>
      <c r="WBS230" s="30"/>
      <c r="WBT230" s="73"/>
      <c r="WBU230" s="31"/>
      <c r="WBV230" s="32"/>
      <c r="WBW230" s="31"/>
      <c r="WBX230" s="31"/>
      <c r="WBY230" s="33"/>
      <c r="WBZ230" s="31"/>
      <c r="WCA230" s="31"/>
      <c r="WCB230" s="31"/>
      <c r="WCC230" s="33"/>
      <c r="WCD230" s="31"/>
      <c r="WCE230" s="29"/>
      <c r="WCF230" s="30"/>
      <c r="WCG230" s="73"/>
      <c r="WCH230" s="31"/>
      <c r="WCI230" s="32"/>
      <c r="WCJ230" s="31"/>
      <c r="WCK230" s="31"/>
      <c r="WCL230" s="33"/>
      <c r="WCM230" s="31"/>
      <c r="WCN230" s="31"/>
      <c r="WCO230" s="31"/>
      <c r="WCP230" s="33"/>
      <c r="WCQ230" s="31"/>
      <c r="WCR230" s="29"/>
      <c r="WCS230" s="30"/>
      <c r="WCT230" s="73"/>
      <c r="WCU230" s="31"/>
      <c r="WCV230" s="32"/>
      <c r="WCW230" s="31"/>
      <c r="WCX230" s="31"/>
      <c r="WCY230" s="33"/>
      <c r="WCZ230" s="31"/>
      <c r="WDA230" s="31"/>
      <c r="WDB230" s="31"/>
      <c r="WDC230" s="33"/>
      <c r="WDD230" s="31"/>
      <c r="WDE230" s="29"/>
      <c r="WDF230" s="30"/>
      <c r="WDG230" s="73"/>
      <c r="WDH230" s="31"/>
      <c r="WDI230" s="32"/>
      <c r="WDJ230" s="31"/>
      <c r="WDK230" s="31"/>
      <c r="WDL230" s="33"/>
      <c r="WDM230" s="31"/>
      <c r="WDN230" s="31"/>
      <c r="WDO230" s="31"/>
      <c r="WDP230" s="33"/>
      <c r="WDQ230" s="31"/>
      <c r="WDR230" s="29"/>
      <c r="WDS230" s="30"/>
      <c r="WDT230" s="73"/>
      <c r="WDU230" s="31"/>
      <c r="WDV230" s="32"/>
      <c r="WDW230" s="31"/>
      <c r="WDX230" s="31"/>
      <c r="WDY230" s="33"/>
      <c r="WDZ230" s="31"/>
      <c r="WEA230" s="31"/>
      <c r="WEB230" s="31"/>
      <c r="WEC230" s="33"/>
      <c r="WED230" s="31"/>
      <c r="WEE230" s="29"/>
      <c r="WEF230" s="30"/>
      <c r="WEG230" s="73"/>
      <c r="WEH230" s="31"/>
      <c r="WEI230" s="32"/>
      <c r="WEJ230" s="31"/>
      <c r="WEK230" s="31"/>
      <c r="WEL230" s="33"/>
      <c r="WEM230" s="31"/>
      <c r="WEN230" s="31"/>
      <c r="WEO230" s="31"/>
      <c r="WEP230" s="33"/>
      <c r="WEQ230" s="31"/>
      <c r="WER230" s="29"/>
      <c r="WES230" s="30"/>
      <c r="WET230" s="73"/>
      <c r="WEU230" s="31"/>
      <c r="WEV230" s="32"/>
      <c r="WEW230" s="31"/>
      <c r="WEX230" s="31"/>
      <c r="WEY230" s="33"/>
      <c r="WEZ230" s="31"/>
      <c r="WFA230" s="31"/>
      <c r="WFB230" s="31"/>
      <c r="WFC230" s="33"/>
      <c r="WFD230" s="31"/>
      <c r="WFE230" s="29"/>
      <c r="WFF230" s="30"/>
      <c r="WFG230" s="73"/>
      <c r="WFH230" s="31"/>
      <c r="WFI230" s="32"/>
      <c r="WFJ230" s="31"/>
      <c r="WFK230" s="31"/>
      <c r="WFL230" s="33"/>
      <c r="WFM230" s="31"/>
      <c r="WFN230" s="31"/>
      <c r="WFO230" s="31"/>
      <c r="WFP230" s="33"/>
      <c r="WFQ230" s="31"/>
      <c r="WFR230" s="29"/>
      <c r="WFS230" s="30"/>
      <c r="WFT230" s="73"/>
      <c r="WFU230" s="31"/>
      <c r="WFV230" s="32"/>
      <c r="WFW230" s="31"/>
      <c r="WFX230" s="31"/>
      <c r="WFY230" s="33"/>
      <c r="WFZ230" s="31"/>
      <c r="WGA230" s="31"/>
      <c r="WGB230" s="31"/>
      <c r="WGC230" s="33"/>
      <c r="WGD230" s="31"/>
      <c r="WGE230" s="29"/>
      <c r="WGF230" s="30"/>
      <c r="WGG230" s="73"/>
      <c r="WGH230" s="31"/>
      <c r="WGI230" s="32"/>
      <c r="WGJ230" s="31"/>
      <c r="WGK230" s="31"/>
      <c r="WGL230" s="33"/>
      <c r="WGM230" s="31"/>
      <c r="WGN230" s="31"/>
      <c r="WGO230" s="31"/>
      <c r="WGP230" s="33"/>
      <c r="WGQ230" s="31"/>
      <c r="WGR230" s="29"/>
      <c r="WGS230" s="30"/>
      <c r="WGT230" s="73"/>
      <c r="WGU230" s="31"/>
      <c r="WGV230" s="32"/>
      <c r="WGW230" s="31"/>
      <c r="WGX230" s="31"/>
      <c r="WGY230" s="33"/>
      <c r="WGZ230" s="31"/>
      <c r="WHA230" s="31"/>
      <c r="WHB230" s="31"/>
      <c r="WHC230" s="33"/>
      <c r="WHD230" s="31"/>
      <c r="WHE230" s="29"/>
      <c r="WHF230" s="30"/>
      <c r="WHG230" s="73"/>
      <c r="WHH230" s="31"/>
      <c r="WHI230" s="32"/>
      <c r="WHJ230" s="31"/>
      <c r="WHK230" s="31"/>
      <c r="WHL230" s="33"/>
      <c r="WHM230" s="31"/>
      <c r="WHN230" s="31"/>
      <c r="WHO230" s="31"/>
      <c r="WHP230" s="33"/>
      <c r="WHQ230" s="31"/>
      <c r="WHR230" s="29"/>
      <c r="WHS230" s="30"/>
      <c r="WHT230" s="73"/>
      <c r="WHU230" s="31"/>
      <c r="WHV230" s="32"/>
      <c r="WHW230" s="31"/>
      <c r="WHX230" s="31"/>
      <c r="WHY230" s="33"/>
      <c r="WHZ230" s="31"/>
      <c r="WIA230" s="31"/>
      <c r="WIB230" s="31"/>
      <c r="WIC230" s="33"/>
      <c r="WID230" s="31"/>
      <c r="WIE230" s="29"/>
      <c r="WIF230" s="30"/>
      <c r="WIG230" s="73"/>
      <c r="WIH230" s="31"/>
      <c r="WII230" s="32"/>
      <c r="WIJ230" s="31"/>
      <c r="WIK230" s="31"/>
      <c r="WIL230" s="33"/>
      <c r="WIM230" s="31"/>
      <c r="WIN230" s="31"/>
      <c r="WIO230" s="31"/>
      <c r="WIP230" s="33"/>
      <c r="WIQ230" s="31"/>
      <c r="WIR230" s="29"/>
      <c r="WIS230" s="30"/>
      <c r="WIT230" s="73"/>
      <c r="WIU230" s="31"/>
      <c r="WIV230" s="32"/>
      <c r="WIW230" s="31"/>
      <c r="WIX230" s="31"/>
      <c r="WIY230" s="33"/>
      <c r="WIZ230" s="31"/>
      <c r="WJA230" s="31"/>
      <c r="WJB230" s="31"/>
      <c r="WJC230" s="33"/>
      <c r="WJD230" s="31"/>
      <c r="WJE230" s="29"/>
      <c r="WJF230" s="30"/>
      <c r="WJG230" s="73"/>
      <c r="WJH230" s="31"/>
      <c r="WJI230" s="32"/>
      <c r="WJJ230" s="31"/>
      <c r="WJK230" s="31"/>
      <c r="WJL230" s="33"/>
      <c r="WJM230" s="31"/>
      <c r="WJN230" s="31"/>
      <c r="WJO230" s="31"/>
      <c r="WJP230" s="33"/>
      <c r="WJQ230" s="31"/>
      <c r="WJR230" s="29"/>
      <c r="WJS230" s="30"/>
      <c r="WJT230" s="73"/>
      <c r="WJU230" s="31"/>
      <c r="WJV230" s="32"/>
      <c r="WJW230" s="31"/>
      <c r="WJX230" s="31"/>
      <c r="WJY230" s="33"/>
      <c r="WJZ230" s="31"/>
      <c r="WKA230" s="31"/>
      <c r="WKB230" s="31"/>
      <c r="WKC230" s="33"/>
      <c r="WKD230" s="31"/>
      <c r="WKE230" s="29"/>
      <c r="WKF230" s="30"/>
      <c r="WKG230" s="73"/>
      <c r="WKH230" s="31"/>
      <c r="WKI230" s="32"/>
      <c r="WKJ230" s="31"/>
      <c r="WKK230" s="31"/>
      <c r="WKL230" s="33"/>
      <c r="WKM230" s="31"/>
      <c r="WKN230" s="31"/>
      <c r="WKO230" s="31"/>
      <c r="WKP230" s="33"/>
      <c r="WKQ230" s="31"/>
      <c r="WKR230" s="29"/>
      <c r="WKS230" s="30"/>
      <c r="WKT230" s="73"/>
      <c r="WKU230" s="31"/>
      <c r="WKV230" s="32"/>
      <c r="WKW230" s="31"/>
      <c r="WKX230" s="31"/>
      <c r="WKY230" s="33"/>
      <c r="WKZ230" s="31"/>
      <c r="WLA230" s="31"/>
      <c r="WLB230" s="31"/>
      <c r="WLC230" s="33"/>
      <c r="WLD230" s="31"/>
      <c r="WLE230" s="29"/>
      <c r="WLF230" s="30"/>
      <c r="WLG230" s="73"/>
      <c r="WLH230" s="31"/>
      <c r="WLI230" s="32"/>
      <c r="WLJ230" s="31"/>
      <c r="WLK230" s="31"/>
      <c r="WLL230" s="33"/>
      <c r="WLM230" s="31"/>
      <c r="WLN230" s="31"/>
      <c r="WLO230" s="31"/>
      <c r="WLP230" s="33"/>
      <c r="WLQ230" s="31"/>
      <c r="WLR230" s="29"/>
      <c r="WLS230" s="30"/>
      <c r="WLT230" s="73"/>
      <c r="WLU230" s="31"/>
      <c r="WLV230" s="32"/>
      <c r="WLW230" s="31"/>
      <c r="WLX230" s="31"/>
      <c r="WLY230" s="33"/>
      <c r="WLZ230" s="31"/>
      <c r="WMA230" s="31"/>
      <c r="WMB230" s="31"/>
      <c r="WMC230" s="33"/>
      <c r="WMD230" s="31"/>
      <c r="WME230" s="29"/>
      <c r="WMF230" s="30"/>
      <c r="WMG230" s="73"/>
      <c r="WMH230" s="31"/>
      <c r="WMI230" s="32"/>
      <c r="WMJ230" s="31"/>
      <c r="WMK230" s="31"/>
      <c r="WML230" s="33"/>
      <c r="WMM230" s="31"/>
      <c r="WMN230" s="31"/>
      <c r="WMO230" s="31"/>
      <c r="WMP230" s="33"/>
      <c r="WMQ230" s="31"/>
      <c r="WMR230" s="29"/>
      <c r="WMS230" s="30"/>
      <c r="WMT230" s="73"/>
      <c r="WMU230" s="31"/>
      <c r="WMV230" s="32"/>
      <c r="WMW230" s="31"/>
      <c r="WMX230" s="31"/>
      <c r="WMY230" s="33"/>
      <c r="WMZ230" s="31"/>
      <c r="WNA230" s="31"/>
      <c r="WNB230" s="31"/>
      <c r="WNC230" s="33"/>
      <c r="WND230" s="31"/>
      <c r="WNE230" s="29"/>
      <c r="WNF230" s="30"/>
      <c r="WNG230" s="73"/>
      <c r="WNH230" s="31"/>
      <c r="WNI230" s="32"/>
      <c r="WNJ230" s="31"/>
      <c r="WNK230" s="31"/>
      <c r="WNL230" s="33"/>
      <c r="WNM230" s="31"/>
      <c r="WNN230" s="31"/>
      <c r="WNO230" s="31"/>
      <c r="WNP230" s="33"/>
      <c r="WNQ230" s="31"/>
      <c r="WNR230" s="29"/>
      <c r="WNS230" s="30"/>
      <c r="WNT230" s="73"/>
      <c r="WNU230" s="31"/>
      <c r="WNV230" s="32"/>
      <c r="WNW230" s="31"/>
      <c r="WNX230" s="31"/>
      <c r="WNY230" s="33"/>
      <c r="WNZ230" s="31"/>
      <c r="WOA230" s="31"/>
      <c r="WOB230" s="31"/>
      <c r="WOC230" s="33"/>
      <c r="WOD230" s="31"/>
      <c r="WOE230" s="29"/>
      <c r="WOF230" s="30"/>
      <c r="WOG230" s="73"/>
      <c r="WOH230" s="31"/>
      <c r="WOI230" s="32"/>
      <c r="WOJ230" s="31"/>
      <c r="WOK230" s="31"/>
      <c r="WOL230" s="33"/>
      <c r="WOM230" s="31"/>
      <c r="WON230" s="31"/>
      <c r="WOO230" s="31"/>
      <c r="WOP230" s="33"/>
      <c r="WOQ230" s="31"/>
      <c r="WOR230" s="29"/>
      <c r="WOS230" s="30"/>
      <c r="WOT230" s="73"/>
      <c r="WOU230" s="31"/>
      <c r="WOV230" s="32"/>
      <c r="WOW230" s="31"/>
      <c r="WOX230" s="31"/>
      <c r="WOY230" s="33"/>
      <c r="WOZ230" s="31"/>
      <c r="WPA230" s="31"/>
      <c r="WPB230" s="31"/>
      <c r="WPC230" s="33"/>
      <c r="WPD230" s="31"/>
      <c r="WPE230" s="29"/>
      <c r="WPF230" s="30"/>
      <c r="WPG230" s="73"/>
      <c r="WPH230" s="31"/>
      <c r="WPI230" s="32"/>
      <c r="WPJ230" s="31"/>
      <c r="WPK230" s="31"/>
      <c r="WPL230" s="33"/>
      <c r="WPM230" s="31"/>
      <c r="WPN230" s="31"/>
      <c r="WPO230" s="31"/>
      <c r="WPP230" s="33"/>
      <c r="WPQ230" s="31"/>
      <c r="WPR230" s="29"/>
      <c r="WPS230" s="30"/>
      <c r="WPT230" s="73"/>
      <c r="WPU230" s="31"/>
      <c r="WPV230" s="32"/>
      <c r="WPW230" s="31"/>
      <c r="WPX230" s="31"/>
      <c r="WPY230" s="33"/>
      <c r="WPZ230" s="31"/>
      <c r="WQA230" s="31"/>
      <c r="WQB230" s="31"/>
      <c r="WQC230" s="33"/>
      <c r="WQD230" s="31"/>
      <c r="WQE230" s="29"/>
      <c r="WQF230" s="30"/>
      <c r="WQG230" s="73"/>
      <c r="WQH230" s="31"/>
      <c r="WQI230" s="32"/>
      <c r="WQJ230" s="31"/>
      <c r="WQK230" s="31"/>
      <c r="WQL230" s="33"/>
      <c r="WQM230" s="31"/>
      <c r="WQN230" s="31"/>
      <c r="WQO230" s="31"/>
      <c r="WQP230" s="33"/>
      <c r="WQQ230" s="31"/>
      <c r="WQR230" s="29"/>
      <c r="WQS230" s="30"/>
      <c r="WQT230" s="73"/>
      <c r="WQU230" s="31"/>
      <c r="WQV230" s="32"/>
      <c r="WQW230" s="31"/>
      <c r="WQX230" s="31"/>
      <c r="WQY230" s="33"/>
      <c r="WQZ230" s="31"/>
      <c r="WRA230" s="31"/>
      <c r="WRB230" s="31"/>
      <c r="WRC230" s="33"/>
      <c r="WRD230" s="31"/>
      <c r="WRE230" s="29"/>
      <c r="WRF230" s="30"/>
      <c r="WRG230" s="73"/>
      <c r="WRH230" s="31"/>
      <c r="WRI230" s="32"/>
      <c r="WRJ230" s="31"/>
      <c r="WRK230" s="31"/>
      <c r="WRL230" s="33"/>
      <c r="WRM230" s="31"/>
      <c r="WRN230" s="31"/>
      <c r="WRO230" s="31"/>
      <c r="WRP230" s="33"/>
      <c r="WRQ230" s="31"/>
      <c r="WRR230" s="29"/>
      <c r="WRS230" s="30"/>
      <c r="WRT230" s="73"/>
      <c r="WRU230" s="31"/>
      <c r="WRV230" s="32"/>
      <c r="WRW230" s="31"/>
      <c r="WRX230" s="31"/>
      <c r="WRY230" s="33"/>
      <c r="WRZ230" s="31"/>
      <c r="WSA230" s="31"/>
      <c r="WSB230" s="31"/>
      <c r="WSC230" s="33"/>
      <c r="WSD230" s="31"/>
      <c r="WSE230" s="29"/>
      <c r="WSF230" s="30"/>
      <c r="WSG230" s="73"/>
      <c r="WSH230" s="31"/>
      <c r="WSI230" s="32"/>
      <c r="WSJ230" s="31"/>
      <c r="WSK230" s="31"/>
      <c r="WSL230" s="33"/>
      <c r="WSM230" s="31"/>
      <c r="WSN230" s="31"/>
      <c r="WSO230" s="31"/>
      <c r="WSP230" s="33"/>
      <c r="WSQ230" s="31"/>
      <c r="WSR230" s="29"/>
      <c r="WSS230" s="30"/>
      <c r="WST230" s="73"/>
      <c r="WSU230" s="31"/>
      <c r="WSV230" s="32"/>
      <c r="WSW230" s="31"/>
      <c r="WSX230" s="31"/>
      <c r="WSY230" s="33"/>
      <c r="WSZ230" s="31"/>
      <c r="WTA230" s="31"/>
      <c r="WTB230" s="31"/>
      <c r="WTC230" s="33"/>
      <c r="WTD230" s="31"/>
      <c r="WTE230" s="29"/>
      <c r="WTF230" s="30"/>
      <c r="WTG230" s="73"/>
      <c r="WTH230" s="31"/>
      <c r="WTI230" s="32"/>
      <c r="WTJ230" s="31"/>
      <c r="WTK230" s="31"/>
      <c r="WTL230" s="33"/>
      <c r="WTM230" s="31"/>
      <c r="WTN230" s="31"/>
      <c r="WTO230" s="31"/>
      <c r="WTP230" s="33"/>
      <c r="WTQ230" s="31"/>
      <c r="WTR230" s="29"/>
      <c r="WTS230" s="30"/>
      <c r="WTT230" s="73"/>
      <c r="WTU230" s="31"/>
      <c r="WTV230" s="32"/>
      <c r="WTW230" s="31"/>
      <c r="WTX230" s="31"/>
      <c r="WTY230" s="33"/>
      <c r="WTZ230" s="31"/>
      <c r="WUA230" s="31"/>
      <c r="WUB230" s="31"/>
      <c r="WUC230" s="33"/>
      <c r="WUD230" s="31"/>
      <c r="WUE230" s="29"/>
      <c r="WUF230" s="30"/>
      <c r="WUG230" s="73"/>
      <c r="WUH230" s="31"/>
      <c r="WUI230" s="32"/>
      <c r="WUJ230" s="31"/>
      <c r="WUK230" s="31"/>
      <c r="WUL230" s="33"/>
      <c r="WUM230" s="31"/>
      <c r="WUN230" s="31"/>
      <c r="WUO230" s="31"/>
      <c r="WUP230" s="33"/>
      <c r="WUQ230" s="31"/>
      <c r="WUR230" s="29"/>
      <c r="WUS230" s="30"/>
      <c r="WUT230" s="73"/>
      <c r="WUU230" s="31"/>
      <c r="WUV230" s="32"/>
      <c r="WUW230" s="31"/>
      <c r="WUX230" s="31"/>
      <c r="WUY230" s="33"/>
      <c r="WUZ230" s="31"/>
      <c r="WVA230" s="31"/>
      <c r="WVB230" s="31"/>
      <c r="WVC230" s="33"/>
      <c r="WVD230" s="31"/>
      <c r="WVE230" s="29"/>
      <c r="WVF230" s="30"/>
      <c r="WVG230" s="73"/>
      <c r="WVH230" s="31"/>
      <c r="WVI230" s="32"/>
      <c r="WVJ230" s="31"/>
      <c r="WVK230" s="31"/>
      <c r="WVL230" s="33"/>
      <c r="WVM230" s="31"/>
      <c r="WVN230" s="31"/>
      <c r="WVO230" s="31"/>
      <c r="WVP230" s="33"/>
      <c r="WVQ230" s="31"/>
      <c r="WVR230" s="29"/>
      <c r="WVS230" s="30"/>
      <c r="WVT230" s="73"/>
      <c r="WVU230" s="31"/>
      <c r="WVV230" s="32"/>
      <c r="WVW230" s="31"/>
      <c r="WVX230" s="31"/>
      <c r="WVY230" s="33"/>
      <c r="WVZ230" s="31"/>
      <c r="WWA230" s="31"/>
      <c r="WWB230" s="31"/>
      <c r="WWC230" s="33"/>
      <c r="WWD230" s="31"/>
      <c r="WWE230" s="29"/>
      <c r="WWF230" s="30"/>
      <c r="WWG230" s="73"/>
      <c r="WWH230" s="31"/>
      <c r="WWI230" s="32"/>
      <c r="WWJ230" s="31"/>
      <c r="WWK230" s="31"/>
      <c r="WWL230" s="33"/>
      <c r="WWM230" s="31"/>
      <c r="WWN230" s="31"/>
      <c r="WWO230" s="31"/>
      <c r="WWP230" s="33"/>
      <c r="WWQ230" s="31"/>
      <c r="WWR230" s="29"/>
      <c r="WWS230" s="30"/>
      <c r="WWT230" s="73"/>
      <c r="WWU230" s="31"/>
      <c r="WWV230" s="32"/>
      <c r="WWW230" s="31"/>
      <c r="WWX230" s="31"/>
      <c r="WWY230" s="33"/>
      <c r="WWZ230" s="31"/>
      <c r="WXA230" s="31"/>
      <c r="WXB230" s="31"/>
      <c r="WXC230" s="33"/>
      <c r="WXD230" s="31"/>
      <c r="WXE230" s="29"/>
      <c r="WXF230" s="30"/>
      <c r="WXG230" s="73"/>
      <c r="WXH230" s="31"/>
      <c r="WXI230" s="32"/>
      <c r="WXJ230" s="31"/>
      <c r="WXK230" s="31"/>
      <c r="WXL230" s="33"/>
      <c r="WXM230" s="31"/>
      <c r="WXN230" s="31"/>
      <c r="WXO230" s="31"/>
      <c r="WXP230" s="33"/>
      <c r="WXQ230" s="31"/>
      <c r="WXR230" s="29"/>
      <c r="WXS230" s="30"/>
      <c r="WXT230" s="73"/>
      <c r="WXU230" s="31"/>
      <c r="WXV230" s="32"/>
      <c r="WXW230" s="31"/>
      <c r="WXX230" s="31"/>
      <c r="WXY230" s="33"/>
      <c r="WXZ230" s="31"/>
      <c r="WYA230" s="31"/>
      <c r="WYB230" s="31"/>
      <c r="WYC230" s="33"/>
      <c r="WYD230" s="31"/>
      <c r="WYE230" s="29"/>
      <c r="WYF230" s="30"/>
      <c r="WYG230" s="73"/>
      <c r="WYH230" s="31"/>
      <c r="WYI230" s="32"/>
      <c r="WYJ230" s="31"/>
      <c r="WYK230" s="31"/>
      <c r="WYL230" s="33"/>
      <c r="WYM230" s="31"/>
      <c r="WYN230" s="31"/>
      <c r="WYO230" s="31"/>
      <c r="WYP230" s="33"/>
      <c r="WYQ230" s="31"/>
      <c r="WYR230" s="29"/>
      <c r="WYS230" s="30"/>
      <c r="WYT230" s="73"/>
      <c r="WYU230" s="31"/>
      <c r="WYV230" s="32"/>
      <c r="WYW230" s="31"/>
      <c r="WYX230" s="31"/>
      <c r="WYY230" s="33"/>
      <c r="WYZ230" s="31"/>
      <c r="WZA230" s="31"/>
      <c r="WZB230" s="31"/>
      <c r="WZC230" s="33"/>
      <c r="WZD230" s="31"/>
      <c r="WZE230" s="29"/>
      <c r="WZF230" s="30"/>
      <c r="WZG230" s="73"/>
      <c r="WZH230" s="31"/>
      <c r="WZI230" s="32"/>
      <c r="WZJ230" s="31"/>
      <c r="WZK230" s="31"/>
      <c r="WZL230" s="33"/>
      <c r="WZM230" s="31"/>
      <c r="WZN230" s="31"/>
      <c r="WZO230" s="31"/>
      <c r="WZP230" s="33"/>
      <c r="WZQ230" s="31"/>
      <c r="WZR230" s="29"/>
      <c r="WZS230" s="30"/>
      <c r="WZT230" s="73"/>
      <c r="WZU230" s="31"/>
      <c r="WZV230" s="32"/>
      <c r="WZW230" s="31"/>
      <c r="WZX230" s="31"/>
      <c r="WZY230" s="33"/>
      <c r="WZZ230" s="31"/>
      <c r="XAA230" s="31"/>
      <c r="XAB230" s="31"/>
      <c r="XAC230" s="33"/>
      <c r="XAD230" s="31"/>
      <c r="XAE230" s="29"/>
      <c r="XAF230" s="30"/>
      <c r="XAG230" s="73"/>
      <c r="XAH230" s="31"/>
      <c r="XAI230" s="32"/>
      <c r="XAJ230" s="31"/>
      <c r="XAK230" s="31"/>
      <c r="XAL230" s="33"/>
      <c r="XAM230" s="31"/>
      <c r="XAN230" s="31"/>
      <c r="XAO230" s="31"/>
      <c r="XAP230" s="33"/>
      <c r="XAQ230" s="31"/>
      <c r="XAR230" s="29"/>
      <c r="XAS230" s="30"/>
      <c r="XAT230" s="73"/>
      <c r="XAU230" s="31"/>
      <c r="XAV230" s="32"/>
      <c r="XAW230" s="31"/>
      <c r="XAX230" s="31"/>
      <c r="XAY230" s="33"/>
      <c r="XAZ230" s="31"/>
      <c r="XBA230" s="31"/>
      <c r="XBB230" s="31"/>
      <c r="XBC230" s="33"/>
      <c r="XBD230" s="31"/>
      <c r="XBE230" s="29"/>
      <c r="XBF230" s="30"/>
      <c r="XBG230" s="73"/>
      <c r="XBH230" s="31"/>
      <c r="XBI230" s="32"/>
      <c r="XBJ230" s="31"/>
      <c r="XBK230" s="31"/>
      <c r="XBL230" s="33"/>
      <c r="XBM230" s="31"/>
      <c r="XBN230" s="31"/>
      <c r="XBO230" s="31"/>
      <c r="XBP230" s="33"/>
      <c r="XBQ230" s="31"/>
      <c r="XBR230" s="29"/>
      <c r="XBS230" s="30"/>
      <c r="XBT230" s="73"/>
      <c r="XBU230" s="31"/>
      <c r="XBV230" s="32"/>
      <c r="XBW230" s="31"/>
      <c r="XBX230" s="31"/>
      <c r="XBY230" s="33"/>
      <c r="XBZ230" s="31"/>
      <c r="XCA230" s="31"/>
      <c r="XCB230" s="31"/>
      <c r="XCC230" s="33"/>
      <c r="XCD230" s="31"/>
      <c r="XCE230" s="29"/>
      <c r="XCF230" s="30"/>
      <c r="XCG230" s="73"/>
      <c r="XCH230" s="31"/>
      <c r="XCI230" s="32"/>
      <c r="XCJ230" s="31"/>
      <c r="XCK230" s="31"/>
      <c r="XCL230" s="33"/>
      <c r="XCM230" s="31"/>
      <c r="XCN230" s="31"/>
      <c r="XCO230" s="31"/>
      <c r="XCP230" s="33"/>
      <c r="XCQ230" s="31"/>
      <c r="XCR230" s="29"/>
      <c r="XCS230" s="30"/>
      <c r="XCT230" s="73"/>
      <c r="XCU230" s="31"/>
      <c r="XCV230" s="32"/>
      <c r="XCW230" s="31"/>
      <c r="XCX230" s="31"/>
      <c r="XCY230" s="33"/>
      <c r="XCZ230" s="31"/>
      <c r="XDA230" s="31"/>
      <c r="XDB230" s="31"/>
      <c r="XDC230" s="33"/>
      <c r="XDD230" s="31"/>
      <c r="XDE230" s="29"/>
      <c r="XDF230" s="30"/>
      <c r="XDG230" s="73"/>
      <c r="XDH230" s="31"/>
      <c r="XDI230" s="32"/>
      <c r="XDJ230" s="31"/>
      <c r="XDK230" s="31"/>
      <c r="XDL230" s="33"/>
      <c r="XDM230" s="31"/>
      <c r="XDN230" s="31"/>
      <c r="XDO230" s="31"/>
      <c r="XDP230" s="33"/>
      <c r="XDQ230" s="31"/>
      <c r="XDR230" s="29"/>
      <c r="XDS230" s="30"/>
      <c r="XDT230" s="73"/>
      <c r="XDU230" s="31"/>
      <c r="XDV230" s="32"/>
      <c r="XDW230" s="31"/>
      <c r="XDX230" s="31"/>
      <c r="XDY230" s="33"/>
      <c r="XDZ230" s="31"/>
      <c r="XEA230" s="31"/>
      <c r="XEB230" s="31"/>
      <c r="XEC230" s="33"/>
      <c r="XED230" s="31"/>
      <c r="XEE230" s="29"/>
      <c r="XEF230" s="30"/>
      <c r="XEG230" s="73"/>
      <c r="XEH230" s="31"/>
      <c r="XEI230" s="32"/>
      <c r="XEJ230" s="31"/>
      <c r="XEK230" s="31"/>
      <c r="XEL230" s="33"/>
      <c r="XEM230" s="31"/>
      <c r="XEN230" s="31"/>
      <c r="XEO230" s="31"/>
      <c r="XEP230" s="33"/>
      <c r="XEQ230" s="31"/>
      <c r="XER230" s="29"/>
      <c r="XES230" s="30"/>
      <c r="XET230" s="73"/>
      <c r="XEU230" s="31"/>
    </row>
    <row r="231" spans="1:16375" s="36" customFormat="1">
      <c r="A231" s="80"/>
      <c r="B231" s="80" t="s">
        <v>171</v>
      </c>
      <c r="C231" s="81">
        <v>5150000</v>
      </c>
      <c r="D231" s="81">
        <v>0</v>
      </c>
      <c r="E231" s="81">
        <v>0</v>
      </c>
      <c r="F231" s="81">
        <f t="shared" si="143"/>
        <v>5150000</v>
      </c>
      <c r="G231" s="81">
        <v>0</v>
      </c>
      <c r="H231" s="81">
        <v>0</v>
      </c>
      <c r="I231" s="81">
        <v>0</v>
      </c>
      <c r="J231" s="81">
        <v>0</v>
      </c>
      <c r="K231" s="81">
        <v>0</v>
      </c>
      <c r="L231" s="152">
        <f t="shared" si="130"/>
        <v>0</v>
      </c>
      <c r="M231" s="128">
        <f t="shared" si="131"/>
        <v>5150000</v>
      </c>
    </row>
    <row r="232" spans="1:16375" s="36" customFormat="1" ht="36">
      <c r="A232" s="87" t="s">
        <v>649</v>
      </c>
      <c r="B232" s="30" t="s">
        <v>254</v>
      </c>
      <c r="C232" s="73">
        <f>+C233+C234</f>
        <v>434522000</v>
      </c>
      <c r="D232" s="73">
        <f t="shared" ref="D232:K232" si="144">+D233+D234</f>
        <v>0</v>
      </c>
      <c r="E232" s="73">
        <f t="shared" si="144"/>
        <v>0</v>
      </c>
      <c r="F232" s="73">
        <f t="shared" si="144"/>
        <v>434522000</v>
      </c>
      <c r="G232" s="73">
        <f t="shared" si="144"/>
        <v>150000000</v>
      </c>
      <c r="H232" s="73">
        <f t="shared" si="144"/>
        <v>0</v>
      </c>
      <c r="I232" s="73">
        <f t="shared" si="144"/>
        <v>0</v>
      </c>
      <c r="J232" s="73">
        <f t="shared" si="144"/>
        <v>0</v>
      </c>
      <c r="K232" s="73">
        <f t="shared" si="144"/>
        <v>0</v>
      </c>
      <c r="L232" s="147">
        <f t="shared" si="130"/>
        <v>0</v>
      </c>
      <c r="M232" s="73">
        <f t="shared" si="131"/>
        <v>284522000</v>
      </c>
    </row>
    <row r="233" spans="1:16375" s="10" customFormat="1" ht="48">
      <c r="A233" s="201" t="s">
        <v>650</v>
      </c>
      <c r="B233" s="201" t="s">
        <v>253</v>
      </c>
      <c r="C233" s="202">
        <v>69522000</v>
      </c>
      <c r="D233" s="202">
        <v>0</v>
      </c>
      <c r="E233" s="202">
        <v>0</v>
      </c>
      <c r="F233" s="202">
        <f>+C233+E233</f>
        <v>69522000</v>
      </c>
      <c r="G233" s="202">
        <v>0</v>
      </c>
      <c r="H233" s="202">
        <v>0</v>
      </c>
      <c r="I233" s="202">
        <v>0</v>
      </c>
      <c r="J233" s="202">
        <v>0</v>
      </c>
      <c r="K233" s="202">
        <v>0</v>
      </c>
      <c r="L233" s="227">
        <f t="shared" si="130"/>
        <v>0</v>
      </c>
      <c r="M233" s="162">
        <f t="shared" si="131"/>
        <v>69522000</v>
      </c>
    </row>
    <row r="234" spans="1:16375" s="10" customFormat="1" ht="48">
      <c r="A234" s="201" t="s">
        <v>651</v>
      </c>
      <c r="B234" s="201" t="s">
        <v>252</v>
      </c>
      <c r="C234" s="202">
        <f>+C235+C236</f>
        <v>365000000</v>
      </c>
      <c r="D234" s="202">
        <f t="shared" ref="D234:K234" si="145">+D235+D236</f>
        <v>0</v>
      </c>
      <c r="E234" s="202">
        <f t="shared" si="145"/>
        <v>0</v>
      </c>
      <c r="F234" s="202">
        <f t="shared" si="145"/>
        <v>365000000</v>
      </c>
      <c r="G234" s="202">
        <f t="shared" ref="G234" si="146">+G235+G236</f>
        <v>150000000</v>
      </c>
      <c r="H234" s="202">
        <f t="shared" si="145"/>
        <v>0</v>
      </c>
      <c r="I234" s="202">
        <f t="shared" si="145"/>
        <v>0</v>
      </c>
      <c r="J234" s="202">
        <f t="shared" si="145"/>
        <v>0</v>
      </c>
      <c r="K234" s="202">
        <f t="shared" si="145"/>
        <v>0</v>
      </c>
      <c r="L234" s="227">
        <f t="shared" si="130"/>
        <v>0</v>
      </c>
      <c r="M234" s="162">
        <f t="shared" si="131"/>
        <v>215000000</v>
      </c>
    </row>
    <row r="235" spans="1:16375" s="40" customFormat="1">
      <c r="A235" s="80"/>
      <c r="B235" s="80" t="s">
        <v>177</v>
      </c>
      <c r="C235" s="81">
        <v>300000000</v>
      </c>
      <c r="D235" s="81">
        <v>0</v>
      </c>
      <c r="E235" s="81">
        <v>0</v>
      </c>
      <c r="F235" s="81">
        <f>+C235+E235</f>
        <v>300000000</v>
      </c>
      <c r="G235" s="81">
        <v>150000000</v>
      </c>
      <c r="H235" s="81">
        <v>0</v>
      </c>
      <c r="I235" s="81">
        <v>0</v>
      </c>
      <c r="J235" s="81">
        <v>0</v>
      </c>
      <c r="K235" s="81">
        <v>0</v>
      </c>
      <c r="L235" s="152">
        <f t="shared" si="130"/>
        <v>0</v>
      </c>
      <c r="M235" s="128">
        <f t="shared" si="131"/>
        <v>150000000</v>
      </c>
    </row>
    <row r="236" spans="1:16375" s="11" customFormat="1">
      <c r="A236" s="80"/>
      <c r="B236" s="80" t="s">
        <v>176</v>
      </c>
      <c r="C236" s="81">
        <v>65000000</v>
      </c>
      <c r="D236" s="81">
        <v>0</v>
      </c>
      <c r="E236" s="81">
        <v>0</v>
      </c>
      <c r="F236" s="81">
        <f>+C236+E236</f>
        <v>65000000</v>
      </c>
      <c r="G236" s="81">
        <v>0</v>
      </c>
      <c r="H236" s="81">
        <v>0</v>
      </c>
      <c r="I236" s="81">
        <v>0</v>
      </c>
      <c r="J236" s="81">
        <v>0</v>
      </c>
      <c r="K236" s="81">
        <v>0</v>
      </c>
      <c r="L236" s="152">
        <f t="shared" si="130"/>
        <v>0</v>
      </c>
      <c r="M236" s="128">
        <f t="shared" si="131"/>
        <v>65000000</v>
      </c>
    </row>
    <row r="237" spans="1:16375" s="40" customFormat="1">
      <c r="A237" s="77" t="s">
        <v>652</v>
      </c>
      <c r="B237" s="78" t="s">
        <v>251</v>
      </c>
      <c r="C237" s="127">
        <v>0</v>
      </c>
      <c r="D237" s="127">
        <v>0</v>
      </c>
      <c r="E237" s="127">
        <v>0</v>
      </c>
      <c r="F237" s="127">
        <f>+C237+E237</f>
        <v>0</v>
      </c>
      <c r="G237" s="127">
        <v>0</v>
      </c>
      <c r="H237" s="127">
        <v>0</v>
      </c>
      <c r="I237" s="127">
        <v>0</v>
      </c>
      <c r="J237" s="127">
        <v>0</v>
      </c>
      <c r="K237" s="127">
        <v>0</v>
      </c>
      <c r="L237" s="151">
        <f t="shared" si="130"/>
        <v>0</v>
      </c>
      <c r="M237" s="127">
        <f t="shared" si="131"/>
        <v>0</v>
      </c>
    </row>
    <row r="238" spans="1:16375" s="37" customFormat="1">
      <c r="A238" s="95" t="s">
        <v>653</v>
      </c>
      <c r="B238" s="16" t="s">
        <v>250</v>
      </c>
      <c r="C238" s="68">
        <f t="shared" ref="C238:K238" si="147">+C239+C282+C308+C507+C513+C532+C535+C553</f>
        <v>82277184000</v>
      </c>
      <c r="D238" s="68">
        <f t="shared" si="147"/>
        <v>0</v>
      </c>
      <c r="E238" s="68">
        <f t="shared" si="147"/>
        <v>0</v>
      </c>
      <c r="F238" s="179">
        <f t="shared" si="147"/>
        <v>82277184000</v>
      </c>
      <c r="G238" s="68">
        <f t="shared" si="147"/>
        <v>39248460142</v>
      </c>
      <c r="H238" s="68">
        <f>+H239+H282+H308+H507+H513+H532+H535+H553</f>
        <v>6442449371</v>
      </c>
      <c r="I238" s="68">
        <f t="shared" si="147"/>
        <v>28083605989</v>
      </c>
      <c r="J238" s="68">
        <f t="shared" si="147"/>
        <v>5922374413</v>
      </c>
      <c r="K238" s="68">
        <f t="shared" si="147"/>
        <v>7268071116</v>
      </c>
      <c r="L238" s="142">
        <f t="shared" si="130"/>
        <v>0.34132920724413707</v>
      </c>
      <c r="M238" s="68">
        <f t="shared" si="131"/>
        <v>43028723858</v>
      </c>
    </row>
    <row r="239" spans="1:16375" s="10" customFormat="1" ht="60">
      <c r="A239" s="77" t="s">
        <v>654</v>
      </c>
      <c r="B239" s="78" t="s">
        <v>828</v>
      </c>
      <c r="C239" s="79">
        <f t="shared" ref="C239:K239" si="148">+C240+C261+C280</f>
        <v>3222681000</v>
      </c>
      <c r="D239" s="79">
        <f t="shared" si="148"/>
        <v>0</v>
      </c>
      <c r="E239" s="79">
        <f t="shared" si="148"/>
        <v>0</v>
      </c>
      <c r="F239" s="188">
        <f t="shared" si="148"/>
        <v>3222681000</v>
      </c>
      <c r="G239" s="79">
        <f t="shared" si="148"/>
        <v>1208243000</v>
      </c>
      <c r="H239" s="79">
        <f t="shared" si="148"/>
        <v>0</v>
      </c>
      <c r="I239" s="79">
        <f t="shared" si="148"/>
        <v>0</v>
      </c>
      <c r="J239" s="79">
        <f t="shared" si="148"/>
        <v>0</v>
      </c>
      <c r="K239" s="79">
        <f t="shared" si="148"/>
        <v>0</v>
      </c>
      <c r="L239" s="226">
        <f t="shared" si="130"/>
        <v>0</v>
      </c>
      <c r="M239" s="127">
        <f t="shared" si="131"/>
        <v>2014438000</v>
      </c>
    </row>
    <row r="240" spans="1:16375" s="10" customFormat="1" ht="24">
      <c r="A240" s="172" t="s">
        <v>655</v>
      </c>
      <c r="B240" s="165" t="s">
        <v>76</v>
      </c>
      <c r="C240" s="166">
        <f t="shared" ref="C240:K240" si="149">SUM(C241:C260)</f>
        <v>1006800000</v>
      </c>
      <c r="D240" s="166">
        <f t="shared" si="149"/>
        <v>0</v>
      </c>
      <c r="E240" s="166">
        <f t="shared" si="149"/>
        <v>0</v>
      </c>
      <c r="F240" s="186">
        <f t="shared" si="149"/>
        <v>1006800000</v>
      </c>
      <c r="G240" s="166">
        <f t="shared" si="149"/>
        <v>384826000</v>
      </c>
      <c r="H240" s="166">
        <f t="shared" si="149"/>
        <v>0</v>
      </c>
      <c r="I240" s="166">
        <f t="shared" si="149"/>
        <v>0</v>
      </c>
      <c r="J240" s="166">
        <f t="shared" si="149"/>
        <v>0</v>
      </c>
      <c r="K240" s="166">
        <f t="shared" si="149"/>
        <v>0</v>
      </c>
      <c r="L240" s="167">
        <f t="shared" si="130"/>
        <v>0</v>
      </c>
      <c r="M240" s="166">
        <f t="shared" si="131"/>
        <v>621974000</v>
      </c>
    </row>
    <row r="241" spans="1:13" s="10" customFormat="1">
      <c r="A241" s="80"/>
      <c r="B241" s="80" t="s">
        <v>247</v>
      </c>
      <c r="C241" s="81">
        <v>0</v>
      </c>
      <c r="D241" s="81">
        <v>0</v>
      </c>
      <c r="E241" s="81">
        <v>0</v>
      </c>
      <c r="F241" s="128">
        <f>+C241+E241</f>
        <v>0</v>
      </c>
      <c r="G241" s="128">
        <v>0</v>
      </c>
      <c r="H241" s="128">
        <v>0</v>
      </c>
      <c r="I241" s="128">
        <v>0</v>
      </c>
      <c r="J241" s="128">
        <v>0</v>
      </c>
      <c r="K241" s="128">
        <v>0</v>
      </c>
      <c r="L241" s="152">
        <f t="shared" si="130"/>
        <v>0</v>
      </c>
      <c r="M241" s="128">
        <f t="shared" si="131"/>
        <v>0</v>
      </c>
    </row>
    <row r="242" spans="1:13" s="10" customFormat="1">
      <c r="A242" s="80"/>
      <c r="B242" s="80" t="s">
        <v>158</v>
      </c>
      <c r="C242" s="81">
        <v>123495000</v>
      </c>
      <c r="D242" s="81">
        <v>0</v>
      </c>
      <c r="E242" s="81">
        <v>0</v>
      </c>
      <c r="F242" s="128">
        <f t="shared" ref="F242:F260" si="150">+C242+E242</f>
        <v>123495000</v>
      </c>
      <c r="G242" s="128">
        <v>41165000</v>
      </c>
      <c r="H242" s="128">
        <v>0</v>
      </c>
      <c r="I242" s="128">
        <v>0</v>
      </c>
      <c r="J242" s="128">
        <v>0</v>
      </c>
      <c r="K242" s="128">
        <v>0</v>
      </c>
      <c r="L242" s="152">
        <f t="shared" si="130"/>
        <v>0</v>
      </c>
      <c r="M242" s="128">
        <f t="shared" si="131"/>
        <v>82330000</v>
      </c>
    </row>
    <row r="243" spans="1:13" s="10" customFormat="1">
      <c r="A243" s="80"/>
      <c r="B243" s="80" t="s">
        <v>128</v>
      </c>
      <c r="C243" s="81">
        <v>140224000</v>
      </c>
      <c r="D243" s="81">
        <v>0</v>
      </c>
      <c r="E243" s="81">
        <v>0</v>
      </c>
      <c r="F243" s="128">
        <f t="shared" si="150"/>
        <v>140224000</v>
      </c>
      <c r="G243" s="128">
        <v>46741000</v>
      </c>
      <c r="H243" s="128">
        <v>0</v>
      </c>
      <c r="I243" s="128">
        <v>0</v>
      </c>
      <c r="J243" s="128">
        <v>0</v>
      </c>
      <c r="K243" s="128">
        <v>0</v>
      </c>
      <c r="L243" s="152">
        <f t="shared" si="130"/>
        <v>0</v>
      </c>
      <c r="M243" s="128">
        <f t="shared" si="131"/>
        <v>93483000</v>
      </c>
    </row>
    <row r="244" spans="1:13" s="10" customFormat="1">
      <c r="A244" s="80"/>
      <c r="B244" s="80" t="s">
        <v>156</v>
      </c>
      <c r="C244" s="81">
        <v>217930000</v>
      </c>
      <c r="D244" s="81">
        <v>0</v>
      </c>
      <c r="E244" s="81">
        <v>0</v>
      </c>
      <c r="F244" s="128">
        <f t="shared" si="150"/>
        <v>217930000</v>
      </c>
      <c r="G244" s="128">
        <v>72643000</v>
      </c>
      <c r="H244" s="128">
        <v>0</v>
      </c>
      <c r="I244" s="128">
        <v>0</v>
      </c>
      <c r="J244" s="128">
        <v>0</v>
      </c>
      <c r="K244" s="128">
        <v>0</v>
      </c>
      <c r="L244" s="152">
        <f t="shared" si="130"/>
        <v>0</v>
      </c>
      <c r="M244" s="128">
        <f t="shared" si="131"/>
        <v>145287000</v>
      </c>
    </row>
    <row r="245" spans="1:13" s="10" customFormat="1">
      <c r="A245" s="80"/>
      <c r="B245" s="80" t="s">
        <v>157</v>
      </c>
      <c r="C245" s="81">
        <v>0</v>
      </c>
      <c r="D245" s="81">
        <v>0</v>
      </c>
      <c r="E245" s="81">
        <v>0</v>
      </c>
      <c r="F245" s="128">
        <f t="shared" si="150"/>
        <v>0</v>
      </c>
      <c r="G245" s="128">
        <v>0</v>
      </c>
      <c r="H245" s="128">
        <v>0</v>
      </c>
      <c r="I245" s="128">
        <v>0</v>
      </c>
      <c r="J245" s="128">
        <v>0</v>
      </c>
      <c r="K245" s="128">
        <v>0</v>
      </c>
      <c r="L245" s="152">
        <f t="shared" si="130"/>
        <v>0</v>
      </c>
      <c r="M245" s="128">
        <f t="shared" si="131"/>
        <v>0</v>
      </c>
    </row>
    <row r="246" spans="1:13" s="10" customFormat="1">
      <c r="A246" s="80"/>
      <c r="B246" s="80" t="s">
        <v>151</v>
      </c>
      <c r="C246" s="81">
        <v>29709000</v>
      </c>
      <c r="D246" s="81">
        <v>0</v>
      </c>
      <c r="E246" s="81">
        <v>0</v>
      </c>
      <c r="F246" s="128">
        <f t="shared" si="150"/>
        <v>29709000</v>
      </c>
      <c r="G246" s="128">
        <v>9903000</v>
      </c>
      <c r="H246" s="128">
        <v>0</v>
      </c>
      <c r="I246" s="128">
        <v>0</v>
      </c>
      <c r="J246" s="128">
        <v>0</v>
      </c>
      <c r="K246" s="128">
        <v>0</v>
      </c>
      <c r="L246" s="152">
        <f t="shared" si="130"/>
        <v>0</v>
      </c>
      <c r="M246" s="128">
        <f t="shared" si="131"/>
        <v>19806000</v>
      </c>
    </row>
    <row r="247" spans="1:13" s="10" customFormat="1">
      <c r="A247" s="80"/>
      <c r="B247" s="80" t="s">
        <v>150</v>
      </c>
      <c r="C247" s="81">
        <v>191004000</v>
      </c>
      <c r="D247" s="81">
        <v>0</v>
      </c>
      <c r="E247" s="81">
        <v>0</v>
      </c>
      <c r="F247" s="128">
        <f t="shared" si="150"/>
        <v>191004000</v>
      </c>
      <c r="G247" s="128">
        <v>63668000</v>
      </c>
      <c r="H247" s="128">
        <v>0</v>
      </c>
      <c r="I247" s="128">
        <v>0</v>
      </c>
      <c r="J247" s="128">
        <v>0</v>
      </c>
      <c r="K247" s="128">
        <v>0</v>
      </c>
      <c r="L247" s="152">
        <f t="shared" si="130"/>
        <v>0</v>
      </c>
      <c r="M247" s="128">
        <f t="shared" si="131"/>
        <v>127336000</v>
      </c>
    </row>
    <row r="248" spans="1:13" s="10" customFormat="1">
      <c r="A248" s="80"/>
      <c r="B248" s="80" t="s">
        <v>818</v>
      </c>
      <c r="C248" s="81">
        <v>0</v>
      </c>
      <c r="D248" s="81">
        <v>0</v>
      </c>
      <c r="E248" s="81">
        <v>0</v>
      </c>
      <c r="F248" s="128">
        <f t="shared" si="150"/>
        <v>0</v>
      </c>
      <c r="G248" s="128">
        <v>0</v>
      </c>
      <c r="H248" s="128">
        <v>0</v>
      </c>
      <c r="I248" s="128">
        <v>0</v>
      </c>
      <c r="J248" s="128">
        <v>0</v>
      </c>
      <c r="K248" s="128">
        <v>0</v>
      </c>
      <c r="L248" s="152"/>
      <c r="M248" s="128"/>
    </row>
    <row r="249" spans="1:13" s="10" customFormat="1">
      <c r="A249" s="80"/>
      <c r="B249" s="80" t="s">
        <v>148</v>
      </c>
      <c r="C249" s="81">
        <v>94164000</v>
      </c>
      <c r="D249" s="81">
        <v>0</v>
      </c>
      <c r="E249" s="81">
        <v>0</v>
      </c>
      <c r="F249" s="128">
        <f t="shared" si="150"/>
        <v>94164000</v>
      </c>
      <c r="G249" s="128">
        <v>31388000</v>
      </c>
      <c r="H249" s="128">
        <v>0</v>
      </c>
      <c r="I249" s="128">
        <v>0</v>
      </c>
      <c r="J249" s="128">
        <v>0</v>
      </c>
      <c r="K249" s="128">
        <v>0</v>
      </c>
      <c r="L249" s="152">
        <f t="shared" si="130"/>
        <v>0</v>
      </c>
      <c r="M249" s="128">
        <f t="shared" si="131"/>
        <v>62776000</v>
      </c>
    </row>
    <row r="250" spans="1:13" s="10" customFormat="1" ht="24">
      <c r="A250" s="80"/>
      <c r="B250" s="80" t="s">
        <v>147</v>
      </c>
      <c r="C250" s="81">
        <v>64541000</v>
      </c>
      <c r="D250" s="81">
        <v>0</v>
      </c>
      <c r="E250" s="81">
        <v>0</v>
      </c>
      <c r="F250" s="128">
        <f t="shared" si="150"/>
        <v>64541000</v>
      </c>
      <c r="G250" s="128">
        <v>21513000</v>
      </c>
      <c r="H250" s="128">
        <v>0</v>
      </c>
      <c r="I250" s="128">
        <v>0</v>
      </c>
      <c r="J250" s="128">
        <v>0</v>
      </c>
      <c r="K250" s="128">
        <v>0</v>
      </c>
      <c r="L250" s="152">
        <f t="shared" si="130"/>
        <v>0</v>
      </c>
      <c r="M250" s="128">
        <f t="shared" si="131"/>
        <v>43028000</v>
      </c>
    </row>
    <row r="251" spans="1:13" s="10" customFormat="1">
      <c r="A251" s="80"/>
      <c r="B251" s="80" t="s">
        <v>249</v>
      </c>
      <c r="C251" s="81">
        <v>15642000</v>
      </c>
      <c r="D251" s="81">
        <v>0</v>
      </c>
      <c r="E251" s="81">
        <v>0</v>
      </c>
      <c r="F251" s="128">
        <f t="shared" si="150"/>
        <v>15642000</v>
      </c>
      <c r="G251" s="128">
        <v>5214000</v>
      </c>
      <c r="H251" s="128">
        <v>0</v>
      </c>
      <c r="I251" s="128">
        <v>0</v>
      </c>
      <c r="J251" s="128">
        <v>0</v>
      </c>
      <c r="K251" s="128">
        <v>0</v>
      </c>
      <c r="L251" s="152">
        <f t="shared" si="130"/>
        <v>0</v>
      </c>
      <c r="M251" s="128">
        <f t="shared" si="131"/>
        <v>10428000</v>
      </c>
    </row>
    <row r="252" spans="1:13" s="10" customFormat="1">
      <c r="A252" s="80"/>
      <c r="B252" s="80" t="s">
        <v>170</v>
      </c>
      <c r="C252" s="81">
        <v>8900000</v>
      </c>
      <c r="D252" s="81">
        <v>0</v>
      </c>
      <c r="E252" s="81">
        <v>0</v>
      </c>
      <c r="F252" s="128">
        <f t="shared" si="150"/>
        <v>8900000</v>
      </c>
      <c r="G252" s="128">
        <v>0</v>
      </c>
      <c r="H252" s="128">
        <v>0</v>
      </c>
      <c r="I252" s="128">
        <v>0</v>
      </c>
      <c r="J252" s="128">
        <v>0</v>
      </c>
      <c r="K252" s="128">
        <v>0</v>
      </c>
      <c r="L252" s="152">
        <f t="shared" si="130"/>
        <v>0</v>
      </c>
      <c r="M252" s="128">
        <f t="shared" si="131"/>
        <v>8900000</v>
      </c>
    </row>
    <row r="253" spans="1:13" s="10" customFormat="1">
      <c r="A253" s="80"/>
      <c r="B253" s="80" t="s">
        <v>155</v>
      </c>
      <c r="C253" s="81">
        <v>0</v>
      </c>
      <c r="D253" s="81">
        <v>0</v>
      </c>
      <c r="E253" s="81">
        <v>0</v>
      </c>
      <c r="F253" s="128">
        <f t="shared" si="150"/>
        <v>0</v>
      </c>
      <c r="G253" s="128">
        <v>0</v>
      </c>
      <c r="H253" s="128">
        <v>0</v>
      </c>
      <c r="I253" s="128">
        <v>0</v>
      </c>
      <c r="J253" s="128">
        <v>0</v>
      </c>
      <c r="K253" s="128">
        <v>0</v>
      </c>
      <c r="L253" s="152">
        <f t="shared" si="130"/>
        <v>0</v>
      </c>
      <c r="M253" s="128">
        <f t="shared" si="131"/>
        <v>0</v>
      </c>
    </row>
    <row r="254" spans="1:13" s="10" customFormat="1">
      <c r="A254" s="80"/>
      <c r="B254" s="80" t="s">
        <v>154</v>
      </c>
      <c r="C254" s="81">
        <v>7532000</v>
      </c>
      <c r="D254" s="81">
        <v>0</v>
      </c>
      <c r="E254" s="81">
        <v>0</v>
      </c>
      <c r="F254" s="128">
        <f t="shared" si="150"/>
        <v>7532000</v>
      </c>
      <c r="G254" s="128">
        <v>7532000</v>
      </c>
      <c r="H254" s="128">
        <v>0</v>
      </c>
      <c r="I254" s="128">
        <v>0</v>
      </c>
      <c r="J254" s="128">
        <v>0</v>
      </c>
      <c r="K254" s="128">
        <v>0</v>
      </c>
      <c r="L254" s="152">
        <f t="shared" si="130"/>
        <v>0</v>
      </c>
      <c r="M254" s="128">
        <f t="shared" si="131"/>
        <v>0</v>
      </c>
    </row>
    <row r="255" spans="1:13" s="10" customFormat="1">
      <c r="A255" s="80"/>
      <c r="B255" s="80" t="s">
        <v>245</v>
      </c>
      <c r="C255" s="81">
        <v>0</v>
      </c>
      <c r="D255" s="81">
        <v>0</v>
      </c>
      <c r="E255" s="81">
        <v>0</v>
      </c>
      <c r="F255" s="128">
        <f t="shared" si="150"/>
        <v>0</v>
      </c>
      <c r="G255" s="128">
        <v>0</v>
      </c>
      <c r="H255" s="128">
        <v>0</v>
      </c>
      <c r="I255" s="128">
        <v>0</v>
      </c>
      <c r="J255" s="128">
        <v>0</v>
      </c>
      <c r="K255" s="128">
        <v>0</v>
      </c>
      <c r="L255" s="152">
        <f t="shared" si="130"/>
        <v>0</v>
      </c>
      <c r="M255" s="128">
        <f t="shared" si="131"/>
        <v>0</v>
      </c>
    </row>
    <row r="256" spans="1:13" s="10" customFormat="1">
      <c r="A256" s="80"/>
      <c r="B256" s="80" t="s">
        <v>153</v>
      </c>
      <c r="C256" s="81">
        <v>3241000</v>
      </c>
      <c r="D256" s="81">
        <v>0</v>
      </c>
      <c r="E256" s="81">
        <v>0</v>
      </c>
      <c r="F256" s="128">
        <f t="shared" si="150"/>
        <v>3241000</v>
      </c>
      <c r="G256" s="128">
        <v>3241000</v>
      </c>
      <c r="H256" s="128">
        <v>0</v>
      </c>
      <c r="I256" s="128">
        <v>0</v>
      </c>
      <c r="J256" s="128">
        <v>0</v>
      </c>
      <c r="K256" s="128">
        <v>0</v>
      </c>
      <c r="L256" s="152">
        <f t="shared" si="130"/>
        <v>0</v>
      </c>
      <c r="M256" s="128">
        <f t="shared" si="131"/>
        <v>0</v>
      </c>
    </row>
    <row r="257" spans="1:13" s="10" customFormat="1">
      <c r="A257" s="80"/>
      <c r="B257" s="80" t="s">
        <v>195</v>
      </c>
      <c r="C257" s="81">
        <v>10699000</v>
      </c>
      <c r="D257" s="81">
        <v>0</v>
      </c>
      <c r="E257" s="81">
        <v>0</v>
      </c>
      <c r="F257" s="128">
        <f t="shared" si="150"/>
        <v>10699000</v>
      </c>
      <c r="G257" s="128">
        <v>10699000</v>
      </c>
      <c r="H257" s="128">
        <v>0</v>
      </c>
      <c r="I257" s="128">
        <v>0</v>
      </c>
      <c r="J257" s="128">
        <v>0</v>
      </c>
      <c r="K257" s="128">
        <v>0</v>
      </c>
      <c r="L257" s="152">
        <f t="shared" si="130"/>
        <v>0</v>
      </c>
      <c r="M257" s="128">
        <f t="shared" si="131"/>
        <v>0</v>
      </c>
    </row>
    <row r="258" spans="1:13" s="10" customFormat="1">
      <c r="A258" s="80"/>
      <c r="B258" s="80" t="s">
        <v>169</v>
      </c>
      <c r="C258" s="81">
        <v>12049000</v>
      </c>
      <c r="D258" s="81">
        <v>0</v>
      </c>
      <c r="E258" s="81">
        <v>0</v>
      </c>
      <c r="F258" s="128">
        <f t="shared" si="150"/>
        <v>12049000</v>
      </c>
      <c r="G258" s="128">
        <v>12049000</v>
      </c>
      <c r="H258" s="128">
        <v>0</v>
      </c>
      <c r="I258" s="128">
        <v>0</v>
      </c>
      <c r="J258" s="128">
        <v>0</v>
      </c>
      <c r="K258" s="128">
        <v>0</v>
      </c>
      <c r="L258" s="152">
        <f t="shared" si="130"/>
        <v>0</v>
      </c>
      <c r="M258" s="128">
        <f t="shared" si="131"/>
        <v>0</v>
      </c>
    </row>
    <row r="259" spans="1:13" s="10" customFormat="1">
      <c r="A259" s="80"/>
      <c r="B259" s="80" t="s">
        <v>180</v>
      </c>
      <c r="C259" s="81">
        <v>21570000</v>
      </c>
      <c r="D259" s="81">
        <v>0</v>
      </c>
      <c r="E259" s="81">
        <v>0</v>
      </c>
      <c r="F259" s="128">
        <f t="shared" si="150"/>
        <v>21570000</v>
      </c>
      <c r="G259" s="128">
        <v>21570000</v>
      </c>
      <c r="H259" s="128">
        <v>0</v>
      </c>
      <c r="I259" s="128">
        <v>0</v>
      </c>
      <c r="J259" s="128">
        <v>0</v>
      </c>
      <c r="K259" s="128">
        <v>0</v>
      </c>
      <c r="L259" s="152">
        <f t="shared" si="130"/>
        <v>0</v>
      </c>
      <c r="M259" s="128">
        <f t="shared" si="131"/>
        <v>0</v>
      </c>
    </row>
    <row r="260" spans="1:13" s="37" customFormat="1">
      <c r="A260" s="80"/>
      <c r="B260" s="80" t="s">
        <v>166</v>
      </c>
      <c r="C260" s="81">
        <v>66100000</v>
      </c>
      <c r="D260" s="81">
        <v>0</v>
      </c>
      <c r="E260" s="81">
        <v>0</v>
      </c>
      <c r="F260" s="128">
        <f t="shared" si="150"/>
        <v>66100000</v>
      </c>
      <c r="G260" s="128">
        <v>37500000</v>
      </c>
      <c r="H260" s="128">
        <v>0</v>
      </c>
      <c r="I260" s="128">
        <v>0</v>
      </c>
      <c r="J260" s="128">
        <v>0</v>
      </c>
      <c r="K260" s="128">
        <v>0</v>
      </c>
      <c r="L260" s="152">
        <f t="shared" si="130"/>
        <v>0</v>
      </c>
      <c r="M260" s="128">
        <f t="shared" si="131"/>
        <v>28600000</v>
      </c>
    </row>
    <row r="261" spans="1:13" s="10" customFormat="1">
      <c r="A261" s="172" t="s">
        <v>782</v>
      </c>
      <c r="B261" s="165" t="s">
        <v>248</v>
      </c>
      <c r="C261" s="166">
        <f t="shared" ref="C261:K261" si="151">SUM(C262:C279)</f>
        <v>2162889000</v>
      </c>
      <c r="D261" s="166">
        <f t="shared" si="151"/>
        <v>0</v>
      </c>
      <c r="E261" s="166">
        <f t="shared" si="151"/>
        <v>0</v>
      </c>
      <c r="F261" s="186">
        <f t="shared" si="151"/>
        <v>2162889000</v>
      </c>
      <c r="G261" s="166">
        <f t="shared" si="151"/>
        <v>770425000</v>
      </c>
      <c r="H261" s="166">
        <f t="shared" si="151"/>
        <v>0</v>
      </c>
      <c r="I261" s="166">
        <f t="shared" si="151"/>
        <v>0</v>
      </c>
      <c r="J261" s="166">
        <f t="shared" si="151"/>
        <v>0</v>
      </c>
      <c r="K261" s="166">
        <f t="shared" si="151"/>
        <v>0</v>
      </c>
      <c r="L261" s="167">
        <f t="shared" si="130"/>
        <v>0</v>
      </c>
      <c r="M261" s="166">
        <f t="shared" si="131"/>
        <v>1392464000</v>
      </c>
    </row>
    <row r="262" spans="1:13" s="10" customFormat="1">
      <c r="A262" s="80"/>
      <c r="B262" s="80" t="s">
        <v>247</v>
      </c>
      <c r="C262" s="81">
        <v>10598000</v>
      </c>
      <c r="D262" s="81">
        <v>0</v>
      </c>
      <c r="E262" s="81">
        <v>0</v>
      </c>
      <c r="F262" s="81">
        <f>+C262+E262</f>
        <v>10598000</v>
      </c>
      <c r="G262" s="81">
        <v>10598000</v>
      </c>
      <c r="H262" s="81">
        <v>0</v>
      </c>
      <c r="I262" s="81">
        <v>0</v>
      </c>
      <c r="J262" s="81">
        <v>0</v>
      </c>
      <c r="K262" s="81">
        <v>0</v>
      </c>
      <c r="L262" s="152">
        <f t="shared" si="130"/>
        <v>0</v>
      </c>
      <c r="M262" s="128">
        <f t="shared" si="131"/>
        <v>0</v>
      </c>
    </row>
    <row r="263" spans="1:13" s="10" customFormat="1">
      <c r="A263" s="80"/>
      <c r="B263" s="80" t="s">
        <v>158</v>
      </c>
      <c r="C263" s="81">
        <v>20600000</v>
      </c>
      <c r="D263" s="81">
        <v>0</v>
      </c>
      <c r="E263" s="81">
        <v>0</v>
      </c>
      <c r="F263" s="81">
        <f t="shared" ref="F263:F279" si="152">+C263+E263</f>
        <v>20600000</v>
      </c>
      <c r="G263" s="81">
        <v>20600000</v>
      </c>
      <c r="H263" s="81">
        <v>0</v>
      </c>
      <c r="I263" s="81">
        <v>0</v>
      </c>
      <c r="J263" s="81">
        <v>0</v>
      </c>
      <c r="K263" s="81">
        <v>0</v>
      </c>
      <c r="L263" s="152">
        <f t="shared" si="130"/>
        <v>0</v>
      </c>
      <c r="M263" s="128">
        <f t="shared" si="131"/>
        <v>0</v>
      </c>
    </row>
    <row r="264" spans="1:13" s="10" customFormat="1">
      <c r="A264" s="80"/>
      <c r="B264" s="80" t="s">
        <v>128</v>
      </c>
      <c r="C264" s="81">
        <v>113100000</v>
      </c>
      <c r="D264" s="81">
        <v>0</v>
      </c>
      <c r="E264" s="81">
        <v>0</v>
      </c>
      <c r="F264" s="81">
        <f t="shared" si="152"/>
        <v>113100000</v>
      </c>
      <c r="G264" s="81">
        <v>0</v>
      </c>
      <c r="H264" s="81">
        <v>0</v>
      </c>
      <c r="I264" s="81">
        <v>0</v>
      </c>
      <c r="J264" s="81">
        <v>0</v>
      </c>
      <c r="K264" s="81">
        <v>0</v>
      </c>
      <c r="L264" s="152">
        <f t="shared" si="130"/>
        <v>0</v>
      </c>
      <c r="M264" s="128">
        <f t="shared" si="131"/>
        <v>113100000</v>
      </c>
    </row>
    <row r="265" spans="1:13" s="10" customFormat="1">
      <c r="A265" s="80"/>
      <c r="B265" s="80" t="s">
        <v>157</v>
      </c>
      <c r="C265" s="81">
        <v>2449000</v>
      </c>
      <c r="D265" s="81">
        <v>0</v>
      </c>
      <c r="E265" s="81">
        <v>0</v>
      </c>
      <c r="F265" s="81">
        <f t="shared" si="152"/>
        <v>2449000</v>
      </c>
      <c r="G265" s="81">
        <v>2449000</v>
      </c>
      <c r="H265" s="81">
        <v>0</v>
      </c>
      <c r="I265" s="81">
        <v>0</v>
      </c>
      <c r="J265" s="81">
        <v>0</v>
      </c>
      <c r="K265" s="81">
        <v>0</v>
      </c>
      <c r="L265" s="152">
        <f t="shared" ref="L265:L327" si="153">+IFERROR(I265/F265,0)</f>
        <v>0</v>
      </c>
      <c r="M265" s="128">
        <f t="shared" ref="M265:M327" si="154">+F265-G265</f>
        <v>0</v>
      </c>
    </row>
    <row r="266" spans="1:13" s="10" customFormat="1">
      <c r="A266" s="80"/>
      <c r="B266" s="80" t="s">
        <v>156</v>
      </c>
      <c r="C266" s="81">
        <v>163840000</v>
      </c>
      <c r="D266" s="81">
        <v>0</v>
      </c>
      <c r="E266" s="81">
        <v>0</v>
      </c>
      <c r="F266" s="81">
        <f t="shared" si="152"/>
        <v>163840000</v>
      </c>
      <c r="G266" s="81">
        <v>81920000</v>
      </c>
      <c r="H266" s="81">
        <v>0</v>
      </c>
      <c r="I266" s="81">
        <v>0</v>
      </c>
      <c r="J266" s="81">
        <v>0</v>
      </c>
      <c r="K266" s="81">
        <v>0</v>
      </c>
      <c r="L266" s="152">
        <f t="shared" si="153"/>
        <v>0</v>
      </c>
      <c r="M266" s="128">
        <f t="shared" si="154"/>
        <v>81920000</v>
      </c>
    </row>
    <row r="267" spans="1:13" s="10" customFormat="1">
      <c r="A267" s="80"/>
      <c r="B267" s="80" t="s">
        <v>151</v>
      </c>
      <c r="C267" s="81">
        <v>70000000</v>
      </c>
      <c r="D267" s="81">
        <v>0</v>
      </c>
      <c r="E267" s="81">
        <v>0</v>
      </c>
      <c r="F267" s="81">
        <f t="shared" si="152"/>
        <v>70000000</v>
      </c>
      <c r="G267" s="81">
        <v>23300000</v>
      </c>
      <c r="H267" s="81">
        <v>0</v>
      </c>
      <c r="I267" s="81">
        <v>0</v>
      </c>
      <c r="J267" s="81">
        <v>0</v>
      </c>
      <c r="K267" s="81">
        <v>0</v>
      </c>
      <c r="L267" s="152">
        <f t="shared" si="153"/>
        <v>0</v>
      </c>
      <c r="M267" s="128">
        <f t="shared" si="154"/>
        <v>46700000</v>
      </c>
    </row>
    <row r="268" spans="1:13" s="10" customFormat="1">
      <c r="A268" s="80"/>
      <c r="B268" s="80" t="s">
        <v>150</v>
      </c>
      <c r="C268" s="81">
        <v>315563000</v>
      </c>
      <c r="D268" s="81">
        <v>0</v>
      </c>
      <c r="E268" s="81">
        <v>0</v>
      </c>
      <c r="F268" s="81">
        <f t="shared" si="152"/>
        <v>315563000</v>
      </c>
      <c r="G268" s="81">
        <v>105210000</v>
      </c>
      <c r="H268" s="81">
        <v>0</v>
      </c>
      <c r="I268" s="81">
        <v>0</v>
      </c>
      <c r="J268" s="81">
        <v>0</v>
      </c>
      <c r="K268" s="81">
        <v>0</v>
      </c>
      <c r="L268" s="152">
        <f t="shared" si="153"/>
        <v>0</v>
      </c>
      <c r="M268" s="128">
        <f t="shared" si="154"/>
        <v>210353000</v>
      </c>
    </row>
    <row r="269" spans="1:13" s="10" customFormat="1" ht="24">
      <c r="A269" s="80"/>
      <c r="B269" s="80" t="s">
        <v>246</v>
      </c>
      <c r="C269" s="81">
        <v>0</v>
      </c>
      <c r="D269" s="81">
        <v>0</v>
      </c>
      <c r="E269" s="81">
        <v>0</v>
      </c>
      <c r="F269" s="81">
        <f t="shared" si="152"/>
        <v>0</v>
      </c>
      <c r="G269" s="81">
        <v>0</v>
      </c>
      <c r="H269" s="81">
        <v>0</v>
      </c>
      <c r="I269" s="81">
        <v>0</v>
      </c>
      <c r="J269" s="81">
        <v>0</v>
      </c>
      <c r="K269" s="81">
        <v>0</v>
      </c>
      <c r="L269" s="152">
        <f t="shared" si="153"/>
        <v>0</v>
      </c>
      <c r="M269" s="128">
        <f t="shared" si="154"/>
        <v>0</v>
      </c>
    </row>
    <row r="270" spans="1:13" s="10" customFormat="1">
      <c r="A270" s="80"/>
      <c r="B270" s="80" t="s">
        <v>148</v>
      </c>
      <c r="C270" s="81">
        <v>463727000</v>
      </c>
      <c r="D270" s="81">
        <v>0</v>
      </c>
      <c r="E270" s="81">
        <v>0</v>
      </c>
      <c r="F270" s="81">
        <f t="shared" si="152"/>
        <v>463727000</v>
      </c>
      <c r="G270" s="81">
        <v>154570000</v>
      </c>
      <c r="H270" s="81">
        <v>0</v>
      </c>
      <c r="I270" s="81">
        <v>0</v>
      </c>
      <c r="J270" s="81">
        <v>0</v>
      </c>
      <c r="K270" s="81">
        <v>0</v>
      </c>
      <c r="L270" s="152">
        <f t="shared" si="153"/>
        <v>0</v>
      </c>
      <c r="M270" s="128">
        <f t="shared" si="154"/>
        <v>309157000</v>
      </c>
    </row>
    <row r="271" spans="1:13" s="10" customFormat="1" ht="24">
      <c r="A271" s="80"/>
      <c r="B271" s="80" t="s">
        <v>147</v>
      </c>
      <c r="C271" s="81">
        <v>817152000</v>
      </c>
      <c r="D271" s="81">
        <v>0</v>
      </c>
      <c r="E271" s="81">
        <v>0</v>
      </c>
      <c r="F271" s="81">
        <f t="shared" si="152"/>
        <v>817152000</v>
      </c>
      <c r="G271" s="81">
        <v>272384000</v>
      </c>
      <c r="H271" s="81">
        <v>0</v>
      </c>
      <c r="I271" s="81">
        <v>0</v>
      </c>
      <c r="J271" s="81">
        <v>0</v>
      </c>
      <c r="K271" s="81">
        <v>0</v>
      </c>
      <c r="L271" s="152">
        <f t="shared" si="153"/>
        <v>0</v>
      </c>
      <c r="M271" s="128">
        <f t="shared" si="154"/>
        <v>544768000</v>
      </c>
    </row>
    <row r="272" spans="1:13" s="10" customFormat="1">
      <c r="A272" s="80"/>
      <c r="B272" s="80" t="s">
        <v>146</v>
      </c>
      <c r="C272" s="81">
        <v>129700000</v>
      </c>
      <c r="D272" s="81">
        <v>0</v>
      </c>
      <c r="E272" s="81">
        <v>0</v>
      </c>
      <c r="F272" s="81">
        <f>+C272+E272</f>
        <v>129700000</v>
      </c>
      <c r="G272" s="81">
        <v>43234000</v>
      </c>
      <c r="H272" s="81">
        <v>0</v>
      </c>
      <c r="I272" s="81">
        <v>0</v>
      </c>
      <c r="J272" s="81">
        <v>0</v>
      </c>
      <c r="K272" s="81">
        <v>0</v>
      </c>
      <c r="L272" s="152">
        <f t="shared" si="153"/>
        <v>0</v>
      </c>
      <c r="M272" s="128">
        <f t="shared" si="154"/>
        <v>86466000</v>
      </c>
    </row>
    <row r="273" spans="1:13" s="10" customFormat="1">
      <c r="A273" s="80"/>
      <c r="B273" s="80" t="s">
        <v>170</v>
      </c>
      <c r="C273" s="81">
        <v>9384000</v>
      </c>
      <c r="D273" s="81">
        <v>0</v>
      </c>
      <c r="E273" s="81">
        <v>0</v>
      </c>
      <c r="F273" s="81">
        <f t="shared" si="152"/>
        <v>9384000</v>
      </c>
      <c r="G273" s="81">
        <v>9384000</v>
      </c>
      <c r="H273" s="81">
        <v>0</v>
      </c>
      <c r="I273" s="81">
        <v>0</v>
      </c>
      <c r="J273" s="81">
        <v>0</v>
      </c>
      <c r="K273" s="81">
        <v>0</v>
      </c>
      <c r="L273" s="152">
        <f t="shared" si="153"/>
        <v>0</v>
      </c>
      <c r="M273" s="128">
        <f t="shared" si="154"/>
        <v>0</v>
      </c>
    </row>
    <row r="274" spans="1:13" s="10" customFormat="1">
      <c r="A274" s="80"/>
      <c r="B274" s="80" t="s">
        <v>180</v>
      </c>
      <c r="C274" s="81">
        <v>1984000</v>
      </c>
      <c r="D274" s="81">
        <v>0</v>
      </c>
      <c r="E274" s="81">
        <v>0</v>
      </c>
      <c r="F274" s="81">
        <f t="shared" si="152"/>
        <v>1984000</v>
      </c>
      <c r="G274" s="81">
        <v>1984000</v>
      </c>
      <c r="H274" s="81">
        <v>0</v>
      </c>
      <c r="I274" s="81">
        <v>0</v>
      </c>
      <c r="J274" s="81">
        <v>0</v>
      </c>
      <c r="K274" s="81">
        <v>0</v>
      </c>
      <c r="L274" s="152">
        <f t="shared" si="153"/>
        <v>0</v>
      </c>
      <c r="M274" s="128">
        <f t="shared" si="154"/>
        <v>0</v>
      </c>
    </row>
    <row r="275" spans="1:13" s="10" customFormat="1">
      <c r="A275" s="80"/>
      <c r="B275" s="80" t="s">
        <v>154</v>
      </c>
      <c r="C275" s="81">
        <v>8679000</v>
      </c>
      <c r="D275" s="81">
        <v>0</v>
      </c>
      <c r="E275" s="81">
        <v>0</v>
      </c>
      <c r="F275" s="81">
        <f t="shared" si="152"/>
        <v>8679000</v>
      </c>
      <c r="G275" s="81">
        <v>8679000</v>
      </c>
      <c r="H275" s="81">
        <v>0</v>
      </c>
      <c r="I275" s="81">
        <v>0</v>
      </c>
      <c r="J275" s="81">
        <v>0</v>
      </c>
      <c r="K275" s="81">
        <v>0</v>
      </c>
      <c r="L275" s="152">
        <f t="shared" si="153"/>
        <v>0</v>
      </c>
      <c r="M275" s="128">
        <f t="shared" si="154"/>
        <v>0</v>
      </c>
    </row>
    <row r="276" spans="1:13" s="10" customFormat="1">
      <c r="A276" s="80"/>
      <c r="B276" s="80" t="s">
        <v>153</v>
      </c>
      <c r="C276" s="81">
        <v>10374000</v>
      </c>
      <c r="D276" s="81">
        <v>0</v>
      </c>
      <c r="E276" s="81">
        <v>0</v>
      </c>
      <c r="F276" s="81">
        <f t="shared" si="152"/>
        <v>10374000</v>
      </c>
      <c r="G276" s="81">
        <v>10374000</v>
      </c>
      <c r="H276" s="81">
        <v>0</v>
      </c>
      <c r="I276" s="81">
        <v>0</v>
      </c>
      <c r="J276" s="81">
        <v>0</v>
      </c>
      <c r="K276" s="81">
        <v>0</v>
      </c>
      <c r="L276" s="152">
        <f t="shared" si="153"/>
        <v>0</v>
      </c>
      <c r="M276" s="128">
        <f t="shared" si="154"/>
        <v>0</v>
      </c>
    </row>
    <row r="277" spans="1:13" s="10" customFormat="1">
      <c r="A277" s="80"/>
      <c r="B277" s="80" t="s">
        <v>169</v>
      </c>
      <c r="C277" s="81">
        <v>15739000</v>
      </c>
      <c r="D277" s="81">
        <v>0</v>
      </c>
      <c r="E277" s="81">
        <v>0</v>
      </c>
      <c r="F277" s="81">
        <f t="shared" si="152"/>
        <v>15739000</v>
      </c>
      <c r="G277" s="81">
        <v>15739000</v>
      </c>
      <c r="H277" s="81">
        <v>0</v>
      </c>
      <c r="I277" s="81">
        <v>0</v>
      </c>
      <c r="J277" s="81">
        <v>0</v>
      </c>
      <c r="K277" s="81">
        <v>0</v>
      </c>
      <c r="L277" s="152">
        <f t="shared" si="153"/>
        <v>0</v>
      </c>
      <c r="M277" s="128">
        <f t="shared" si="154"/>
        <v>0</v>
      </c>
    </row>
    <row r="278" spans="1:13" s="10" customFormat="1">
      <c r="A278" s="80"/>
      <c r="B278" s="80" t="s">
        <v>166</v>
      </c>
      <c r="C278" s="81">
        <v>10000000</v>
      </c>
      <c r="D278" s="81">
        <v>0</v>
      </c>
      <c r="E278" s="81">
        <v>0</v>
      </c>
      <c r="F278" s="81">
        <f t="shared" si="152"/>
        <v>10000000</v>
      </c>
      <c r="G278" s="81">
        <v>10000000</v>
      </c>
      <c r="H278" s="81">
        <v>0</v>
      </c>
      <c r="I278" s="81">
        <v>0</v>
      </c>
      <c r="J278" s="81">
        <v>0</v>
      </c>
      <c r="K278" s="81">
        <v>0</v>
      </c>
      <c r="L278" s="152">
        <f t="shared" si="153"/>
        <v>0</v>
      </c>
      <c r="M278" s="128">
        <f t="shared" si="154"/>
        <v>0</v>
      </c>
    </row>
    <row r="279" spans="1:13" s="10" customFormat="1">
      <c r="A279" s="80"/>
      <c r="B279" s="80" t="s">
        <v>167</v>
      </c>
      <c r="C279" s="81">
        <v>0</v>
      </c>
      <c r="D279" s="81">
        <v>0</v>
      </c>
      <c r="E279" s="81">
        <v>0</v>
      </c>
      <c r="F279" s="81">
        <f t="shared" si="152"/>
        <v>0</v>
      </c>
      <c r="G279" s="81">
        <v>0</v>
      </c>
      <c r="H279" s="81">
        <v>0</v>
      </c>
      <c r="I279" s="81">
        <v>0</v>
      </c>
      <c r="J279" s="81">
        <v>0</v>
      </c>
      <c r="K279" s="81">
        <v>0</v>
      </c>
      <c r="L279" s="152">
        <f t="shared" si="153"/>
        <v>0</v>
      </c>
      <c r="M279" s="128">
        <f t="shared" si="154"/>
        <v>0</v>
      </c>
    </row>
    <row r="280" spans="1:13" s="10" customFormat="1">
      <c r="A280" s="172" t="s">
        <v>657</v>
      </c>
      <c r="B280" s="165" t="s">
        <v>36</v>
      </c>
      <c r="C280" s="166">
        <f>+C281</f>
        <v>52992000</v>
      </c>
      <c r="D280" s="166">
        <f t="shared" ref="D280:K280" si="155">+D281</f>
        <v>0</v>
      </c>
      <c r="E280" s="166">
        <f t="shared" si="155"/>
        <v>0</v>
      </c>
      <c r="F280" s="186">
        <f t="shared" si="155"/>
        <v>52992000</v>
      </c>
      <c r="G280" s="166">
        <f t="shared" si="155"/>
        <v>52992000</v>
      </c>
      <c r="H280" s="166">
        <f t="shared" si="155"/>
        <v>0</v>
      </c>
      <c r="I280" s="166">
        <f t="shared" si="155"/>
        <v>0</v>
      </c>
      <c r="J280" s="166">
        <f t="shared" si="155"/>
        <v>0</v>
      </c>
      <c r="K280" s="166">
        <f t="shared" si="155"/>
        <v>0</v>
      </c>
      <c r="L280" s="167">
        <f t="shared" si="153"/>
        <v>0</v>
      </c>
      <c r="M280" s="166">
        <f t="shared" si="154"/>
        <v>0</v>
      </c>
    </row>
    <row r="281" spans="1:13" s="10" customFormat="1">
      <c r="A281" s="87" t="s">
        <v>783</v>
      </c>
      <c r="B281" s="30" t="s">
        <v>37</v>
      </c>
      <c r="C281" s="73">
        <v>52992000</v>
      </c>
      <c r="D281" s="73">
        <v>0</v>
      </c>
      <c r="E281" s="73">
        <v>0</v>
      </c>
      <c r="F281" s="73">
        <f>+C281+E281</f>
        <v>52992000</v>
      </c>
      <c r="G281" s="73">
        <v>52992000</v>
      </c>
      <c r="H281" s="73">
        <v>0</v>
      </c>
      <c r="I281" s="73">
        <v>0</v>
      </c>
      <c r="J281" s="73">
        <v>0</v>
      </c>
      <c r="K281" s="73">
        <v>0</v>
      </c>
      <c r="L281" s="147">
        <f t="shared" si="153"/>
        <v>0</v>
      </c>
      <c r="M281" s="73">
        <f t="shared" si="154"/>
        <v>0</v>
      </c>
    </row>
    <row r="282" spans="1:13" s="37" customFormat="1" ht="24">
      <c r="A282" s="77" t="s">
        <v>658</v>
      </c>
      <c r="B282" s="78" t="s">
        <v>77</v>
      </c>
      <c r="C282" s="79">
        <f t="shared" ref="C282:K282" si="156">+C283+C290+C302</f>
        <v>10149981000</v>
      </c>
      <c r="D282" s="79">
        <f t="shared" si="156"/>
        <v>0</v>
      </c>
      <c r="E282" s="79">
        <f t="shared" si="156"/>
        <v>0</v>
      </c>
      <c r="F282" s="188">
        <f t="shared" si="156"/>
        <v>10149981000</v>
      </c>
      <c r="G282" s="79">
        <f t="shared" si="156"/>
        <v>8073035430</v>
      </c>
      <c r="H282" s="79">
        <f>+H283+H290+H302</f>
        <v>1164117796</v>
      </c>
      <c r="I282" s="79">
        <f t="shared" si="156"/>
        <v>4105714028</v>
      </c>
      <c r="J282" s="79">
        <f t="shared" si="156"/>
        <v>2749559323</v>
      </c>
      <c r="K282" s="79">
        <f t="shared" si="156"/>
        <v>2757280429</v>
      </c>
      <c r="L282" s="226">
        <f t="shared" si="153"/>
        <v>0.40450460232388613</v>
      </c>
      <c r="M282" s="127">
        <f t="shared" si="154"/>
        <v>2076945570</v>
      </c>
    </row>
    <row r="283" spans="1:13" s="11" customFormat="1" ht="24">
      <c r="A283" s="87" t="s">
        <v>659</v>
      </c>
      <c r="B283" s="30" t="s">
        <v>244</v>
      </c>
      <c r="C283" s="73">
        <f>+C284+C285+C286+C287+C288</f>
        <v>3016510000</v>
      </c>
      <c r="D283" s="73">
        <f t="shared" ref="D283:K283" si="157">+D284+D285+D286+D287+D288</f>
        <v>0</v>
      </c>
      <c r="E283" s="73">
        <f t="shared" si="157"/>
        <v>0</v>
      </c>
      <c r="F283" s="184">
        <f t="shared" si="157"/>
        <v>3016510000</v>
      </c>
      <c r="G283" s="73">
        <f>+G284+G285+G286+G287+G288</f>
        <v>2774695515</v>
      </c>
      <c r="H283" s="73">
        <f>+H284+H285+H286+H287+H288</f>
        <v>12991900</v>
      </c>
      <c r="I283" s="73">
        <f>+I284+I285+I286+I287+I288</f>
        <v>2773670813</v>
      </c>
      <c r="J283" s="73">
        <f>+J284+J285+J286+J287+J288</f>
        <v>2749559323</v>
      </c>
      <c r="K283" s="73">
        <f t="shared" si="157"/>
        <v>2756432323</v>
      </c>
      <c r="L283" s="147">
        <f t="shared" si="153"/>
        <v>0.9194966411515294</v>
      </c>
      <c r="M283" s="73">
        <f t="shared" si="154"/>
        <v>241814485</v>
      </c>
    </row>
    <row r="284" spans="1:13" s="40" customFormat="1" ht="24">
      <c r="A284" s="100" t="s">
        <v>660</v>
      </c>
      <c r="B284" s="38" t="s">
        <v>78</v>
      </c>
      <c r="C284" s="76">
        <v>16054000</v>
      </c>
      <c r="D284" s="76">
        <v>0</v>
      </c>
      <c r="E284" s="76">
        <v>0</v>
      </c>
      <c r="F284" s="76">
        <f>+C284+E284</f>
        <v>16054000</v>
      </c>
      <c r="G284" s="76">
        <v>16000053</v>
      </c>
      <c r="H284" s="76">
        <v>0</v>
      </c>
      <c r="I284" s="76">
        <v>15939824</v>
      </c>
      <c r="J284" s="76">
        <v>15939824</v>
      </c>
      <c r="K284" s="76">
        <v>15939824</v>
      </c>
      <c r="L284" s="150">
        <f t="shared" si="153"/>
        <v>0.99288800298990909</v>
      </c>
      <c r="M284" s="76">
        <f t="shared" si="154"/>
        <v>53947</v>
      </c>
    </row>
    <row r="285" spans="1:13" s="11" customFormat="1" ht="24">
      <c r="A285" s="100" t="s">
        <v>661</v>
      </c>
      <c r="B285" s="38" t="s">
        <v>79</v>
      </c>
      <c r="C285" s="76">
        <v>1638319000</v>
      </c>
      <c r="D285" s="76">
        <v>0</v>
      </c>
      <c r="E285" s="76">
        <v>0</v>
      </c>
      <c r="F285" s="76">
        <f t="shared" ref="F285:F287" si="158">+C285+E285</f>
        <v>1638319000</v>
      </c>
      <c r="G285" s="76">
        <v>1638022627</v>
      </c>
      <c r="H285" s="76">
        <v>0</v>
      </c>
      <c r="I285" s="76">
        <v>1637841989</v>
      </c>
      <c r="J285" s="76">
        <v>1620603499</v>
      </c>
      <c r="K285" s="76">
        <v>1620603499</v>
      </c>
      <c r="L285" s="150">
        <f t="shared" si="153"/>
        <v>0.9997088411963726</v>
      </c>
      <c r="M285" s="76">
        <f t="shared" si="154"/>
        <v>296373</v>
      </c>
    </row>
    <row r="286" spans="1:13" s="37" customFormat="1" ht="24">
      <c r="A286" s="100" t="s">
        <v>662</v>
      </c>
      <c r="B286" s="38" t="s">
        <v>243</v>
      </c>
      <c r="C286" s="76">
        <v>1100137000</v>
      </c>
      <c r="D286" s="76">
        <v>0</v>
      </c>
      <c r="E286" s="76">
        <v>0</v>
      </c>
      <c r="F286" s="76">
        <f t="shared" si="158"/>
        <v>1100137000</v>
      </c>
      <c r="G286" s="76">
        <v>1100137000</v>
      </c>
      <c r="H286" s="76">
        <v>0</v>
      </c>
      <c r="I286" s="76">
        <v>1100024100</v>
      </c>
      <c r="J286" s="76">
        <v>1100024100</v>
      </c>
      <c r="K286" s="76">
        <v>1100024100</v>
      </c>
      <c r="L286" s="150">
        <f t="shared" si="153"/>
        <v>0.9998973764176643</v>
      </c>
      <c r="M286" s="76">
        <f t="shared" si="154"/>
        <v>0</v>
      </c>
    </row>
    <row r="287" spans="1:13" s="37" customFormat="1" ht="24">
      <c r="A287" s="100" t="s">
        <v>663</v>
      </c>
      <c r="B287" s="38" t="s">
        <v>81</v>
      </c>
      <c r="C287" s="76">
        <v>12000000</v>
      </c>
      <c r="D287" s="76">
        <v>0</v>
      </c>
      <c r="E287" s="76">
        <v>0</v>
      </c>
      <c r="F287" s="76">
        <f t="shared" si="158"/>
        <v>12000000</v>
      </c>
      <c r="G287" s="76">
        <v>9843735</v>
      </c>
      <c r="H287" s="76">
        <v>9172800</v>
      </c>
      <c r="I287" s="76">
        <v>9172800</v>
      </c>
      <c r="J287" s="76">
        <v>9172800</v>
      </c>
      <c r="K287" s="76">
        <v>9172800</v>
      </c>
      <c r="L287" s="150">
        <f t="shared" si="153"/>
        <v>0.76439999999999997</v>
      </c>
      <c r="M287" s="76">
        <f t="shared" si="154"/>
        <v>2156265</v>
      </c>
    </row>
    <row r="288" spans="1:13" s="37" customFormat="1">
      <c r="A288" s="172" t="s">
        <v>664</v>
      </c>
      <c r="B288" s="165" t="s">
        <v>242</v>
      </c>
      <c r="C288" s="166">
        <f>+C289</f>
        <v>250000000</v>
      </c>
      <c r="D288" s="166">
        <f t="shared" ref="D288:K288" si="159">+D289</f>
        <v>0</v>
      </c>
      <c r="E288" s="166">
        <f t="shared" si="159"/>
        <v>0</v>
      </c>
      <c r="F288" s="166">
        <f t="shared" si="159"/>
        <v>250000000</v>
      </c>
      <c r="G288" s="166">
        <f t="shared" si="159"/>
        <v>10692100</v>
      </c>
      <c r="H288" s="166">
        <f t="shared" si="159"/>
        <v>3819100</v>
      </c>
      <c r="I288" s="166">
        <f t="shared" si="159"/>
        <v>10692100</v>
      </c>
      <c r="J288" s="166">
        <f t="shared" si="159"/>
        <v>3819100</v>
      </c>
      <c r="K288" s="166">
        <f t="shared" si="159"/>
        <v>10692100</v>
      </c>
      <c r="L288" s="167">
        <f t="shared" si="153"/>
        <v>4.2768399999999998E-2</v>
      </c>
      <c r="M288" s="166">
        <f t="shared" si="154"/>
        <v>239307900</v>
      </c>
    </row>
    <row r="289" spans="1:13" s="37" customFormat="1" ht="24">
      <c r="A289" s="80" t="s">
        <v>665</v>
      </c>
      <c r="B289" s="80" t="s">
        <v>834</v>
      </c>
      <c r="C289" s="81">
        <v>250000000</v>
      </c>
      <c r="D289" s="81">
        <v>0</v>
      </c>
      <c r="E289" s="81">
        <v>0</v>
      </c>
      <c r="F289" s="81">
        <v>250000000</v>
      </c>
      <c r="G289" s="81">
        <v>10692100</v>
      </c>
      <c r="H289" s="81">
        <v>3819100</v>
      </c>
      <c r="I289" s="81">
        <v>10692100</v>
      </c>
      <c r="J289" s="81">
        <v>3819100</v>
      </c>
      <c r="K289" s="81">
        <v>10692100</v>
      </c>
      <c r="L289" s="152">
        <f t="shared" si="153"/>
        <v>4.2768399999999998E-2</v>
      </c>
      <c r="M289" s="128">
        <f t="shared" si="154"/>
        <v>239307900</v>
      </c>
    </row>
    <row r="290" spans="1:13" s="37" customFormat="1">
      <c r="A290" s="87" t="s">
        <v>666</v>
      </c>
      <c r="B290" s="30" t="s">
        <v>241</v>
      </c>
      <c r="C290" s="73">
        <f>+C291</f>
        <v>6261810000</v>
      </c>
      <c r="D290" s="73">
        <f t="shared" ref="D290:K290" si="160">+D291</f>
        <v>0</v>
      </c>
      <c r="E290" s="73">
        <f t="shared" si="160"/>
        <v>0</v>
      </c>
      <c r="F290" s="184">
        <f t="shared" si="160"/>
        <v>6261810000</v>
      </c>
      <c r="G290" s="73">
        <f t="shared" si="160"/>
        <v>5298339915</v>
      </c>
      <c r="H290" s="73">
        <f>+H291</f>
        <v>1151125896</v>
      </c>
      <c r="I290" s="73">
        <f t="shared" si="160"/>
        <v>1332043215</v>
      </c>
      <c r="J290" s="73">
        <f t="shared" si="160"/>
        <v>0</v>
      </c>
      <c r="K290" s="73">
        <f t="shared" si="160"/>
        <v>848106</v>
      </c>
      <c r="L290" s="147">
        <f t="shared" si="153"/>
        <v>0.21272494933573519</v>
      </c>
      <c r="M290" s="73">
        <f t="shared" si="154"/>
        <v>963470085</v>
      </c>
    </row>
    <row r="291" spans="1:13" s="10" customFormat="1" ht="48">
      <c r="A291" s="172" t="s">
        <v>667</v>
      </c>
      <c r="B291" s="165" t="s">
        <v>240</v>
      </c>
      <c r="C291" s="166">
        <f t="shared" ref="C291:K291" si="161">SUM(C292:C301)</f>
        <v>6261810000</v>
      </c>
      <c r="D291" s="166">
        <f t="shared" si="161"/>
        <v>0</v>
      </c>
      <c r="E291" s="166">
        <f t="shared" si="161"/>
        <v>0</v>
      </c>
      <c r="F291" s="186">
        <f t="shared" si="161"/>
        <v>6261810000</v>
      </c>
      <c r="G291" s="166">
        <f t="shared" si="161"/>
        <v>5298339915</v>
      </c>
      <c r="H291" s="166">
        <f t="shared" si="161"/>
        <v>1151125896</v>
      </c>
      <c r="I291" s="166">
        <f t="shared" si="161"/>
        <v>1332043215</v>
      </c>
      <c r="J291" s="166">
        <f t="shared" si="161"/>
        <v>0</v>
      </c>
      <c r="K291" s="166">
        <f t="shared" si="161"/>
        <v>848106</v>
      </c>
      <c r="L291" s="167">
        <f t="shared" si="153"/>
        <v>0.21272494933573519</v>
      </c>
      <c r="M291" s="166">
        <f t="shared" si="154"/>
        <v>963470085</v>
      </c>
    </row>
    <row r="292" spans="1:13" s="11" customFormat="1" ht="24">
      <c r="A292" s="80"/>
      <c r="B292" s="80" t="s">
        <v>239</v>
      </c>
      <c r="C292" s="81">
        <v>1260003000</v>
      </c>
      <c r="D292" s="81">
        <v>0</v>
      </c>
      <c r="E292" s="81">
        <v>0</v>
      </c>
      <c r="F292" s="81">
        <f>+C292+E292</f>
        <v>1260003000</v>
      </c>
      <c r="G292" s="81">
        <v>1003986816</v>
      </c>
      <c r="H292" s="81">
        <v>1003986816</v>
      </c>
      <c r="I292" s="81">
        <v>1003986816</v>
      </c>
      <c r="J292" s="81">
        <v>0</v>
      </c>
      <c r="K292" s="81">
        <v>0</v>
      </c>
      <c r="L292" s="152">
        <f t="shared" si="153"/>
        <v>0.79681303615943777</v>
      </c>
      <c r="M292" s="128">
        <f t="shared" si="154"/>
        <v>256016184</v>
      </c>
    </row>
    <row r="293" spans="1:13" s="37" customFormat="1">
      <c r="A293" s="80"/>
      <c r="B293" s="80" t="s">
        <v>793</v>
      </c>
      <c r="C293" s="81">
        <v>0</v>
      </c>
      <c r="D293" s="81">
        <v>0</v>
      </c>
      <c r="E293" s="81">
        <v>0</v>
      </c>
      <c r="F293" s="81">
        <f t="shared" ref="F293:F301" si="162">+C293+E293</f>
        <v>0</v>
      </c>
      <c r="G293" s="81">
        <v>0</v>
      </c>
      <c r="H293" s="81">
        <v>0</v>
      </c>
      <c r="I293" s="81">
        <v>0</v>
      </c>
      <c r="J293" s="81">
        <v>0</v>
      </c>
      <c r="K293" s="81">
        <v>0</v>
      </c>
      <c r="L293" s="152"/>
      <c r="M293" s="128"/>
    </row>
    <row r="294" spans="1:13" s="10" customFormat="1">
      <c r="A294" s="80"/>
      <c r="B294" s="80" t="s">
        <v>238</v>
      </c>
      <c r="C294" s="81">
        <v>813298000</v>
      </c>
      <c r="D294" s="81">
        <v>0</v>
      </c>
      <c r="E294" s="81">
        <v>0</v>
      </c>
      <c r="F294" s="81">
        <f t="shared" si="162"/>
        <v>813298000</v>
      </c>
      <c r="G294" s="81">
        <v>321451080</v>
      </c>
      <c r="H294" s="81">
        <v>147139080</v>
      </c>
      <c r="I294" s="81">
        <v>147139080</v>
      </c>
      <c r="J294" s="81">
        <v>0</v>
      </c>
      <c r="K294" s="81">
        <v>0</v>
      </c>
      <c r="L294" s="152">
        <f t="shared" si="153"/>
        <v>0.18091656440812592</v>
      </c>
      <c r="M294" s="128">
        <f t="shared" si="154"/>
        <v>491846920</v>
      </c>
    </row>
    <row r="295" spans="1:13" s="10" customFormat="1">
      <c r="A295" s="80"/>
      <c r="B295" s="80" t="s">
        <v>797</v>
      </c>
      <c r="C295" s="81">
        <v>35840000</v>
      </c>
      <c r="D295" s="81">
        <v>0</v>
      </c>
      <c r="E295" s="81">
        <v>0</v>
      </c>
      <c r="F295" s="81">
        <f t="shared" si="162"/>
        <v>35840000</v>
      </c>
      <c r="G295" s="81">
        <v>0</v>
      </c>
      <c r="H295" s="81">
        <v>0</v>
      </c>
      <c r="I295" s="81">
        <v>0</v>
      </c>
      <c r="J295" s="81">
        <v>0</v>
      </c>
      <c r="K295" s="81">
        <v>0</v>
      </c>
      <c r="L295" s="152">
        <f t="shared" si="153"/>
        <v>0</v>
      </c>
      <c r="M295" s="128">
        <f t="shared" si="154"/>
        <v>35840000</v>
      </c>
    </row>
    <row r="296" spans="1:13" s="10" customFormat="1">
      <c r="A296" s="80"/>
      <c r="B296" s="80" t="s">
        <v>795</v>
      </c>
      <c r="C296" s="81">
        <v>188850000</v>
      </c>
      <c r="D296" s="81">
        <v>0</v>
      </c>
      <c r="E296" s="81">
        <v>0</v>
      </c>
      <c r="F296" s="81">
        <f t="shared" si="162"/>
        <v>188850000</v>
      </c>
      <c r="G296" s="81">
        <v>179532079</v>
      </c>
      <c r="H296" s="81">
        <v>0</v>
      </c>
      <c r="I296" s="81">
        <v>179532079</v>
      </c>
      <c r="J296" s="81">
        <v>0</v>
      </c>
      <c r="K296" s="81">
        <v>0</v>
      </c>
      <c r="L296" s="152"/>
      <c r="M296" s="128"/>
    </row>
    <row r="297" spans="1:13" s="10" customFormat="1" ht="24">
      <c r="A297" s="80"/>
      <c r="B297" s="80" t="s">
        <v>798</v>
      </c>
      <c r="C297" s="81">
        <v>66560000</v>
      </c>
      <c r="D297" s="81">
        <v>0</v>
      </c>
      <c r="E297" s="81">
        <v>0</v>
      </c>
      <c r="F297" s="81">
        <f t="shared" si="162"/>
        <v>66560000</v>
      </c>
      <c r="G297" s="81">
        <v>0</v>
      </c>
      <c r="H297" s="81">
        <v>0</v>
      </c>
      <c r="I297" s="81">
        <v>0</v>
      </c>
      <c r="J297" s="81">
        <v>0</v>
      </c>
      <c r="K297" s="81">
        <v>0</v>
      </c>
      <c r="L297" s="152">
        <f t="shared" si="153"/>
        <v>0</v>
      </c>
      <c r="M297" s="128">
        <f t="shared" si="154"/>
        <v>66560000</v>
      </c>
    </row>
    <row r="298" spans="1:13" s="10" customFormat="1">
      <c r="A298" s="80"/>
      <c r="B298" s="80" t="s">
        <v>845</v>
      </c>
      <c r="C298" s="81">
        <v>3791985000</v>
      </c>
      <c r="D298" s="81">
        <v>0</v>
      </c>
      <c r="E298" s="81">
        <v>0</v>
      </c>
      <c r="F298" s="81">
        <f t="shared" si="162"/>
        <v>3791985000</v>
      </c>
      <c r="G298" s="81">
        <v>3791984700</v>
      </c>
      <c r="H298" s="81">
        <v>0</v>
      </c>
      <c r="I298" s="81">
        <v>0</v>
      </c>
      <c r="J298" s="81">
        <v>0</v>
      </c>
      <c r="K298" s="81">
        <v>0</v>
      </c>
      <c r="L298" s="152"/>
      <c r="M298" s="128"/>
    </row>
    <row r="299" spans="1:13" s="10" customFormat="1">
      <c r="A299" s="80"/>
      <c r="B299" s="80" t="s">
        <v>237</v>
      </c>
      <c r="C299" s="81">
        <v>92986000</v>
      </c>
      <c r="D299" s="81">
        <v>0</v>
      </c>
      <c r="E299" s="81">
        <v>0</v>
      </c>
      <c r="F299" s="81">
        <f t="shared" si="162"/>
        <v>92986000</v>
      </c>
      <c r="G299" s="81">
        <v>0</v>
      </c>
      <c r="H299" s="81">
        <v>0</v>
      </c>
      <c r="I299" s="81">
        <v>0</v>
      </c>
      <c r="J299" s="81">
        <v>0</v>
      </c>
      <c r="K299" s="81">
        <v>0</v>
      </c>
      <c r="L299" s="152">
        <f t="shared" si="153"/>
        <v>0</v>
      </c>
      <c r="M299" s="128">
        <f t="shared" si="154"/>
        <v>92986000</v>
      </c>
    </row>
    <row r="300" spans="1:13" s="10" customFormat="1">
      <c r="A300" s="80"/>
      <c r="B300" s="80" t="s">
        <v>796</v>
      </c>
      <c r="C300" s="81">
        <v>0</v>
      </c>
      <c r="D300" s="81">
        <v>0</v>
      </c>
      <c r="E300" s="81">
        <v>0</v>
      </c>
      <c r="F300" s="81">
        <f>+C300+E300</f>
        <v>0</v>
      </c>
      <c r="G300" s="81">
        <v>0</v>
      </c>
      <c r="H300" s="81">
        <v>0</v>
      </c>
      <c r="I300" s="81">
        <v>0</v>
      </c>
      <c r="J300" s="81">
        <v>0</v>
      </c>
      <c r="K300" s="81">
        <v>0</v>
      </c>
      <c r="L300" s="152"/>
      <c r="M300" s="128"/>
    </row>
    <row r="301" spans="1:13" s="10" customFormat="1">
      <c r="A301" s="80"/>
      <c r="B301" s="80" t="s">
        <v>236</v>
      </c>
      <c r="C301" s="81">
        <v>12288000</v>
      </c>
      <c r="D301" s="81">
        <v>0</v>
      </c>
      <c r="E301" s="81">
        <v>0</v>
      </c>
      <c r="F301" s="81">
        <f t="shared" si="162"/>
        <v>12288000</v>
      </c>
      <c r="G301" s="81">
        <v>1385240</v>
      </c>
      <c r="H301" s="81">
        <v>0</v>
      </c>
      <c r="I301" s="81">
        <v>1385240</v>
      </c>
      <c r="J301" s="81">
        <v>0</v>
      </c>
      <c r="K301" s="81">
        <v>848106</v>
      </c>
      <c r="L301" s="152">
        <f t="shared" si="153"/>
        <v>0.11273111979166667</v>
      </c>
      <c r="M301" s="128">
        <f t="shared" si="154"/>
        <v>10902760</v>
      </c>
    </row>
    <row r="302" spans="1:13" s="10" customFormat="1" ht="24">
      <c r="A302" s="87" t="s">
        <v>668</v>
      </c>
      <c r="B302" s="30" t="s">
        <v>84</v>
      </c>
      <c r="C302" s="73">
        <f>+C303</f>
        <v>871661000</v>
      </c>
      <c r="D302" s="73">
        <f t="shared" ref="D302:K302" si="163">+D303</f>
        <v>0</v>
      </c>
      <c r="E302" s="73">
        <f t="shared" si="163"/>
        <v>0</v>
      </c>
      <c r="F302" s="184">
        <f t="shared" si="163"/>
        <v>871661000</v>
      </c>
      <c r="G302" s="73">
        <f t="shared" si="163"/>
        <v>0</v>
      </c>
      <c r="H302" s="73">
        <f t="shared" si="163"/>
        <v>0</v>
      </c>
      <c r="I302" s="73">
        <f t="shared" si="163"/>
        <v>0</v>
      </c>
      <c r="J302" s="73">
        <f t="shared" si="163"/>
        <v>0</v>
      </c>
      <c r="K302" s="73">
        <f t="shared" si="163"/>
        <v>0</v>
      </c>
      <c r="L302" s="147">
        <f t="shared" si="153"/>
        <v>0</v>
      </c>
      <c r="M302" s="73">
        <f t="shared" si="154"/>
        <v>871661000</v>
      </c>
    </row>
    <row r="303" spans="1:13" s="11" customFormat="1" ht="24">
      <c r="A303" s="172" t="s">
        <v>669</v>
      </c>
      <c r="B303" s="165" t="s">
        <v>235</v>
      </c>
      <c r="C303" s="166">
        <f t="shared" ref="C303:K303" si="164">+SUM(C304:C307)</f>
        <v>871661000</v>
      </c>
      <c r="D303" s="166">
        <f t="shared" si="164"/>
        <v>0</v>
      </c>
      <c r="E303" s="166">
        <f t="shared" si="164"/>
        <v>0</v>
      </c>
      <c r="F303" s="186">
        <f t="shared" si="164"/>
        <v>871661000</v>
      </c>
      <c r="G303" s="166">
        <f t="shared" si="164"/>
        <v>0</v>
      </c>
      <c r="H303" s="166">
        <f t="shared" si="164"/>
        <v>0</v>
      </c>
      <c r="I303" s="166">
        <f t="shared" si="164"/>
        <v>0</v>
      </c>
      <c r="J303" s="166">
        <f t="shared" si="164"/>
        <v>0</v>
      </c>
      <c r="K303" s="166">
        <f t="shared" si="164"/>
        <v>0</v>
      </c>
      <c r="L303" s="167">
        <f t="shared" si="153"/>
        <v>0</v>
      </c>
      <c r="M303" s="166">
        <f t="shared" si="154"/>
        <v>871661000</v>
      </c>
    </row>
    <row r="304" spans="1:13" s="37" customFormat="1">
      <c r="A304" s="80"/>
      <c r="B304" s="80" t="s">
        <v>176</v>
      </c>
      <c r="C304" s="81">
        <v>734100000</v>
      </c>
      <c r="D304" s="81">
        <v>0</v>
      </c>
      <c r="E304" s="81">
        <v>0</v>
      </c>
      <c r="F304" s="81">
        <f>+C304+E304</f>
        <v>734100000</v>
      </c>
      <c r="G304" s="81">
        <v>0</v>
      </c>
      <c r="H304" s="81">
        <v>0</v>
      </c>
      <c r="I304" s="81">
        <v>0</v>
      </c>
      <c r="J304" s="81">
        <v>0</v>
      </c>
      <c r="K304" s="81">
        <v>0</v>
      </c>
      <c r="L304" s="152">
        <f t="shared" si="153"/>
        <v>0</v>
      </c>
      <c r="M304" s="128">
        <f t="shared" si="154"/>
        <v>734100000</v>
      </c>
    </row>
    <row r="305" spans="1:13" s="10" customFormat="1">
      <c r="A305" s="80"/>
      <c r="B305" s="80" t="s">
        <v>193</v>
      </c>
      <c r="C305" s="81">
        <v>100000000</v>
      </c>
      <c r="D305" s="81">
        <v>0</v>
      </c>
      <c r="E305" s="81">
        <v>0</v>
      </c>
      <c r="F305" s="81">
        <f t="shared" ref="F305:F307" si="165">+C305+E305</f>
        <v>100000000</v>
      </c>
      <c r="G305" s="81">
        <v>0</v>
      </c>
      <c r="H305" s="81">
        <v>0</v>
      </c>
      <c r="I305" s="81">
        <v>0</v>
      </c>
      <c r="J305" s="81">
        <v>0</v>
      </c>
      <c r="K305" s="81">
        <v>0</v>
      </c>
      <c r="L305" s="152">
        <f t="shared" si="153"/>
        <v>0</v>
      </c>
      <c r="M305" s="128">
        <f t="shared" si="154"/>
        <v>100000000</v>
      </c>
    </row>
    <row r="306" spans="1:13" s="10" customFormat="1">
      <c r="A306" s="80"/>
      <c r="B306" s="80" t="s">
        <v>794</v>
      </c>
      <c r="C306" s="81">
        <v>5734000</v>
      </c>
      <c r="D306" s="81">
        <v>0</v>
      </c>
      <c r="E306" s="81">
        <v>0</v>
      </c>
      <c r="F306" s="81">
        <f t="shared" si="165"/>
        <v>5734000</v>
      </c>
      <c r="G306" s="81">
        <v>0</v>
      </c>
      <c r="H306" s="81">
        <v>0</v>
      </c>
      <c r="I306" s="81">
        <v>0</v>
      </c>
      <c r="J306" s="81">
        <v>0</v>
      </c>
      <c r="K306" s="81">
        <v>0</v>
      </c>
      <c r="L306" s="152">
        <f t="shared" ref="L306" si="166">+IFERROR(I306/F306,0)</f>
        <v>0</v>
      </c>
      <c r="M306" s="128">
        <f t="shared" ref="M306" si="167">+F306-G306</f>
        <v>5734000</v>
      </c>
    </row>
    <row r="307" spans="1:13" s="10" customFormat="1">
      <c r="A307" s="80"/>
      <c r="B307" s="80" t="s">
        <v>195</v>
      </c>
      <c r="C307" s="81">
        <v>31827000</v>
      </c>
      <c r="D307" s="81">
        <v>0</v>
      </c>
      <c r="E307" s="81">
        <v>0</v>
      </c>
      <c r="F307" s="81">
        <f t="shared" si="165"/>
        <v>31827000</v>
      </c>
      <c r="G307" s="81">
        <v>0</v>
      </c>
      <c r="H307" s="81">
        <v>0</v>
      </c>
      <c r="I307" s="81">
        <v>0</v>
      </c>
      <c r="J307" s="81">
        <v>0</v>
      </c>
      <c r="K307" s="81">
        <v>0</v>
      </c>
      <c r="L307" s="152">
        <f t="shared" si="153"/>
        <v>0</v>
      </c>
      <c r="M307" s="128">
        <f t="shared" si="154"/>
        <v>31827000</v>
      </c>
    </row>
    <row r="308" spans="1:13" s="10" customFormat="1" ht="24">
      <c r="A308" s="77" t="s">
        <v>670</v>
      </c>
      <c r="B308" s="78" t="s">
        <v>234</v>
      </c>
      <c r="C308" s="79">
        <f t="shared" ref="C308:K308" si="168">+C309+C315+C325+C393+C400+C447+C470</f>
        <v>52227578000</v>
      </c>
      <c r="D308" s="79">
        <f t="shared" si="168"/>
        <v>0</v>
      </c>
      <c r="E308" s="79">
        <f t="shared" si="168"/>
        <v>0</v>
      </c>
      <c r="F308" s="188">
        <f t="shared" si="168"/>
        <v>52227578000</v>
      </c>
      <c r="G308" s="79">
        <f t="shared" si="168"/>
        <v>26627582198</v>
      </c>
      <c r="H308" s="79">
        <f t="shared" si="168"/>
        <v>4285868654</v>
      </c>
      <c r="I308" s="79">
        <f t="shared" si="168"/>
        <v>22560962904</v>
      </c>
      <c r="J308" s="79">
        <f t="shared" si="168"/>
        <v>2922012470</v>
      </c>
      <c r="K308" s="79">
        <f t="shared" si="168"/>
        <v>3835521931</v>
      </c>
      <c r="L308" s="226">
        <f t="shared" si="153"/>
        <v>0.4319741364227152</v>
      </c>
      <c r="M308" s="127">
        <f t="shared" si="154"/>
        <v>25599995802</v>
      </c>
    </row>
    <row r="309" spans="1:13" s="10" customFormat="1" ht="24">
      <c r="A309" s="87" t="s">
        <v>671</v>
      </c>
      <c r="B309" s="30" t="s">
        <v>233</v>
      </c>
      <c r="C309" s="73">
        <f t="shared" ref="C309:K309" si="169">+C310+C314</f>
        <v>841230000</v>
      </c>
      <c r="D309" s="73">
        <f t="shared" si="169"/>
        <v>0</v>
      </c>
      <c r="E309" s="73">
        <f t="shared" si="169"/>
        <v>0</v>
      </c>
      <c r="F309" s="184">
        <f t="shared" si="169"/>
        <v>841230000</v>
      </c>
      <c r="G309" s="73">
        <f t="shared" si="169"/>
        <v>185000000</v>
      </c>
      <c r="H309" s="73">
        <f t="shared" si="169"/>
        <v>0</v>
      </c>
      <c r="I309" s="73">
        <f t="shared" si="169"/>
        <v>0</v>
      </c>
      <c r="J309" s="73">
        <f t="shared" si="169"/>
        <v>0</v>
      </c>
      <c r="K309" s="73">
        <f t="shared" si="169"/>
        <v>0</v>
      </c>
      <c r="L309" s="147">
        <f t="shared" si="153"/>
        <v>0</v>
      </c>
      <c r="M309" s="73">
        <f t="shared" si="154"/>
        <v>656230000</v>
      </c>
    </row>
    <row r="310" spans="1:13" s="10" customFormat="1" ht="24">
      <c r="A310" s="255" t="s">
        <v>672</v>
      </c>
      <c r="B310" s="256" t="s">
        <v>232</v>
      </c>
      <c r="C310" s="257">
        <f>+SUM(C311:C313)</f>
        <v>275000000</v>
      </c>
      <c r="D310" s="257">
        <f t="shared" ref="D310:K310" si="170">+SUM(D311:D313)</f>
        <v>0</v>
      </c>
      <c r="E310" s="257">
        <f t="shared" si="170"/>
        <v>0</v>
      </c>
      <c r="F310" s="257">
        <f t="shared" si="170"/>
        <v>275000000</v>
      </c>
      <c r="G310" s="257">
        <f t="shared" si="170"/>
        <v>185000000</v>
      </c>
      <c r="H310" s="257">
        <f t="shared" si="170"/>
        <v>0</v>
      </c>
      <c r="I310" s="257">
        <f t="shared" si="170"/>
        <v>0</v>
      </c>
      <c r="J310" s="257">
        <f t="shared" si="170"/>
        <v>0</v>
      </c>
      <c r="K310" s="257">
        <f t="shared" si="170"/>
        <v>0</v>
      </c>
      <c r="L310" s="259">
        <f t="shared" si="153"/>
        <v>0</v>
      </c>
      <c r="M310" s="257">
        <f t="shared" si="154"/>
        <v>90000000</v>
      </c>
    </row>
    <row r="311" spans="1:13" s="10" customFormat="1" ht="24">
      <c r="A311" s="252"/>
      <c r="B311" s="251" t="s">
        <v>147</v>
      </c>
      <c r="C311" s="253">
        <v>5000000</v>
      </c>
      <c r="D311" s="253">
        <v>0</v>
      </c>
      <c r="E311" s="253">
        <v>0</v>
      </c>
      <c r="F311" s="253">
        <f>+C311+E311</f>
        <v>5000000</v>
      </c>
      <c r="G311" s="253">
        <v>5000000</v>
      </c>
      <c r="H311" s="253">
        <v>0</v>
      </c>
      <c r="I311" s="253">
        <v>0</v>
      </c>
      <c r="J311" s="253">
        <v>0</v>
      </c>
      <c r="K311" s="253">
        <v>0</v>
      </c>
      <c r="L311" s="254">
        <f t="shared" ref="L311:L313" si="171">+IFERROR(I311/F311,0)</f>
        <v>0</v>
      </c>
      <c r="M311" s="253">
        <f t="shared" ref="M311:M313" si="172">+F311-G311</f>
        <v>0</v>
      </c>
    </row>
    <row r="312" spans="1:13" s="40" customFormat="1">
      <c r="A312" s="252"/>
      <c r="B312" s="251" t="s">
        <v>846</v>
      </c>
      <c r="C312" s="253">
        <v>60000000</v>
      </c>
      <c r="D312" s="253">
        <v>0</v>
      </c>
      <c r="E312" s="253">
        <v>0</v>
      </c>
      <c r="F312" s="253">
        <f t="shared" ref="F312:F313" si="173">+C312+E312</f>
        <v>60000000</v>
      </c>
      <c r="G312" s="253">
        <v>0</v>
      </c>
      <c r="H312" s="253">
        <v>0</v>
      </c>
      <c r="I312" s="253">
        <v>0</v>
      </c>
      <c r="J312" s="253">
        <v>0</v>
      </c>
      <c r="K312" s="253">
        <v>0</v>
      </c>
      <c r="L312" s="254">
        <f t="shared" si="171"/>
        <v>0</v>
      </c>
      <c r="M312" s="253">
        <f t="shared" si="172"/>
        <v>60000000</v>
      </c>
    </row>
    <row r="313" spans="1:13" s="11" customFormat="1">
      <c r="A313" s="252"/>
      <c r="B313" s="251" t="s">
        <v>169</v>
      </c>
      <c r="C313" s="253">
        <v>210000000</v>
      </c>
      <c r="D313" s="253">
        <v>0</v>
      </c>
      <c r="E313" s="253">
        <v>0</v>
      </c>
      <c r="F313" s="253">
        <f t="shared" si="173"/>
        <v>210000000</v>
      </c>
      <c r="G313" s="253">
        <v>180000000</v>
      </c>
      <c r="H313" s="253">
        <v>0</v>
      </c>
      <c r="I313" s="253">
        <v>0</v>
      </c>
      <c r="J313" s="253">
        <v>0</v>
      </c>
      <c r="K313" s="253">
        <v>0</v>
      </c>
      <c r="L313" s="254">
        <f t="shared" si="171"/>
        <v>0</v>
      </c>
      <c r="M313" s="253">
        <f t="shared" si="172"/>
        <v>30000000</v>
      </c>
    </row>
    <row r="314" spans="1:13" ht="24">
      <c r="A314" s="255" t="s">
        <v>673</v>
      </c>
      <c r="B314" s="256" t="s">
        <v>231</v>
      </c>
      <c r="C314" s="257">
        <v>566230000</v>
      </c>
      <c r="D314" s="257">
        <v>0</v>
      </c>
      <c r="E314" s="257">
        <v>0</v>
      </c>
      <c r="F314" s="258">
        <f>+C314+E314</f>
        <v>566230000</v>
      </c>
      <c r="G314" s="257">
        <v>0</v>
      </c>
      <c r="H314" s="257">
        <v>0</v>
      </c>
      <c r="I314" s="257">
        <v>0</v>
      </c>
      <c r="J314" s="257">
        <v>0</v>
      </c>
      <c r="K314" s="257">
        <v>0</v>
      </c>
      <c r="L314" s="259">
        <f t="shared" si="153"/>
        <v>0</v>
      </c>
      <c r="M314" s="257">
        <f t="shared" si="154"/>
        <v>566230000</v>
      </c>
    </row>
    <row r="315" spans="1:13">
      <c r="A315" s="87" t="s">
        <v>674</v>
      </c>
      <c r="B315" s="30" t="s">
        <v>230</v>
      </c>
      <c r="C315" s="73">
        <f t="shared" ref="C315:K315" si="174">+C316+C321+C322</f>
        <v>1262143000</v>
      </c>
      <c r="D315" s="73">
        <f t="shared" si="174"/>
        <v>0</v>
      </c>
      <c r="E315" s="73">
        <f t="shared" si="174"/>
        <v>0</v>
      </c>
      <c r="F315" s="184">
        <f t="shared" si="174"/>
        <v>1262143000</v>
      </c>
      <c r="G315" s="73">
        <f t="shared" si="174"/>
        <v>1166002290</v>
      </c>
      <c r="H315" s="73">
        <f t="shared" si="174"/>
        <v>49060404</v>
      </c>
      <c r="I315" s="73">
        <f t="shared" si="174"/>
        <v>1116941886</v>
      </c>
      <c r="J315" s="73">
        <f t="shared" si="174"/>
        <v>137429703</v>
      </c>
      <c r="K315" s="73">
        <f t="shared" si="174"/>
        <v>211983351</v>
      </c>
      <c r="L315" s="147">
        <f t="shared" si="153"/>
        <v>0.88495668557366325</v>
      </c>
      <c r="M315" s="73">
        <f t="shared" si="154"/>
        <v>96140710</v>
      </c>
    </row>
    <row r="316" spans="1:13" s="11" customFormat="1" ht="24">
      <c r="A316" s="172" t="s">
        <v>675</v>
      </c>
      <c r="B316" s="165" t="s">
        <v>86</v>
      </c>
      <c r="C316" s="166">
        <f>SUM(C317:C320)</f>
        <v>8400000</v>
      </c>
      <c r="D316" s="166">
        <f t="shared" ref="D316:K316" si="175">SUM(D317:D320)</f>
        <v>0</v>
      </c>
      <c r="E316" s="166">
        <f t="shared" si="175"/>
        <v>0</v>
      </c>
      <c r="F316" s="166">
        <f>+C316+E316</f>
        <v>8400000</v>
      </c>
      <c r="G316" s="166">
        <f t="shared" si="175"/>
        <v>0</v>
      </c>
      <c r="H316" s="166">
        <f t="shared" si="175"/>
        <v>0</v>
      </c>
      <c r="I316" s="166">
        <f t="shared" si="175"/>
        <v>0</v>
      </c>
      <c r="J316" s="166">
        <f t="shared" si="175"/>
        <v>0</v>
      </c>
      <c r="K316" s="166">
        <f t="shared" si="175"/>
        <v>0</v>
      </c>
      <c r="L316" s="167">
        <f t="shared" si="153"/>
        <v>0</v>
      </c>
      <c r="M316" s="166">
        <f t="shared" si="154"/>
        <v>8400000</v>
      </c>
    </row>
    <row r="317" spans="1:13" s="37" customFormat="1">
      <c r="A317" s="80"/>
      <c r="B317" s="80" t="s">
        <v>227</v>
      </c>
      <c r="C317" s="81">
        <v>6000000</v>
      </c>
      <c r="D317" s="81">
        <v>0</v>
      </c>
      <c r="E317" s="81">
        <v>0</v>
      </c>
      <c r="F317" s="81">
        <f>+C317+E317</f>
        <v>6000000</v>
      </c>
      <c r="G317" s="128"/>
      <c r="H317" s="128"/>
      <c r="I317" s="128"/>
      <c r="J317" s="128"/>
      <c r="K317" s="128"/>
      <c r="L317" s="152">
        <f t="shared" si="153"/>
        <v>0</v>
      </c>
      <c r="M317" s="128">
        <f t="shared" si="154"/>
        <v>6000000</v>
      </c>
    </row>
    <row r="318" spans="1:13" s="10" customFormat="1">
      <c r="A318" s="80"/>
      <c r="B318" s="80" t="s">
        <v>205</v>
      </c>
      <c r="C318" s="81">
        <v>800000</v>
      </c>
      <c r="D318" s="81">
        <v>0</v>
      </c>
      <c r="E318" s="81">
        <v>0</v>
      </c>
      <c r="F318" s="81">
        <f t="shared" ref="F318:F320" si="176">+C318+E318</f>
        <v>800000</v>
      </c>
      <c r="G318" s="128"/>
      <c r="H318" s="128"/>
      <c r="I318" s="128"/>
      <c r="J318" s="128"/>
      <c r="K318" s="128"/>
      <c r="L318" s="152">
        <f t="shared" ref="L318:L320" si="177">+IFERROR(I318/F318,0)</f>
        <v>0</v>
      </c>
      <c r="M318" s="128">
        <f t="shared" ref="M318:M320" si="178">+F318-G318</f>
        <v>800000</v>
      </c>
    </row>
    <row r="319" spans="1:13">
      <c r="A319" s="80"/>
      <c r="B319" s="80" t="s">
        <v>173</v>
      </c>
      <c r="C319" s="81">
        <v>800000</v>
      </c>
      <c r="D319" s="81">
        <v>0</v>
      </c>
      <c r="E319" s="81">
        <v>0</v>
      </c>
      <c r="F319" s="81">
        <f t="shared" si="176"/>
        <v>800000</v>
      </c>
      <c r="G319" s="128"/>
      <c r="H319" s="128"/>
      <c r="I319" s="128"/>
      <c r="J319" s="128"/>
      <c r="K319" s="128"/>
      <c r="L319" s="152">
        <f t="shared" si="177"/>
        <v>0</v>
      </c>
      <c r="M319" s="128">
        <f t="shared" si="178"/>
        <v>800000</v>
      </c>
    </row>
    <row r="320" spans="1:13" s="37" customFormat="1">
      <c r="A320" s="80"/>
      <c r="B320" s="80" t="s">
        <v>182</v>
      </c>
      <c r="C320" s="81">
        <v>800000</v>
      </c>
      <c r="D320" s="81">
        <v>0</v>
      </c>
      <c r="E320" s="81">
        <v>0</v>
      </c>
      <c r="F320" s="81">
        <f t="shared" si="176"/>
        <v>800000</v>
      </c>
      <c r="G320" s="128"/>
      <c r="H320" s="128"/>
      <c r="I320" s="128"/>
      <c r="J320" s="128"/>
      <c r="K320" s="128"/>
      <c r="L320" s="152">
        <f t="shared" si="177"/>
        <v>0</v>
      </c>
      <c r="M320" s="128">
        <f t="shared" si="178"/>
        <v>800000</v>
      </c>
    </row>
    <row r="321" spans="1:13" s="10" customFormat="1">
      <c r="A321" s="172" t="s">
        <v>676</v>
      </c>
      <c r="B321" s="165" t="s">
        <v>229</v>
      </c>
      <c r="C321" s="166">
        <v>0</v>
      </c>
      <c r="D321" s="166">
        <v>0</v>
      </c>
      <c r="E321" s="166">
        <v>0</v>
      </c>
      <c r="F321" s="166">
        <f>+C321+E321</f>
        <v>0</v>
      </c>
      <c r="G321" s="166">
        <v>0</v>
      </c>
      <c r="H321" s="166">
        <v>0</v>
      </c>
      <c r="I321" s="166">
        <v>0</v>
      </c>
      <c r="J321" s="166">
        <v>0</v>
      </c>
      <c r="K321" s="166">
        <v>0</v>
      </c>
      <c r="L321" s="167">
        <f t="shared" si="153"/>
        <v>0</v>
      </c>
      <c r="M321" s="166">
        <f t="shared" si="154"/>
        <v>0</v>
      </c>
    </row>
    <row r="322" spans="1:13" s="10" customFormat="1">
      <c r="A322" s="172" t="s">
        <v>677</v>
      </c>
      <c r="B322" s="165" t="s">
        <v>39</v>
      </c>
      <c r="C322" s="166">
        <f t="shared" ref="C322:K322" si="179">SUM(C323:C324)</f>
        <v>1253743000</v>
      </c>
      <c r="D322" s="166">
        <f t="shared" si="179"/>
        <v>0</v>
      </c>
      <c r="E322" s="166">
        <f t="shared" si="179"/>
        <v>0</v>
      </c>
      <c r="F322" s="186">
        <f t="shared" si="179"/>
        <v>1253743000</v>
      </c>
      <c r="G322" s="166">
        <f t="shared" si="179"/>
        <v>1166002290</v>
      </c>
      <c r="H322" s="166">
        <f t="shared" si="179"/>
        <v>49060404</v>
      </c>
      <c r="I322" s="166">
        <f t="shared" si="179"/>
        <v>1116941886</v>
      </c>
      <c r="J322" s="166">
        <f t="shared" si="179"/>
        <v>137429703</v>
      </c>
      <c r="K322" s="166">
        <f t="shared" si="179"/>
        <v>211983351</v>
      </c>
      <c r="L322" s="167">
        <f t="shared" si="153"/>
        <v>0.8908858402399854</v>
      </c>
      <c r="M322" s="166">
        <f t="shared" si="154"/>
        <v>87740710</v>
      </c>
    </row>
    <row r="323" spans="1:13" s="10" customFormat="1">
      <c r="A323" s="80"/>
      <c r="B323" s="80" t="s">
        <v>228</v>
      </c>
      <c r="C323" s="81">
        <v>293577000</v>
      </c>
      <c r="D323" s="81">
        <v>0</v>
      </c>
      <c r="E323" s="81">
        <v>0</v>
      </c>
      <c r="F323" s="81">
        <f>+C323+E323</f>
        <v>293577000</v>
      </c>
      <c r="G323" s="81">
        <v>241213653</v>
      </c>
      <c r="H323" s="81">
        <v>49060404</v>
      </c>
      <c r="I323" s="81">
        <v>241213653</v>
      </c>
      <c r="J323" s="81">
        <v>22258887</v>
      </c>
      <c r="K323" s="81">
        <v>30738463</v>
      </c>
      <c r="L323" s="152">
        <f t="shared" si="153"/>
        <v>0.8216367528791424</v>
      </c>
      <c r="M323" s="128">
        <f t="shared" si="154"/>
        <v>52363347</v>
      </c>
    </row>
    <row r="324" spans="1:13" s="10" customFormat="1">
      <c r="A324" s="80"/>
      <c r="B324" s="80" t="s">
        <v>227</v>
      </c>
      <c r="C324" s="81">
        <v>960166000</v>
      </c>
      <c r="D324" s="81">
        <v>0</v>
      </c>
      <c r="E324" s="81">
        <v>0</v>
      </c>
      <c r="F324" s="81">
        <f>+C324+E324</f>
        <v>960166000</v>
      </c>
      <c r="G324" s="81">
        <v>924788637</v>
      </c>
      <c r="H324" s="81">
        <v>0</v>
      </c>
      <c r="I324" s="81">
        <v>875728233</v>
      </c>
      <c r="J324" s="81">
        <v>115170816</v>
      </c>
      <c r="K324" s="81">
        <v>181244888</v>
      </c>
      <c r="L324" s="152">
        <f t="shared" si="153"/>
        <v>0.91205919913848232</v>
      </c>
      <c r="M324" s="128">
        <f t="shared" si="154"/>
        <v>35377363</v>
      </c>
    </row>
    <row r="325" spans="1:13" s="10" customFormat="1" ht="24">
      <c r="A325" s="87" t="s">
        <v>678</v>
      </c>
      <c r="B325" s="30" t="s">
        <v>226</v>
      </c>
      <c r="C325" s="73">
        <f t="shared" ref="C325:K325" si="180">+C326+C381+C385+C389+C392</f>
        <v>29420043000</v>
      </c>
      <c r="D325" s="73">
        <f t="shared" si="180"/>
        <v>0</v>
      </c>
      <c r="E325" s="73">
        <f t="shared" si="180"/>
        <v>0</v>
      </c>
      <c r="F325" s="184">
        <f t="shared" si="180"/>
        <v>29420043000</v>
      </c>
      <c r="G325" s="73">
        <f t="shared" si="180"/>
        <v>23004265409</v>
      </c>
      <c r="H325" s="73">
        <f t="shared" si="180"/>
        <v>4146248637</v>
      </c>
      <c r="I325" s="73">
        <f t="shared" si="180"/>
        <v>21287478434</v>
      </c>
      <c r="J325" s="73">
        <f t="shared" si="180"/>
        <v>2705467525</v>
      </c>
      <c r="K325" s="73">
        <f t="shared" si="180"/>
        <v>3482226197</v>
      </c>
      <c r="L325" s="147">
        <f t="shared" si="153"/>
        <v>0.72357060912521443</v>
      </c>
      <c r="M325" s="73">
        <f t="shared" si="154"/>
        <v>6415777591</v>
      </c>
    </row>
    <row r="326" spans="1:13" s="10" customFormat="1" ht="36">
      <c r="A326" s="97" t="s">
        <v>679</v>
      </c>
      <c r="B326" s="18" t="s">
        <v>87</v>
      </c>
      <c r="C326" s="88">
        <f t="shared" ref="C326:K326" si="181">+C327+C334+C335+C336+C339+C340+C341+C342+C363+C379+C380</f>
        <v>27480296000</v>
      </c>
      <c r="D326" s="88">
        <f t="shared" si="181"/>
        <v>0</v>
      </c>
      <c r="E326" s="88">
        <f t="shared" si="181"/>
        <v>0</v>
      </c>
      <c r="F326" s="190">
        <f t="shared" si="181"/>
        <v>27480296000</v>
      </c>
      <c r="G326" s="88">
        <f t="shared" si="181"/>
        <v>21289311620</v>
      </c>
      <c r="H326" s="70">
        <f t="shared" si="181"/>
        <v>4121718435</v>
      </c>
      <c r="I326" s="70">
        <f t="shared" si="181"/>
        <v>19610137625</v>
      </c>
      <c r="J326" s="70">
        <f t="shared" si="181"/>
        <v>2504905145</v>
      </c>
      <c r="K326" s="88">
        <f t="shared" si="181"/>
        <v>3133798215</v>
      </c>
      <c r="L326" s="144">
        <f t="shared" si="153"/>
        <v>0.71360721969661467</v>
      </c>
      <c r="M326" s="70">
        <f t="shared" si="154"/>
        <v>6190984380</v>
      </c>
    </row>
    <row r="327" spans="1:13" s="10" customFormat="1" ht="36">
      <c r="A327" s="160" t="s">
        <v>680</v>
      </c>
      <c r="B327" s="161" t="s">
        <v>225</v>
      </c>
      <c r="C327" s="162">
        <f t="shared" ref="C327:K327" si="182">SUM(C328:C333)</f>
        <v>1778936000</v>
      </c>
      <c r="D327" s="162">
        <f t="shared" si="182"/>
        <v>0</v>
      </c>
      <c r="E327" s="162">
        <f t="shared" si="182"/>
        <v>0</v>
      </c>
      <c r="F327" s="185">
        <f t="shared" si="182"/>
        <v>1778936000</v>
      </c>
      <c r="G327" s="162">
        <f t="shared" si="182"/>
        <v>23621676</v>
      </c>
      <c r="H327" s="162">
        <f t="shared" si="182"/>
        <v>23621676</v>
      </c>
      <c r="I327" s="162">
        <f t="shared" si="182"/>
        <v>23621676</v>
      </c>
      <c r="J327" s="162">
        <f t="shared" si="182"/>
        <v>0</v>
      </c>
      <c r="K327" s="162">
        <f t="shared" si="182"/>
        <v>0</v>
      </c>
      <c r="L327" s="164">
        <f t="shared" si="153"/>
        <v>1.3278541780030311E-2</v>
      </c>
      <c r="M327" s="162">
        <f t="shared" si="154"/>
        <v>1755314324</v>
      </c>
    </row>
    <row r="328" spans="1:13" s="10" customFormat="1">
      <c r="A328" s="80"/>
      <c r="B328" s="80" t="s">
        <v>224</v>
      </c>
      <c r="C328" s="81">
        <v>145364000</v>
      </c>
      <c r="D328" s="81">
        <v>0</v>
      </c>
      <c r="E328" s="81">
        <v>0</v>
      </c>
      <c r="F328" s="81">
        <f>+C328+E328</f>
        <v>145364000</v>
      </c>
      <c r="G328" s="81">
        <v>0</v>
      </c>
      <c r="H328" s="81">
        <v>0</v>
      </c>
      <c r="I328" s="81">
        <v>0</v>
      </c>
      <c r="J328" s="81">
        <v>0</v>
      </c>
      <c r="K328" s="81">
        <v>0</v>
      </c>
      <c r="L328" s="152">
        <f t="shared" ref="L328:L393" si="183">+IFERROR(I328/F328,0)</f>
        <v>0</v>
      </c>
      <c r="M328" s="128">
        <f t="shared" ref="M328:M393" si="184">+F328-G328</f>
        <v>145364000</v>
      </c>
    </row>
    <row r="329" spans="1:13" s="10" customFormat="1">
      <c r="A329" s="80"/>
      <c r="B329" s="80" t="s">
        <v>223</v>
      </c>
      <c r="C329" s="81">
        <v>428824000</v>
      </c>
      <c r="D329" s="81">
        <v>0</v>
      </c>
      <c r="E329" s="81">
        <v>0</v>
      </c>
      <c r="F329" s="81">
        <f t="shared" ref="F329:F333" si="185">+C329+E329</f>
        <v>428824000</v>
      </c>
      <c r="G329" s="81">
        <v>23621676</v>
      </c>
      <c r="H329" s="81">
        <v>23621676</v>
      </c>
      <c r="I329" s="81">
        <v>23621676</v>
      </c>
      <c r="J329" s="81">
        <v>0</v>
      </c>
      <c r="K329" s="81">
        <v>0</v>
      </c>
      <c r="L329" s="152">
        <f t="shared" si="183"/>
        <v>5.5084780702572618E-2</v>
      </c>
      <c r="M329" s="128">
        <f t="shared" si="184"/>
        <v>405202324</v>
      </c>
    </row>
    <row r="330" spans="1:13" s="11" customFormat="1">
      <c r="A330" s="80"/>
      <c r="B330" s="80" t="s">
        <v>222</v>
      </c>
      <c r="C330" s="81">
        <v>519677000</v>
      </c>
      <c r="D330" s="81">
        <v>0</v>
      </c>
      <c r="E330" s="81">
        <v>0</v>
      </c>
      <c r="F330" s="81">
        <f t="shared" si="185"/>
        <v>519677000</v>
      </c>
      <c r="G330" s="81">
        <v>0</v>
      </c>
      <c r="H330" s="81">
        <v>0</v>
      </c>
      <c r="I330" s="81">
        <v>0</v>
      </c>
      <c r="J330" s="81">
        <v>0</v>
      </c>
      <c r="K330" s="81">
        <v>0</v>
      </c>
      <c r="L330" s="152">
        <f t="shared" si="183"/>
        <v>0</v>
      </c>
      <c r="M330" s="128">
        <f t="shared" si="184"/>
        <v>519677000</v>
      </c>
    </row>
    <row r="331" spans="1:13" s="11" customFormat="1" ht="24">
      <c r="A331" s="80"/>
      <c r="B331" s="80" t="s">
        <v>221</v>
      </c>
      <c r="C331" s="81">
        <v>356142000</v>
      </c>
      <c r="D331" s="81">
        <v>0</v>
      </c>
      <c r="E331" s="81">
        <v>0</v>
      </c>
      <c r="F331" s="81">
        <f t="shared" si="185"/>
        <v>356142000</v>
      </c>
      <c r="G331" s="81">
        <v>0</v>
      </c>
      <c r="H331" s="81">
        <v>0</v>
      </c>
      <c r="I331" s="81">
        <v>0</v>
      </c>
      <c r="J331" s="81">
        <v>0</v>
      </c>
      <c r="K331" s="81">
        <v>0</v>
      </c>
      <c r="L331" s="152">
        <f t="shared" si="183"/>
        <v>0</v>
      </c>
      <c r="M331" s="128">
        <f t="shared" si="184"/>
        <v>356142000</v>
      </c>
    </row>
    <row r="332" spans="1:13" s="36" customFormat="1">
      <c r="A332" s="80"/>
      <c r="B332" s="80" t="s">
        <v>220</v>
      </c>
      <c r="C332" s="81">
        <v>274554000</v>
      </c>
      <c r="D332" s="81">
        <v>0</v>
      </c>
      <c r="E332" s="81">
        <v>0</v>
      </c>
      <c r="F332" s="81">
        <f t="shared" si="185"/>
        <v>274554000</v>
      </c>
      <c r="G332" s="81">
        <v>0</v>
      </c>
      <c r="H332" s="81">
        <v>0</v>
      </c>
      <c r="I332" s="81">
        <v>0</v>
      </c>
      <c r="J332" s="81">
        <v>0</v>
      </c>
      <c r="K332" s="81">
        <v>0</v>
      </c>
      <c r="L332" s="152">
        <f t="shared" si="183"/>
        <v>0</v>
      </c>
      <c r="M332" s="128">
        <f t="shared" si="184"/>
        <v>274554000</v>
      </c>
    </row>
    <row r="333" spans="1:13" s="10" customFormat="1">
      <c r="A333" s="80"/>
      <c r="B333" s="80" t="s">
        <v>128</v>
      </c>
      <c r="C333" s="81">
        <v>54375000</v>
      </c>
      <c r="D333" s="81">
        <v>0</v>
      </c>
      <c r="E333" s="81">
        <v>0</v>
      </c>
      <c r="F333" s="81">
        <f t="shared" si="185"/>
        <v>54375000</v>
      </c>
      <c r="G333" s="81">
        <v>0</v>
      </c>
      <c r="H333" s="81">
        <v>0</v>
      </c>
      <c r="I333" s="81">
        <v>0</v>
      </c>
      <c r="J333" s="81">
        <v>0</v>
      </c>
      <c r="K333" s="81">
        <v>0</v>
      </c>
      <c r="L333" s="152">
        <f t="shared" si="183"/>
        <v>0</v>
      </c>
      <c r="M333" s="128">
        <f t="shared" si="184"/>
        <v>54375000</v>
      </c>
    </row>
    <row r="334" spans="1:13" s="10" customFormat="1" ht="36">
      <c r="A334" s="168" t="s">
        <v>681</v>
      </c>
      <c r="B334" s="169" t="s">
        <v>219</v>
      </c>
      <c r="C334" s="170">
        <v>154031000</v>
      </c>
      <c r="D334" s="170">
        <v>0</v>
      </c>
      <c r="E334" s="170">
        <v>0</v>
      </c>
      <c r="F334" s="170">
        <f>+C334+E334</f>
        <v>154031000</v>
      </c>
      <c r="G334" s="170">
        <v>16954764</v>
      </c>
      <c r="H334" s="170">
        <v>0</v>
      </c>
      <c r="I334" s="170">
        <v>16954764</v>
      </c>
      <c r="J334" s="170">
        <v>0</v>
      </c>
      <c r="K334" s="170">
        <v>16954764</v>
      </c>
      <c r="L334" s="171">
        <f t="shared" si="183"/>
        <v>0.11007371243450993</v>
      </c>
      <c r="M334" s="170">
        <f t="shared" si="184"/>
        <v>137076236</v>
      </c>
    </row>
    <row r="335" spans="1:13" s="10" customFormat="1" ht="48">
      <c r="A335" s="168" t="s">
        <v>682</v>
      </c>
      <c r="B335" s="169" t="s">
        <v>218</v>
      </c>
      <c r="C335" s="170">
        <v>2235032000</v>
      </c>
      <c r="D335" s="170">
        <v>0</v>
      </c>
      <c r="E335" s="170">
        <v>0</v>
      </c>
      <c r="F335" s="170">
        <f>+C335+E335</f>
        <v>2235032000</v>
      </c>
      <c r="G335" s="170">
        <v>1888462266</v>
      </c>
      <c r="H335" s="170">
        <v>276918742</v>
      </c>
      <c r="I335" s="170">
        <v>1847033478</v>
      </c>
      <c r="J335" s="170">
        <v>319607362</v>
      </c>
      <c r="K335" s="170">
        <v>319607362</v>
      </c>
      <c r="L335" s="171">
        <f t="shared" si="183"/>
        <v>0.82640135711703455</v>
      </c>
      <c r="M335" s="170">
        <f t="shared" si="184"/>
        <v>346569734</v>
      </c>
    </row>
    <row r="336" spans="1:13" s="10" customFormat="1" ht="48">
      <c r="A336" s="160" t="s">
        <v>683</v>
      </c>
      <c r="B336" s="161" t="s">
        <v>217</v>
      </c>
      <c r="C336" s="162">
        <f>+C337+C338</f>
        <v>2598189000</v>
      </c>
      <c r="D336" s="162">
        <f t="shared" ref="D336:K336" si="186">+D337+D338</f>
        <v>0</v>
      </c>
      <c r="E336" s="162">
        <f t="shared" si="186"/>
        <v>0</v>
      </c>
      <c r="F336" s="185">
        <f t="shared" si="186"/>
        <v>2598189000</v>
      </c>
      <c r="G336" s="162">
        <f t="shared" ref="G336" si="187">+G337+G338</f>
        <v>2287698813</v>
      </c>
      <c r="H336" s="162">
        <f t="shared" si="186"/>
        <v>156175623</v>
      </c>
      <c r="I336" s="162">
        <f t="shared" si="186"/>
        <v>2256808929</v>
      </c>
      <c r="J336" s="162">
        <f t="shared" si="186"/>
        <v>482057862</v>
      </c>
      <c r="K336" s="162">
        <f t="shared" si="186"/>
        <v>482057862</v>
      </c>
      <c r="L336" s="164">
        <f t="shared" si="183"/>
        <v>0.86860845342659831</v>
      </c>
      <c r="M336" s="162">
        <f t="shared" si="184"/>
        <v>310490187</v>
      </c>
    </row>
    <row r="337" spans="1:13" s="10" customFormat="1">
      <c r="A337" s="80"/>
      <c r="B337" s="80" t="s">
        <v>150</v>
      </c>
      <c r="C337" s="81">
        <v>2598189000</v>
      </c>
      <c r="D337" s="81">
        <v>0</v>
      </c>
      <c r="E337" s="81">
        <v>0</v>
      </c>
      <c r="F337" s="189">
        <f>+C337+E337</f>
        <v>2598189000</v>
      </c>
      <c r="G337" s="128">
        <v>2287698813</v>
      </c>
      <c r="H337" s="128">
        <v>156175623</v>
      </c>
      <c r="I337" s="128">
        <v>2256808929</v>
      </c>
      <c r="J337" s="128">
        <v>482057862</v>
      </c>
      <c r="K337" s="128">
        <v>482057862</v>
      </c>
      <c r="L337" s="152">
        <f t="shared" si="183"/>
        <v>0.86860845342659831</v>
      </c>
      <c r="M337" s="128">
        <f t="shared" si="184"/>
        <v>310490187</v>
      </c>
    </row>
    <row r="338" spans="1:13" s="10" customFormat="1" ht="24">
      <c r="A338" s="80"/>
      <c r="B338" s="80" t="s">
        <v>149</v>
      </c>
      <c r="C338" s="81">
        <v>0</v>
      </c>
      <c r="D338" s="81">
        <v>0</v>
      </c>
      <c r="E338" s="81">
        <v>0</v>
      </c>
      <c r="F338" s="189">
        <f>+C338+E338</f>
        <v>0</v>
      </c>
      <c r="G338" s="128">
        <v>0</v>
      </c>
      <c r="H338" s="128">
        <v>0</v>
      </c>
      <c r="I338" s="128">
        <v>0</v>
      </c>
      <c r="J338" s="128">
        <v>0</v>
      </c>
      <c r="K338" s="128">
        <v>0</v>
      </c>
      <c r="L338" s="152">
        <f t="shared" si="183"/>
        <v>0</v>
      </c>
      <c r="M338" s="128">
        <f t="shared" si="184"/>
        <v>0</v>
      </c>
    </row>
    <row r="339" spans="1:13" s="10" customFormat="1" ht="48">
      <c r="A339" s="168" t="s">
        <v>684</v>
      </c>
      <c r="B339" s="169" t="s">
        <v>216</v>
      </c>
      <c r="C339" s="170">
        <v>1357680000</v>
      </c>
      <c r="D339" s="170">
        <v>0</v>
      </c>
      <c r="E339" s="170">
        <v>0</v>
      </c>
      <c r="F339" s="191">
        <f>+C339+E339</f>
        <v>1357680000</v>
      </c>
      <c r="G339" s="170">
        <v>1154100647</v>
      </c>
      <c r="H339" s="170">
        <v>55420085</v>
      </c>
      <c r="I339" s="170">
        <v>1061067582</v>
      </c>
      <c r="J339" s="170">
        <v>151421005</v>
      </c>
      <c r="K339" s="170">
        <v>268209003</v>
      </c>
      <c r="L339" s="171">
        <f t="shared" si="183"/>
        <v>0.78152994961993993</v>
      </c>
      <c r="M339" s="170">
        <f t="shared" si="184"/>
        <v>203579353</v>
      </c>
    </row>
    <row r="340" spans="1:13" s="36" customFormat="1" ht="48">
      <c r="A340" s="168" t="s">
        <v>685</v>
      </c>
      <c r="B340" s="169" t="s">
        <v>215</v>
      </c>
      <c r="C340" s="170">
        <v>1965034000</v>
      </c>
      <c r="D340" s="170">
        <v>0</v>
      </c>
      <c r="E340" s="170">
        <v>0</v>
      </c>
      <c r="F340" s="170">
        <f>+C340+E340</f>
        <v>1965034000</v>
      </c>
      <c r="G340" s="170">
        <v>1546901799</v>
      </c>
      <c r="H340" s="170">
        <v>241895048</v>
      </c>
      <c r="I340" s="170">
        <v>1520554545</v>
      </c>
      <c r="J340" s="170">
        <v>291140197</v>
      </c>
      <c r="K340" s="170">
        <v>299135227</v>
      </c>
      <c r="L340" s="171">
        <f t="shared" si="183"/>
        <v>0.7738057178654415</v>
      </c>
      <c r="M340" s="170">
        <f t="shared" si="184"/>
        <v>418132201</v>
      </c>
    </row>
    <row r="341" spans="1:13" s="36" customFormat="1" ht="48">
      <c r="A341" s="168" t="s">
        <v>686</v>
      </c>
      <c r="B341" s="169" t="s">
        <v>214</v>
      </c>
      <c r="C341" s="170">
        <v>2147538000</v>
      </c>
      <c r="D341" s="170">
        <v>0</v>
      </c>
      <c r="E341" s="170">
        <v>0</v>
      </c>
      <c r="F341" s="170">
        <f>+C341+E341</f>
        <v>2147538000</v>
      </c>
      <c r="G341" s="170">
        <v>1573400460</v>
      </c>
      <c r="H341" s="170">
        <v>281461363</v>
      </c>
      <c r="I341" s="170">
        <v>1296481734</v>
      </c>
      <c r="J341" s="170">
        <v>146178801</v>
      </c>
      <c r="K341" s="170">
        <v>302039466</v>
      </c>
      <c r="L341" s="171">
        <f t="shared" si="183"/>
        <v>0.603706073652713</v>
      </c>
      <c r="M341" s="170">
        <f t="shared" si="184"/>
        <v>574137540</v>
      </c>
    </row>
    <row r="342" spans="1:13" s="36" customFormat="1" ht="48">
      <c r="A342" s="160" t="s">
        <v>687</v>
      </c>
      <c r="B342" s="161" t="s">
        <v>213</v>
      </c>
      <c r="C342" s="162">
        <f>SUM(C343:C362)</f>
        <v>8375989000</v>
      </c>
      <c r="D342" s="162">
        <f t="shared" ref="D342:K342" si="188">SUM(D343:D362)</f>
        <v>0</v>
      </c>
      <c r="E342" s="162">
        <f t="shared" si="188"/>
        <v>0</v>
      </c>
      <c r="F342" s="162">
        <f t="shared" si="188"/>
        <v>8375989000</v>
      </c>
      <c r="G342" s="162">
        <f t="shared" si="188"/>
        <v>6218323223</v>
      </c>
      <c r="H342" s="162">
        <f t="shared" si="188"/>
        <v>1989126950</v>
      </c>
      <c r="I342" s="162">
        <f t="shared" si="188"/>
        <v>5404458062</v>
      </c>
      <c r="J342" s="162">
        <f t="shared" si="188"/>
        <v>520988204</v>
      </c>
      <c r="K342" s="162">
        <f t="shared" si="188"/>
        <v>520988204</v>
      </c>
      <c r="L342" s="164">
        <f t="shared" si="183"/>
        <v>0.6452322301282869</v>
      </c>
      <c r="M342" s="162">
        <f t="shared" si="184"/>
        <v>2157665777</v>
      </c>
    </row>
    <row r="343" spans="1:13" s="10" customFormat="1">
      <c r="A343" s="80"/>
      <c r="B343" s="80" t="s">
        <v>158</v>
      </c>
      <c r="C343" s="81">
        <v>629335986</v>
      </c>
      <c r="D343" s="81">
        <v>0</v>
      </c>
      <c r="E343" s="81">
        <v>0</v>
      </c>
      <c r="F343" s="81">
        <f>+C343+E343</f>
        <v>629335986</v>
      </c>
      <c r="G343" s="81">
        <v>629335986</v>
      </c>
      <c r="H343" s="81">
        <v>0</v>
      </c>
      <c r="I343" s="81">
        <v>616980028</v>
      </c>
      <c r="J343" s="81">
        <v>96552090</v>
      </c>
      <c r="K343" s="81">
        <v>96552090</v>
      </c>
      <c r="L343" s="152">
        <f t="shared" si="183"/>
        <v>0.98036667491631413</v>
      </c>
      <c r="M343" s="128">
        <f t="shared" si="184"/>
        <v>0</v>
      </c>
    </row>
    <row r="344" spans="1:13" s="10" customFormat="1">
      <c r="A344" s="80"/>
      <c r="B344" s="80" t="s">
        <v>128</v>
      </c>
      <c r="C344" s="81">
        <v>2890021390</v>
      </c>
      <c r="D344" s="81">
        <v>0</v>
      </c>
      <c r="E344" s="81">
        <v>0</v>
      </c>
      <c r="F344" s="81">
        <f t="shared" ref="F344:F362" si="189">+C344+E344</f>
        <v>2890021390</v>
      </c>
      <c r="G344" s="81">
        <v>1865294841</v>
      </c>
      <c r="H344" s="81">
        <v>1009917559</v>
      </c>
      <c r="I344" s="81">
        <v>1319724947</v>
      </c>
      <c r="J344" s="81">
        <v>64914188</v>
      </c>
      <c r="K344" s="81">
        <v>64914188</v>
      </c>
      <c r="L344" s="152">
        <f t="shared" si="183"/>
        <v>0.45664885096231067</v>
      </c>
      <c r="M344" s="128">
        <f t="shared" si="184"/>
        <v>1024726549</v>
      </c>
    </row>
    <row r="345" spans="1:13" s="36" customFormat="1">
      <c r="A345" s="80"/>
      <c r="B345" s="80" t="s">
        <v>157</v>
      </c>
      <c r="C345" s="81">
        <v>87763620</v>
      </c>
      <c r="D345" s="81">
        <v>0</v>
      </c>
      <c r="E345" s="81">
        <v>0</v>
      </c>
      <c r="F345" s="81">
        <f t="shared" si="189"/>
        <v>87763620</v>
      </c>
      <c r="G345" s="81">
        <v>87763620</v>
      </c>
      <c r="H345" s="81">
        <v>0</v>
      </c>
      <c r="I345" s="81">
        <v>87763620</v>
      </c>
      <c r="J345" s="81">
        <v>11005279</v>
      </c>
      <c r="K345" s="81">
        <v>11005279</v>
      </c>
      <c r="L345" s="152">
        <f t="shared" si="183"/>
        <v>1</v>
      </c>
      <c r="M345" s="128">
        <f t="shared" si="184"/>
        <v>0</v>
      </c>
    </row>
    <row r="346" spans="1:13" s="36" customFormat="1">
      <c r="A346" s="80"/>
      <c r="B346" s="80" t="s">
        <v>847</v>
      </c>
      <c r="C346" s="81">
        <v>177344288</v>
      </c>
      <c r="D346" s="81">
        <v>0</v>
      </c>
      <c r="E346" s="81">
        <v>0</v>
      </c>
      <c r="F346" s="81">
        <f t="shared" si="189"/>
        <v>177344288</v>
      </c>
      <c r="G346" s="81">
        <v>177344288</v>
      </c>
      <c r="H346" s="81">
        <v>0</v>
      </c>
      <c r="I346" s="81">
        <v>177344288</v>
      </c>
      <c r="J346" s="81">
        <v>28636743</v>
      </c>
      <c r="K346" s="81">
        <v>28636743</v>
      </c>
      <c r="L346" s="152">
        <f t="shared" ref="L346" si="190">+IFERROR(I346/F346,0)</f>
        <v>1</v>
      </c>
      <c r="M346" s="128">
        <f t="shared" ref="M346" si="191">+F346-G346</f>
        <v>0</v>
      </c>
    </row>
    <row r="347" spans="1:13" s="36" customFormat="1">
      <c r="A347" s="80"/>
      <c r="B347" s="80" t="s">
        <v>212</v>
      </c>
      <c r="C347" s="81">
        <v>129737517</v>
      </c>
      <c r="D347" s="81">
        <v>0</v>
      </c>
      <c r="E347" s="81">
        <v>0</v>
      </c>
      <c r="F347" s="81">
        <f t="shared" si="189"/>
        <v>129737517</v>
      </c>
      <c r="G347" s="81">
        <v>129737517</v>
      </c>
      <c r="H347" s="81">
        <v>0</v>
      </c>
      <c r="I347" s="81">
        <v>129737517</v>
      </c>
      <c r="J347" s="81">
        <v>5929646</v>
      </c>
      <c r="K347" s="81">
        <v>5929646</v>
      </c>
      <c r="L347" s="152">
        <f t="shared" si="183"/>
        <v>1</v>
      </c>
      <c r="M347" s="128">
        <f t="shared" si="184"/>
        <v>0</v>
      </c>
    </row>
    <row r="348" spans="1:13" s="36" customFormat="1">
      <c r="A348" s="80"/>
      <c r="B348" s="80" t="s">
        <v>170</v>
      </c>
      <c r="C348" s="81">
        <v>74863000</v>
      </c>
      <c r="D348" s="81">
        <v>0</v>
      </c>
      <c r="E348" s="81">
        <v>0</v>
      </c>
      <c r="F348" s="81">
        <f t="shared" si="189"/>
        <v>74863000</v>
      </c>
      <c r="G348" s="81">
        <v>0</v>
      </c>
      <c r="H348" s="81">
        <v>0</v>
      </c>
      <c r="I348" s="81">
        <v>0</v>
      </c>
      <c r="J348" s="81">
        <v>0</v>
      </c>
      <c r="K348" s="81">
        <v>0</v>
      </c>
      <c r="L348" s="152">
        <f t="shared" si="183"/>
        <v>0</v>
      </c>
      <c r="M348" s="128">
        <f t="shared" si="184"/>
        <v>74863000</v>
      </c>
    </row>
    <row r="349" spans="1:13" s="10" customFormat="1">
      <c r="A349" s="80"/>
      <c r="B349" s="80" t="s">
        <v>211</v>
      </c>
      <c r="C349" s="81">
        <v>151905556</v>
      </c>
      <c r="D349" s="81">
        <v>0</v>
      </c>
      <c r="E349" s="81">
        <v>0</v>
      </c>
      <c r="F349" s="81">
        <f t="shared" si="189"/>
        <v>151905556</v>
      </c>
      <c r="G349" s="81">
        <v>145000758</v>
      </c>
      <c r="H349" s="81">
        <v>0</v>
      </c>
      <c r="I349" s="81">
        <v>145000758</v>
      </c>
      <c r="J349" s="81">
        <v>21810681</v>
      </c>
      <c r="K349" s="81">
        <v>21810681</v>
      </c>
      <c r="L349" s="152">
        <f t="shared" si="183"/>
        <v>0.95454545454545459</v>
      </c>
      <c r="M349" s="128">
        <f t="shared" si="184"/>
        <v>6904798</v>
      </c>
    </row>
    <row r="350" spans="1:13" s="10" customFormat="1">
      <c r="A350" s="80"/>
      <c r="B350" s="80" t="s">
        <v>210</v>
      </c>
      <c r="C350" s="81">
        <v>175527240</v>
      </c>
      <c r="D350" s="81">
        <v>0</v>
      </c>
      <c r="E350" s="81">
        <v>0</v>
      </c>
      <c r="F350" s="81">
        <f t="shared" si="189"/>
        <v>175527240</v>
      </c>
      <c r="G350" s="81">
        <v>175527240</v>
      </c>
      <c r="H350" s="81">
        <v>0</v>
      </c>
      <c r="I350" s="81">
        <v>175527240</v>
      </c>
      <c r="J350" s="81">
        <v>24796705</v>
      </c>
      <c r="K350" s="81">
        <v>24796705</v>
      </c>
      <c r="L350" s="152">
        <f t="shared" si="183"/>
        <v>1</v>
      </c>
      <c r="M350" s="128">
        <f t="shared" si="184"/>
        <v>0</v>
      </c>
    </row>
    <row r="351" spans="1:13" s="10" customFormat="1">
      <c r="A351" s="80"/>
      <c r="B351" s="80" t="s">
        <v>209</v>
      </c>
      <c r="C351" s="81">
        <v>178071100</v>
      </c>
      <c r="D351" s="81">
        <v>0</v>
      </c>
      <c r="E351" s="81">
        <v>0</v>
      </c>
      <c r="F351" s="81">
        <f t="shared" si="189"/>
        <v>178071100</v>
      </c>
      <c r="G351" s="81">
        <v>178071100</v>
      </c>
      <c r="H351" s="81">
        <v>0</v>
      </c>
      <c r="I351" s="81">
        <v>178071100</v>
      </c>
      <c r="J351" s="81">
        <v>25475069</v>
      </c>
      <c r="K351" s="81">
        <v>25475069</v>
      </c>
      <c r="L351" s="152">
        <f t="shared" si="183"/>
        <v>1</v>
      </c>
      <c r="M351" s="128">
        <f t="shared" si="184"/>
        <v>0</v>
      </c>
    </row>
    <row r="352" spans="1:13" s="10" customFormat="1">
      <c r="A352" s="80"/>
      <c r="B352" s="80" t="s">
        <v>208</v>
      </c>
      <c r="C352" s="81">
        <v>230038800</v>
      </c>
      <c r="D352" s="81">
        <v>0</v>
      </c>
      <c r="E352" s="81">
        <v>0</v>
      </c>
      <c r="F352" s="81">
        <f t="shared" si="189"/>
        <v>230038800</v>
      </c>
      <c r="G352" s="81">
        <v>229766226</v>
      </c>
      <c r="H352" s="81">
        <v>0</v>
      </c>
      <c r="I352" s="81">
        <v>229766226</v>
      </c>
      <c r="J352" s="81">
        <v>34487647</v>
      </c>
      <c r="K352" s="81">
        <v>34487647</v>
      </c>
      <c r="L352" s="152">
        <f t="shared" si="183"/>
        <v>0.99881509554040449</v>
      </c>
      <c r="M352" s="128">
        <f t="shared" si="184"/>
        <v>272574</v>
      </c>
    </row>
    <row r="353" spans="1:13" s="10" customFormat="1">
      <c r="A353" s="80"/>
      <c r="B353" s="80" t="s">
        <v>207</v>
      </c>
      <c r="C353" s="81">
        <v>131645430</v>
      </c>
      <c r="D353" s="81">
        <v>0</v>
      </c>
      <c r="E353" s="81">
        <v>0</v>
      </c>
      <c r="F353" s="81">
        <f t="shared" si="189"/>
        <v>131645430</v>
      </c>
      <c r="G353" s="81">
        <v>131645430</v>
      </c>
      <c r="H353" s="81">
        <v>79405180</v>
      </c>
      <c r="I353" s="81">
        <v>123286990</v>
      </c>
      <c r="J353" s="81">
        <v>0</v>
      </c>
      <c r="K353" s="81">
        <v>0</v>
      </c>
      <c r="L353" s="152">
        <f t="shared" si="183"/>
        <v>0.93650793650793651</v>
      </c>
      <c r="M353" s="128">
        <f t="shared" si="184"/>
        <v>0</v>
      </c>
    </row>
    <row r="354" spans="1:13" s="10" customFormat="1">
      <c r="A354" s="80"/>
      <c r="B354" s="80" t="s">
        <v>180</v>
      </c>
      <c r="C354" s="81">
        <v>189782953</v>
      </c>
      <c r="D354" s="81">
        <v>0</v>
      </c>
      <c r="E354" s="81">
        <v>0</v>
      </c>
      <c r="F354" s="81">
        <f t="shared" si="189"/>
        <v>189782953</v>
      </c>
      <c r="G354" s="81">
        <v>189245978</v>
      </c>
      <c r="H354" s="81">
        <v>189245978</v>
      </c>
      <c r="I354" s="81">
        <v>189245978</v>
      </c>
      <c r="J354" s="81">
        <v>16647228</v>
      </c>
      <c r="K354" s="81">
        <v>16647228</v>
      </c>
      <c r="L354" s="152">
        <f t="shared" si="183"/>
        <v>0.99717058359820121</v>
      </c>
      <c r="M354" s="128">
        <f t="shared" si="184"/>
        <v>536975</v>
      </c>
    </row>
    <row r="355" spans="1:13" s="10" customFormat="1">
      <c r="A355" s="80"/>
      <c r="B355" s="80" t="s">
        <v>155</v>
      </c>
      <c r="C355" s="81">
        <v>518404968</v>
      </c>
      <c r="D355" s="81">
        <v>0</v>
      </c>
      <c r="E355" s="81">
        <v>0</v>
      </c>
      <c r="F355" s="81">
        <f t="shared" si="189"/>
        <v>518404968</v>
      </c>
      <c r="G355" s="81">
        <v>515134278</v>
      </c>
      <c r="H355" s="81">
        <v>144728199</v>
      </c>
      <c r="I355" s="81">
        <v>477521298</v>
      </c>
      <c r="J355" s="81">
        <v>0</v>
      </c>
      <c r="K355" s="81">
        <v>0</v>
      </c>
      <c r="L355" s="152">
        <f t="shared" si="183"/>
        <v>0.92113565161667199</v>
      </c>
      <c r="M355" s="128">
        <f t="shared" si="184"/>
        <v>3270690</v>
      </c>
    </row>
    <row r="356" spans="1:13" s="10" customFormat="1">
      <c r="A356" s="80"/>
      <c r="B356" s="80" t="s">
        <v>154</v>
      </c>
      <c r="C356" s="81">
        <v>143547116</v>
      </c>
      <c r="D356" s="81">
        <v>0</v>
      </c>
      <c r="E356" s="81">
        <v>0</v>
      </c>
      <c r="F356" s="81">
        <f t="shared" si="189"/>
        <v>143547116</v>
      </c>
      <c r="G356" s="81">
        <v>59962716</v>
      </c>
      <c r="H356" s="81">
        <v>0</v>
      </c>
      <c r="I356" s="81">
        <v>54511560</v>
      </c>
      <c r="J356" s="81">
        <v>0</v>
      </c>
      <c r="K356" s="81">
        <v>0</v>
      </c>
      <c r="L356" s="152">
        <f t="shared" si="183"/>
        <v>0.37974681427943141</v>
      </c>
      <c r="M356" s="128">
        <f t="shared" si="184"/>
        <v>83584400</v>
      </c>
    </row>
    <row r="357" spans="1:13" s="10" customFormat="1">
      <c r="A357" s="80"/>
      <c r="B357" s="80" t="s">
        <v>153</v>
      </c>
      <c r="C357" s="81">
        <v>199148912</v>
      </c>
      <c r="D357" s="81">
        <v>0</v>
      </c>
      <c r="E357" s="81">
        <v>0</v>
      </c>
      <c r="F357" s="81">
        <f t="shared" si="189"/>
        <v>199148912</v>
      </c>
      <c r="G357" s="81">
        <v>197604414</v>
      </c>
      <c r="H357" s="81">
        <v>96485466</v>
      </c>
      <c r="I357" s="81">
        <v>197604414</v>
      </c>
      <c r="J357" s="81">
        <v>29142487</v>
      </c>
      <c r="K357" s="81">
        <v>29142487</v>
      </c>
      <c r="L357" s="152">
        <f t="shared" si="183"/>
        <v>0.99224450696471789</v>
      </c>
      <c r="M357" s="128">
        <f t="shared" si="184"/>
        <v>1544498</v>
      </c>
    </row>
    <row r="358" spans="1:13" s="10" customFormat="1">
      <c r="A358" s="80"/>
      <c r="B358" s="80" t="s">
        <v>178</v>
      </c>
      <c r="C358" s="81">
        <v>1309095171</v>
      </c>
      <c r="D358" s="81">
        <v>0</v>
      </c>
      <c r="E358" s="81">
        <v>0</v>
      </c>
      <c r="F358" s="81">
        <f t="shared" si="189"/>
        <v>1309095171</v>
      </c>
      <c r="G358" s="81">
        <v>639693196</v>
      </c>
      <c r="H358" s="81">
        <v>424463380</v>
      </c>
      <c r="I358" s="81">
        <v>464165970</v>
      </c>
      <c r="J358" s="81">
        <v>26050472</v>
      </c>
      <c r="K358" s="81">
        <v>26050472</v>
      </c>
      <c r="L358" s="152">
        <f t="shared" si="183"/>
        <v>0.35457007273614027</v>
      </c>
      <c r="M358" s="128">
        <f t="shared" si="184"/>
        <v>669401975</v>
      </c>
    </row>
    <row r="359" spans="1:13" s="10" customFormat="1">
      <c r="A359" s="80"/>
      <c r="B359" s="80" t="s">
        <v>167</v>
      </c>
      <c r="C359" s="81">
        <v>478884084</v>
      </c>
      <c r="D359" s="81">
        <v>0</v>
      </c>
      <c r="E359" s="81">
        <v>0</v>
      </c>
      <c r="F359" s="81">
        <f t="shared" si="189"/>
        <v>478884084</v>
      </c>
      <c r="G359" s="81">
        <v>321561180</v>
      </c>
      <c r="H359" s="81">
        <v>0</v>
      </c>
      <c r="I359" s="81">
        <v>319801180</v>
      </c>
      <c r="J359" s="81">
        <v>52325044</v>
      </c>
      <c r="K359" s="81">
        <v>52325044</v>
      </c>
      <c r="L359" s="152">
        <f t="shared" si="183"/>
        <v>0.66780498806471089</v>
      </c>
      <c r="M359" s="128">
        <f t="shared" si="184"/>
        <v>157322904</v>
      </c>
    </row>
    <row r="360" spans="1:13" s="10" customFormat="1">
      <c r="A360" s="80"/>
      <c r="B360" s="80" t="s">
        <v>171</v>
      </c>
      <c r="C360" s="81">
        <v>194580000</v>
      </c>
      <c r="D360" s="81">
        <v>0</v>
      </c>
      <c r="E360" s="81">
        <v>0</v>
      </c>
      <c r="F360" s="81">
        <f t="shared" si="189"/>
        <v>194580000</v>
      </c>
      <c r="G360" s="81">
        <v>184949629</v>
      </c>
      <c r="H360" s="81">
        <v>44881188</v>
      </c>
      <c r="I360" s="81">
        <v>157720122</v>
      </c>
      <c r="J360" s="81">
        <v>19920947</v>
      </c>
      <c r="K360" s="81">
        <v>19920947</v>
      </c>
      <c r="L360" s="152">
        <f t="shared" si="183"/>
        <v>0.81056697502312669</v>
      </c>
      <c r="M360" s="128">
        <f t="shared" si="184"/>
        <v>9630371</v>
      </c>
    </row>
    <row r="361" spans="1:13" s="10" customFormat="1">
      <c r="A361" s="80"/>
      <c r="B361" s="80" t="s">
        <v>169</v>
      </c>
      <c r="C361" s="81">
        <v>424511869</v>
      </c>
      <c r="D361" s="81">
        <v>0</v>
      </c>
      <c r="E361" s="81">
        <v>0</v>
      </c>
      <c r="F361" s="81">
        <f t="shared" si="189"/>
        <v>424511869</v>
      </c>
      <c r="G361" s="81">
        <v>360684826</v>
      </c>
      <c r="H361" s="81">
        <v>0</v>
      </c>
      <c r="I361" s="81">
        <v>360684826</v>
      </c>
      <c r="J361" s="81">
        <v>63293978</v>
      </c>
      <c r="K361" s="81">
        <v>63293978</v>
      </c>
      <c r="L361" s="152">
        <f t="shared" si="183"/>
        <v>0.84964603427849039</v>
      </c>
      <c r="M361" s="128">
        <f t="shared" si="184"/>
        <v>63827043</v>
      </c>
    </row>
    <row r="362" spans="1:13" s="10" customFormat="1">
      <c r="A362" s="241"/>
      <c r="B362" s="80" t="s">
        <v>848</v>
      </c>
      <c r="C362" s="81">
        <v>61780000</v>
      </c>
      <c r="D362" s="81">
        <v>0</v>
      </c>
      <c r="E362" s="81">
        <v>0</v>
      </c>
      <c r="F362" s="81">
        <f t="shared" si="189"/>
        <v>61780000</v>
      </c>
      <c r="G362" s="81">
        <v>0</v>
      </c>
      <c r="H362" s="81">
        <v>0</v>
      </c>
      <c r="I362" s="81">
        <v>0</v>
      </c>
      <c r="J362" s="81">
        <v>0</v>
      </c>
      <c r="K362" s="81">
        <v>0</v>
      </c>
      <c r="L362" s="152">
        <f t="shared" ref="L362" si="192">+IFERROR(I362/F362,0)</f>
        <v>0</v>
      </c>
      <c r="M362" s="128">
        <f t="shared" ref="M362" si="193">+F362-G362</f>
        <v>61780000</v>
      </c>
    </row>
    <row r="363" spans="1:13" s="10" customFormat="1" ht="48">
      <c r="A363" s="160" t="s">
        <v>688</v>
      </c>
      <c r="B363" s="161" t="s">
        <v>206</v>
      </c>
      <c r="C363" s="162">
        <f>+SUM(C364:C378)</f>
        <v>6053272000</v>
      </c>
      <c r="D363" s="162">
        <f t="shared" ref="D363:K363" si="194">+SUM(D364:D378)</f>
        <v>0</v>
      </c>
      <c r="E363" s="162">
        <f t="shared" si="194"/>
        <v>0</v>
      </c>
      <c r="F363" s="162">
        <f t="shared" si="194"/>
        <v>6053272000</v>
      </c>
      <c r="G363" s="162">
        <f t="shared" si="194"/>
        <v>5834241775</v>
      </c>
      <c r="H363" s="162">
        <f t="shared" si="194"/>
        <v>931500258</v>
      </c>
      <c r="I363" s="162">
        <f t="shared" si="194"/>
        <v>5437550658</v>
      </c>
      <c r="J363" s="162">
        <f t="shared" si="194"/>
        <v>537192696</v>
      </c>
      <c r="K363" s="162">
        <f t="shared" si="194"/>
        <v>819741276</v>
      </c>
      <c r="L363" s="164">
        <f t="shared" si="183"/>
        <v>0.89828288865922434</v>
      </c>
      <c r="M363" s="162">
        <f t="shared" si="184"/>
        <v>219030225</v>
      </c>
    </row>
    <row r="364" spans="1:13" s="10" customFormat="1">
      <c r="A364" s="80"/>
      <c r="B364" s="80" t="s">
        <v>205</v>
      </c>
      <c r="C364" s="81">
        <v>731817729</v>
      </c>
      <c r="D364" s="81">
        <v>0</v>
      </c>
      <c r="E364" s="81">
        <v>0</v>
      </c>
      <c r="F364" s="81">
        <f>+C364+E364</f>
        <v>731817729</v>
      </c>
      <c r="G364" s="81">
        <v>639784038</v>
      </c>
      <c r="H364" s="81">
        <v>41792196</v>
      </c>
      <c r="I364" s="81">
        <v>639784038</v>
      </c>
      <c r="J364" s="81">
        <v>71095191</v>
      </c>
      <c r="K364" s="81">
        <v>124558918</v>
      </c>
      <c r="L364" s="152">
        <f t="shared" si="183"/>
        <v>0.87423959907918547</v>
      </c>
      <c r="M364" s="128">
        <f t="shared" si="184"/>
        <v>92033691</v>
      </c>
    </row>
    <row r="365" spans="1:13" s="10" customFormat="1">
      <c r="A365" s="80"/>
      <c r="B365" s="80" t="s">
        <v>794</v>
      </c>
      <c r="C365" s="81">
        <v>186429546</v>
      </c>
      <c r="D365" s="81">
        <v>0</v>
      </c>
      <c r="E365" s="81">
        <v>0</v>
      </c>
      <c r="F365" s="81">
        <f t="shared" ref="F365:F378" si="195">+C365+E365</f>
        <v>186429546</v>
      </c>
      <c r="G365" s="81">
        <v>186429546</v>
      </c>
      <c r="H365" s="81">
        <v>0</v>
      </c>
      <c r="I365" s="81">
        <v>186429546</v>
      </c>
      <c r="J365" s="81">
        <v>20714394</v>
      </c>
      <c r="K365" s="81">
        <v>46952628</v>
      </c>
      <c r="L365" s="152">
        <f t="shared" si="183"/>
        <v>1</v>
      </c>
      <c r="M365" s="128">
        <f t="shared" si="184"/>
        <v>0</v>
      </c>
    </row>
    <row r="366" spans="1:13" s="10" customFormat="1">
      <c r="A366" s="80"/>
      <c r="B366" s="80" t="s">
        <v>849</v>
      </c>
      <c r="C366" s="81">
        <v>195423957</v>
      </c>
      <c r="D366" s="81">
        <v>0</v>
      </c>
      <c r="E366" s="81">
        <v>0</v>
      </c>
      <c r="F366" s="81">
        <f t="shared" si="195"/>
        <v>195423957</v>
      </c>
      <c r="G366" s="81">
        <v>195423957</v>
      </c>
      <c r="H366" s="81">
        <v>0</v>
      </c>
      <c r="I366" s="81">
        <v>195423957</v>
      </c>
      <c r="J366" s="81">
        <v>21713773</v>
      </c>
      <c r="K366" s="81">
        <v>48006519</v>
      </c>
      <c r="L366" s="152">
        <f t="shared" si="183"/>
        <v>1</v>
      </c>
      <c r="M366" s="128">
        <f t="shared" si="184"/>
        <v>0</v>
      </c>
    </row>
    <row r="367" spans="1:13" s="36" customFormat="1">
      <c r="A367" s="80"/>
      <c r="B367" s="80" t="s">
        <v>850</v>
      </c>
      <c r="C367" s="81">
        <v>261655506</v>
      </c>
      <c r="D367" s="81">
        <v>0</v>
      </c>
      <c r="E367" s="81">
        <v>0</v>
      </c>
      <c r="F367" s="81">
        <f t="shared" si="195"/>
        <v>261655506</v>
      </c>
      <c r="G367" s="81">
        <v>261655506</v>
      </c>
      <c r="H367" s="81">
        <v>0</v>
      </c>
      <c r="I367" s="81">
        <v>261655506</v>
      </c>
      <c r="J367" s="81">
        <v>29072834</v>
      </c>
      <c r="K367" s="81">
        <v>65898426</v>
      </c>
      <c r="L367" s="152">
        <f t="shared" si="183"/>
        <v>1</v>
      </c>
      <c r="M367" s="128">
        <f t="shared" si="184"/>
        <v>0</v>
      </c>
    </row>
    <row r="368" spans="1:13" s="10" customFormat="1">
      <c r="A368" s="80"/>
      <c r="B368" s="80" t="s">
        <v>173</v>
      </c>
      <c r="C368" s="81">
        <v>140639832</v>
      </c>
      <c r="D368" s="81">
        <v>0</v>
      </c>
      <c r="E368" s="81">
        <v>0</v>
      </c>
      <c r="F368" s="81">
        <f t="shared" si="195"/>
        <v>140639832</v>
      </c>
      <c r="G368" s="81">
        <v>140639832</v>
      </c>
      <c r="H368" s="81">
        <v>0</v>
      </c>
      <c r="I368" s="81">
        <v>140639832</v>
      </c>
      <c r="J368" s="81">
        <v>15626648</v>
      </c>
      <c r="K368" s="81">
        <v>35117561</v>
      </c>
      <c r="L368" s="152">
        <f t="shared" si="183"/>
        <v>1</v>
      </c>
      <c r="M368" s="128">
        <f t="shared" si="184"/>
        <v>0</v>
      </c>
    </row>
    <row r="369" spans="1:13" s="10" customFormat="1">
      <c r="A369" s="80"/>
      <c r="B369" s="80" t="s">
        <v>851</v>
      </c>
      <c r="C369" s="81">
        <v>171711414</v>
      </c>
      <c r="D369" s="81">
        <v>0</v>
      </c>
      <c r="E369" s="81">
        <v>0</v>
      </c>
      <c r="F369" s="81">
        <f t="shared" si="195"/>
        <v>171711414</v>
      </c>
      <c r="G369" s="81">
        <v>171711414</v>
      </c>
      <c r="H369" s="81">
        <v>147181212</v>
      </c>
      <c r="I369" s="81">
        <v>171711414</v>
      </c>
      <c r="J369" s="81">
        <v>12795075</v>
      </c>
      <c r="K369" s="81">
        <v>12795075</v>
      </c>
      <c r="L369" s="152">
        <f t="shared" si="183"/>
        <v>1</v>
      </c>
      <c r="M369" s="128">
        <f t="shared" si="184"/>
        <v>0</v>
      </c>
    </row>
    <row r="370" spans="1:13" s="10" customFormat="1">
      <c r="A370" s="80"/>
      <c r="B370" s="80" t="s">
        <v>852</v>
      </c>
      <c r="C370" s="81">
        <v>103026852</v>
      </c>
      <c r="D370" s="81">
        <v>0</v>
      </c>
      <c r="E370" s="81">
        <v>6813945</v>
      </c>
      <c r="F370" s="81">
        <f t="shared" si="195"/>
        <v>109840797</v>
      </c>
      <c r="G370" s="81">
        <v>109840797</v>
      </c>
      <c r="H370" s="81">
        <v>6813945</v>
      </c>
      <c r="I370" s="81">
        <v>109840797</v>
      </c>
      <c r="J370" s="81">
        <v>13188770</v>
      </c>
      <c r="K370" s="81">
        <v>20438808</v>
      </c>
      <c r="L370" s="152">
        <f t="shared" si="183"/>
        <v>1</v>
      </c>
      <c r="M370" s="128">
        <f t="shared" si="184"/>
        <v>0</v>
      </c>
    </row>
    <row r="371" spans="1:13" s="10" customFormat="1">
      <c r="A371" s="80"/>
      <c r="B371" s="80" t="s">
        <v>177</v>
      </c>
      <c r="C371" s="81">
        <v>704834496</v>
      </c>
      <c r="D371" s="81">
        <v>0</v>
      </c>
      <c r="E371" s="81">
        <v>0</v>
      </c>
      <c r="F371" s="81">
        <f t="shared" si="195"/>
        <v>704834496</v>
      </c>
      <c r="G371" s="81">
        <v>684392661</v>
      </c>
      <c r="H371" s="81">
        <v>103026852</v>
      </c>
      <c r="I371" s="81">
        <v>684392661</v>
      </c>
      <c r="J371" s="81">
        <v>87812073</v>
      </c>
      <c r="K371" s="81">
        <v>87812073</v>
      </c>
      <c r="L371" s="152">
        <f t="shared" si="183"/>
        <v>0.97099768085130722</v>
      </c>
      <c r="M371" s="128">
        <f t="shared" si="184"/>
        <v>20441835</v>
      </c>
    </row>
    <row r="372" spans="1:13" s="10" customFormat="1">
      <c r="A372" s="80"/>
      <c r="B372" s="80" t="s">
        <v>204</v>
      </c>
      <c r="C372" s="81">
        <v>430913907</v>
      </c>
      <c r="D372" s="81">
        <v>0</v>
      </c>
      <c r="E372" s="81">
        <v>0</v>
      </c>
      <c r="F372" s="81">
        <f t="shared" si="195"/>
        <v>430913907</v>
      </c>
      <c r="G372" s="81">
        <v>430913907</v>
      </c>
      <c r="H372" s="81">
        <v>48225760</v>
      </c>
      <c r="I372" s="81">
        <v>333627543</v>
      </c>
      <c r="J372" s="81">
        <v>34511287</v>
      </c>
      <c r="K372" s="81">
        <v>49941088</v>
      </c>
      <c r="L372" s="152">
        <f t="shared" si="183"/>
        <v>0.77423248027128533</v>
      </c>
      <c r="M372" s="128">
        <f t="shared" si="184"/>
        <v>0</v>
      </c>
    </row>
    <row r="373" spans="1:13" s="10" customFormat="1">
      <c r="A373" s="80"/>
      <c r="B373" s="80" t="s">
        <v>203</v>
      </c>
      <c r="C373" s="81">
        <v>1131590000</v>
      </c>
      <c r="D373" s="81">
        <v>0</v>
      </c>
      <c r="E373" s="81">
        <v>36865339</v>
      </c>
      <c r="F373" s="81">
        <f t="shared" si="195"/>
        <v>1168455339</v>
      </c>
      <c r="G373" s="81">
        <v>1123034531</v>
      </c>
      <c r="H373" s="81">
        <v>165538940</v>
      </c>
      <c r="I373" s="81">
        <v>1123034531</v>
      </c>
      <c r="J373" s="81">
        <v>154873407</v>
      </c>
      <c r="K373" s="81">
        <v>189367112</v>
      </c>
      <c r="L373" s="152">
        <f t="shared" si="183"/>
        <v>0.96112747617818883</v>
      </c>
      <c r="M373" s="128">
        <f t="shared" si="184"/>
        <v>45420808</v>
      </c>
    </row>
    <row r="374" spans="1:13" s="10" customFormat="1" ht="24">
      <c r="A374" s="80"/>
      <c r="B374" s="80" t="s">
        <v>202</v>
      </c>
      <c r="C374" s="81">
        <v>227532000</v>
      </c>
      <c r="D374" s="81">
        <v>0</v>
      </c>
      <c r="E374" s="81">
        <v>5459507</v>
      </c>
      <c r="F374" s="81">
        <f t="shared" si="195"/>
        <v>232991507</v>
      </c>
      <c r="G374" s="81">
        <v>232991507</v>
      </c>
      <c r="H374" s="81">
        <v>60780393</v>
      </c>
      <c r="I374" s="81">
        <v>142638589</v>
      </c>
      <c r="J374" s="81">
        <v>0</v>
      </c>
      <c r="K374" s="81">
        <v>0</v>
      </c>
      <c r="L374" s="152">
        <f t="shared" si="183"/>
        <v>0.61220510067776845</v>
      </c>
      <c r="M374" s="128">
        <f t="shared" si="184"/>
        <v>0</v>
      </c>
    </row>
    <row r="375" spans="1:13" s="10" customFormat="1">
      <c r="A375" s="241"/>
      <c r="B375" s="80" t="s">
        <v>166</v>
      </c>
      <c r="C375" s="81">
        <v>376129782</v>
      </c>
      <c r="D375" s="81">
        <v>0</v>
      </c>
      <c r="E375" s="81">
        <v>0</v>
      </c>
      <c r="F375" s="81">
        <f t="shared" si="195"/>
        <v>376129782</v>
      </c>
      <c r="G375" s="81">
        <v>376129782</v>
      </c>
      <c r="H375" s="81">
        <v>37612980</v>
      </c>
      <c r="I375" s="81">
        <v>236580186</v>
      </c>
      <c r="J375" s="81">
        <v>25456900</v>
      </c>
      <c r="K375" s="81">
        <v>38454879</v>
      </c>
      <c r="L375" s="152">
        <f t="shared" ref="L375:L378" si="196">+IFERROR(I375/F375,0)</f>
        <v>0.6289855186208041</v>
      </c>
      <c r="M375" s="128">
        <f t="shared" ref="M375:M378" si="197">+F375-G375</f>
        <v>0</v>
      </c>
    </row>
    <row r="376" spans="1:13" s="10" customFormat="1">
      <c r="A376" s="241"/>
      <c r="B376" s="80" t="s">
        <v>201</v>
      </c>
      <c r="C376" s="81">
        <v>600876758</v>
      </c>
      <c r="D376" s="81">
        <v>0</v>
      </c>
      <c r="E376" s="81">
        <v>-86751771</v>
      </c>
      <c r="F376" s="81">
        <f t="shared" si="195"/>
        <v>514124987</v>
      </c>
      <c r="G376" s="81">
        <v>452991096</v>
      </c>
      <c r="H376" s="81">
        <v>0</v>
      </c>
      <c r="I376" s="81">
        <v>452991096</v>
      </c>
      <c r="J376" s="81">
        <v>50332344</v>
      </c>
      <c r="K376" s="81">
        <v>100398189</v>
      </c>
      <c r="L376" s="152">
        <f t="shared" si="196"/>
        <v>0.88109138332932257</v>
      </c>
      <c r="M376" s="128">
        <f t="shared" si="197"/>
        <v>61133891</v>
      </c>
    </row>
    <row r="377" spans="1:13" s="10" customFormat="1">
      <c r="A377" s="241"/>
      <c r="B377" s="80" t="s">
        <v>200</v>
      </c>
      <c r="C377" s="81">
        <v>390030219</v>
      </c>
      <c r="D377" s="81">
        <v>0</v>
      </c>
      <c r="E377" s="81">
        <v>0</v>
      </c>
      <c r="F377" s="81">
        <f t="shared" si="195"/>
        <v>390030219</v>
      </c>
      <c r="G377" s="81">
        <v>390030219</v>
      </c>
      <c r="H377" s="81">
        <v>320527980</v>
      </c>
      <c r="I377" s="81">
        <v>320527980</v>
      </c>
      <c r="J377" s="81">
        <v>0</v>
      </c>
      <c r="K377" s="81">
        <v>0</v>
      </c>
      <c r="L377" s="152">
        <f t="shared" si="196"/>
        <v>0.82180293830001927</v>
      </c>
      <c r="M377" s="128">
        <f t="shared" si="197"/>
        <v>0</v>
      </c>
    </row>
    <row r="378" spans="1:13" s="10" customFormat="1">
      <c r="A378" s="241"/>
      <c r="B378" s="80" t="s">
        <v>199</v>
      </c>
      <c r="C378" s="81">
        <v>400660002</v>
      </c>
      <c r="D378" s="81">
        <v>0</v>
      </c>
      <c r="E378" s="81">
        <v>37612980</v>
      </c>
      <c r="F378" s="81">
        <f t="shared" si="195"/>
        <v>438272982</v>
      </c>
      <c r="G378" s="81">
        <v>438272982</v>
      </c>
      <c r="H378" s="81">
        <v>0</v>
      </c>
      <c r="I378" s="81">
        <v>438272982</v>
      </c>
      <c r="J378" s="81">
        <v>0</v>
      </c>
      <c r="K378" s="81">
        <v>0</v>
      </c>
      <c r="L378" s="152">
        <f t="shared" si="196"/>
        <v>1</v>
      </c>
      <c r="M378" s="128">
        <f t="shared" si="197"/>
        <v>0</v>
      </c>
    </row>
    <row r="379" spans="1:13" s="36" customFormat="1" ht="36">
      <c r="A379" s="168" t="s">
        <v>689</v>
      </c>
      <c r="B379" s="169" t="s">
        <v>198</v>
      </c>
      <c r="C379" s="170">
        <v>427370000</v>
      </c>
      <c r="D379" s="170">
        <v>0</v>
      </c>
      <c r="E379" s="170">
        <v>0</v>
      </c>
      <c r="F379" s="170">
        <f>+C379+E379</f>
        <v>427370000</v>
      </c>
      <c r="G379" s="170">
        <v>376472074</v>
      </c>
      <c r="H379" s="170">
        <v>165598690</v>
      </c>
      <c r="I379" s="170">
        <v>376472074</v>
      </c>
      <c r="J379" s="170">
        <v>23430376</v>
      </c>
      <c r="K379" s="170">
        <v>41831639</v>
      </c>
      <c r="L379" s="171">
        <f t="shared" si="183"/>
        <v>0.88090430774270534</v>
      </c>
      <c r="M379" s="170">
        <f t="shared" si="184"/>
        <v>50897926</v>
      </c>
    </row>
    <row r="380" spans="1:13" s="36" customFormat="1" ht="48">
      <c r="A380" s="168" t="s">
        <v>690</v>
      </c>
      <c r="B380" s="169" t="s">
        <v>197</v>
      </c>
      <c r="C380" s="170">
        <v>387225000</v>
      </c>
      <c r="D380" s="170">
        <v>0</v>
      </c>
      <c r="E380" s="170">
        <v>0</v>
      </c>
      <c r="F380" s="170">
        <f>+C380+E380</f>
        <v>387225000</v>
      </c>
      <c r="G380" s="170">
        <v>369134123</v>
      </c>
      <c r="H380" s="170">
        <v>0</v>
      </c>
      <c r="I380" s="170">
        <v>369134123</v>
      </c>
      <c r="J380" s="170">
        <v>32888642</v>
      </c>
      <c r="K380" s="170">
        <v>63233412</v>
      </c>
      <c r="L380" s="171">
        <f t="shared" si="183"/>
        <v>0.95328071018141902</v>
      </c>
      <c r="M380" s="170">
        <f t="shared" si="184"/>
        <v>18090877</v>
      </c>
    </row>
    <row r="381" spans="1:13" s="11" customFormat="1" ht="24">
      <c r="A381" s="97" t="s">
        <v>691</v>
      </c>
      <c r="B381" s="18" t="s">
        <v>88</v>
      </c>
      <c r="C381" s="88">
        <f t="shared" ref="C381:K381" si="198">SUM(C382:C384)</f>
        <v>1170796000</v>
      </c>
      <c r="D381" s="88">
        <f t="shared" si="198"/>
        <v>0</v>
      </c>
      <c r="E381" s="88">
        <f t="shared" si="198"/>
        <v>0</v>
      </c>
      <c r="F381" s="190">
        <f t="shared" si="198"/>
        <v>1170796000</v>
      </c>
      <c r="G381" s="88">
        <f t="shared" si="198"/>
        <v>1097317746</v>
      </c>
      <c r="H381" s="70">
        <f t="shared" si="198"/>
        <v>24530202</v>
      </c>
      <c r="I381" s="70">
        <f t="shared" si="198"/>
        <v>1097317746</v>
      </c>
      <c r="J381" s="70">
        <f t="shared" si="198"/>
        <v>136115373</v>
      </c>
      <c r="K381" s="88">
        <f t="shared" si="198"/>
        <v>213761037</v>
      </c>
      <c r="L381" s="144">
        <f t="shared" si="183"/>
        <v>0.9372407712359796</v>
      </c>
      <c r="M381" s="70">
        <f t="shared" si="184"/>
        <v>73478254</v>
      </c>
    </row>
    <row r="382" spans="1:13" s="10" customFormat="1">
      <c r="A382" s="80"/>
      <c r="B382" s="80" t="s">
        <v>196</v>
      </c>
      <c r="C382" s="81">
        <v>387972682</v>
      </c>
      <c r="D382" s="81">
        <v>0</v>
      </c>
      <c r="E382" s="81">
        <v>0</v>
      </c>
      <c r="F382" s="81">
        <f>+C382+E382</f>
        <v>387972682</v>
      </c>
      <c r="G382" s="81">
        <v>381853485</v>
      </c>
      <c r="H382" s="81">
        <v>0</v>
      </c>
      <c r="I382" s="81">
        <v>381853485</v>
      </c>
      <c r="J382" s="81">
        <v>56619344</v>
      </c>
      <c r="K382" s="81">
        <v>56619344</v>
      </c>
      <c r="L382" s="152">
        <f t="shared" si="183"/>
        <v>0.98422776323205152</v>
      </c>
      <c r="M382" s="128">
        <f t="shared" si="184"/>
        <v>6119197</v>
      </c>
    </row>
    <row r="383" spans="1:13" s="10" customFormat="1">
      <c r="A383" s="80"/>
      <c r="B383" s="80" t="s">
        <v>176</v>
      </c>
      <c r="C383" s="81">
        <v>722823318</v>
      </c>
      <c r="D383" s="81">
        <v>0</v>
      </c>
      <c r="E383" s="81">
        <v>0</v>
      </c>
      <c r="F383" s="81">
        <f t="shared" ref="F383:F384" si="199">+C383+E383</f>
        <v>722823318</v>
      </c>
      <c r="G383" s="81">
        <v>715464261</v>
      </c>
      <c r="H383" s="81">
        <v>24530202</v>
      </c>
      <c r="I383" s="81">
        <v>715464261</v>
      </c>
      <c r="J383" s="81">
        <v>79496029</v>
      </c>
      <c r="K383" s="81">
        <v>157141693</v>
      </c>
      <c r="L383" s="152">
        <f t="shared" si="183"/>
        <v>0.98981900996171235</v>
      </c>
      <c r="M383" s="128">
        <f t="shared" si="184"/>
        <v>7359057</v>
      </c>
    </row>
    <row r="384" spans="1:13" s="10" customFormat="1">
      <c r="A384" s="80"/>
      <c r="B384" s="80" t="s">
        <v>166</v>
      </c>
      <c r="C384" s="81">
        <v>60000000</v>
      </c>
      <c r="D384" s="81">
        <v>0</v>
      </c>
      <c r="E384" s="81">
        <v>0</v>
      </c>
      <c r="F384" s="81">
        <f t="shared" si="199"/>
        <v>60000000</v>
      </c>
      <c r="G384" s="81">
        <v>0</v>
      </c>
      <c r="H384" s="81">
        <v>0</v>
      </c>
      <c r="I384" s="81">
        <v>0</v>
      </c>
      <c r="J384" s="81">
        <v>0</v>
      </c>
      <c r="K384" s="81">
        <v>0</v>
      </c>
      <c r="L384" s="152">
        <f t="shared" si="183"/>
        <v>0</v>
      </c>
      <c r="M384" s="128">
        <f t="shared" si="184"/>
        <v>60000000</v>
      </c>
    </row>
    <row r="385" spans="1:13" s="10" customFormat="1" ht="24">
      <c r="A385" s="97" t="s">
        <v>692</v>
      </c>
      <c r="B385" s="18" t="s">
        <v>194</v>
      </c>
      <c r="C385" s="88">
        <f t="shared" ref="C385:K385" si="200">SUM(C386:C388)</f>
        <v>717951000</v>
      </c>
      <c r="D385" s="88">
        <f t="shared" si="200"/>
        <v>0</v>
      </c>
      <c r="E385" s="88">
        <f t="shared" si="200"/>
        <v>0</v>
      </c>
      <c r="F385" s="190">
        <f t="shared" si="200"/>
        <v>717951000</v>
      </c>
      <c r="G385" s="88">
        <f t="shared" si="200"/>
        <v>617636043</v>
      </c>
      <c r="H385" s="70">
        <f t="shared" si="200"/>
        <v>0</v>
      </c>
      <c r="I385" s="70">
        <f t="shared" si="200"/>
        <v>580023063</v>
      </c>
      <c r="J385" s="70">
        <f t="shared" si="200"/>
        <v>64447007</v>
      </c>
      <c r="K385" s="88">
        <f t="shared" si="200"/>
        <v>134666945</v>
      </c>
      <c r="L385" s="144">
        <f t="shared" si="183"/>
        <v>0.80788669839585148</v>
      </c>
      <c r="M385" s="70">
        <f t="shared" si="184"/>
        <v>100314957</v>
      </c>
    </row>
    <row r="386" spans="1:13" s="10" customFormat="1">
      <c r="A386" s="80"/>
      <c r="B386" s="80" t="s">
        <v>193</v>
      </c>
      <c r="C386" s="81">
        <v>632951000</v>
      </c>
      <c r="D386" s="81">
        <v>0</v>
      </c>
      <c r="E386" s="81">
        <v>0</v>
      </c>
      <c r="F386" s="81">
        <f>+C386+E386</f>
        <v>632951000</v>
      </c>
      <c r="G386" s="81">
        <v>617636043</v>
      </c>
      <c r="H386" s="81">
        <v>0</v>
      </c>
      <c r="I386" s="81">
        <v>580023063</v>
      </c>
      <c r="J386" s="81">
        <v>64447007</v>
      </c>
      <c r="K386" s="81">
        <v>134666945</v>
      </c>
      <c r="L386" s="152">
        <f t="shared" si="183"/>
        <v>0.91637909253638905</v>
      </c>
      <c r="M386" s="128">
        <f t="shared" si="184"/>
        <v>15314957</v>
      </c>
    </row>
    <row r="387" spans="1:13" s="10" customFormat="1">
      <c r="A387" s="80"/>
      <c r="B387" s="80" t="s">
        <v>195</v>
      </c>
      <c r="C387" s="81">
        <v>45000000</v>
      </c>
      <c r="D387" s="81">
        <v>0</v>
      </c>
      <c r="E387" s="81">
        <v>0</v>
      </c>
      <c r="F387" s="81">
        <f t="shared" ref="F387:F388" si="201">+C387+E387</f>
        <v>45000000</v>
      </c>
      <c r="G387" s="81">
        <v>0</v>
      </c>
      <c r="H387" s="81">
        <v>0</v>
      </c>
      <c r="I387" s="81">
        <v>0</v>
      </c>
      <c r="J387" s="81">
        <v>0</v>
      </c>
      <c r="K387" s="81">
        <v>0</v>
      </c>
      <c r="L387" s="152">
        <f t="shared" si="183"/>
        <v>0</v>
      </c>
      <c r="M387" s="128">
        <f t="shared" si="184"/>
        <v>45000000</v>
      </c>
    </row>
    <row r="388" spans="1:13" s="11" customFormat="1">
      <c r="A388" s="80"/>
      <c r="B388" s="80" t="s">
        <v>192</v>
      </c>
      <c r="C388" s="81">
        <v>40000000</v>
      </c>
      <c r="D388" s="81">
        <v>0</v>
      </c>
      <c r="E388" s="81">
        <v>0</v>
      </c>
      <c r="F388" s="81">
        <f t="shared" si="201"/>
        <v>40000000</v>
      </c>
      <c r="G388" s="81">
        <v>0</v>
      </c>
      <c r="H388" s="81">
        <v>0</v>
      </c>
      <c r="I388" s="81">
        <v>0</v>
      </c>
      <c r="J388" s="81">
        <v>0</v>
      </c>
      <c r="K388" s="81">
        <v>0</v>
      </c>
      <c r="L388" s="152">
        <f t="shared" si="183"/>
        <v>0</v>
      </c>
      <c r="M388" s="128">
        <f t="shared" si="184"/>
        <v>40000000</v>
      </c>
    </row>
    <row r="389" spans="1:13" s="10" customFormat="1" ht="24">
      <c r="A389" s="97" t="s">
        <v>693</v>
      </c>
      <c r="B389" s="18" t="s">
        <v>90</v>
      </c>
      <c r="C389" s="88">
        <f>SUM(C390:C391)</f>
        <v>51000000</v>
      </c>
      <c r="D389" s="88">
        <f t="shared" ref="D389:K389" si="202">SUM(D390:D391)</f>
        <v>0</v>
      </c>
      <c r="E389" s="88">
        <f t="shared" si="202"/>
        <v>0</v>
      </c>
      <c r="F389" s="88">
        <f t="shared" si="202"/>
        <v>51000000</v>
      </c>
      <c r="G389" s="88">
        <f t="shared" si="202"/>
        <v>0</v>
      </c>
      <c r="H389" s="88">
        <f t="shared" si="202"/>
        <v>0</v>
      </c>
      <c r="I389" s="88">
        <f t="shared" si="202"/>
        <v>0</v>
      </c>
      <c r="J389" s="88">
        <f t="shared" si="202"/>
        <v>0</v>
      </c>
      <c r="K389" s="88">
        <f t="shared" si="202"/>
        <v>0</v>
      </c>
      <c r="L389" s="144">
        <f t="shared" si="183"/>
        <v>0</v>
      </c>
      <c r="M389" s="70">
        <f t="shared" si="184"/>
        <v>51000000</v>
      </c>
    </row>
    <row r="390" spans="1:13" s="10" customFormat="1">
      <c r="A390" s="80"/>
      <c r="B390" s="80" t="s">
        <v>191</v>
      </c>
      <c r="C390" s="81">
        <v>36000000</v>
      </c>
      <c r="D390" s="81">
        <v>0</v>
      </c>
      <c r="E390" s="81">
        <v>0</v>
      </c>
      <c r="F390" s="81">
        <f>+C390+E390</f>
        <v>36000000</v>
      </c>
      <c r="G390" s="81">
        <v>0</v>
      </c>
      <c r="H390" s="81">
        <v>0</v>
      </c>
      <c r="I390" s="81">
        <v>0</v>
      </c>
      <c r="J390" s="81">
        <v>0</v>
      </c>
      <c r="K390" s="81">
        <v>0</v>
      </c>
      <c r="L390" s="152">
        <f t="shared" si="183"/>
        <v>0</v>
      </c>
      <c r="M390" s="128">
        <f t="shared" si="184"/>
        <v>36000000</v>
      </c>
    </row>
    <row r="391" spans="1:13" s="10" customFormat="1" ht="24">
      <c r="A391" s="241"/>
      <c r="B391" s="80" t="s">
        <v>853</v>
      </c>
      <c r="C391" s="81">
        <v>15000000</v>
      </c>
      <c r="D391" s="81">
        <v>0</v>
      </c>
      <c r="E391" s="81">
        <v>0</v>
      </c>
      <c r="F391" s="81">
        <f>+C391+E391</f>
        <v>15000000</v>
      </c>
      <c r="G391" s="81">
        <v>0</v>
      </c>
      <c r="H391" s="81">
        <v>0</v>
      </c>
      <c r="I391" s="81">
        <v>0</v>
      </c>
      <c r="J391" s="81">
        <v>0</v>
      </c>
      <c r="K391" s="81">
        <v>0</v>
      </c>
      <c r="L391" s="152">
        <f t="shared" ref="L391" si="203">+IFERROR(I391/F391,0)</f>
        <v>0</v>
      </c>
      <c r="M391" s="128">
        <f t="shared" ref="M391" si="204">+F391-G391</f>
        <v>15000000</v>
      </c>
    </row>
    <row r="392" spans="1:13" s="10" customFormat="1" ht="24">
      <c r="A392" s="97" t="s">
        <v>694</v>
      </c>
      <c r="B392" s="18" t="s">
        <v>91</v>
      </c>
      <c r="C392" s="88"/>
      <c r="D392" s="70">
        <v>0</v>
      </c>
      <c r="E392" s="70">
        <v>0</v>
      </c>
      <c r="F392" s="181">
        <f>+C392+E392</f>
        <v>0</v>
      </c>
      <c r="G392" s="70">
        <v>0</v>
      </c>
      <c r="H392" s="70">
        <v>0</v>
      </c>
      <c r="I392" s="70">
        <v>0</v>
      </c>
      <c r="J392" s="70">
        <v>0</v>
      </c>
      <c r="K392" s="70">
        <v>0</v>
      </c>
      <c r="L392" s="144">
        <f t="shared" si="183"/>
        <v>0</v>
      </c>
      <c r="M392" s="70">
        <f t="shared" si="184"/>
        <v>0</v>
      </c>
    </row>
    <row r="393" spans="1:13" s="11" customFormat="1" ht="36">
      <c r="A393" s="87" t="s">
        <v>695</v>
      </c>
      <c r="B393" s="30" t="s">
        <v>190</v>
      </c>
      <c r="C393" s="73">
        <f>SUM(C394:C399)</f>
        <v>1654382000</v>
      </c>
      <c r="D393" s="73">
        <f t="shared" ref="D393:K393" si="205">SUM(D394:D399)</f>
        <v>0</v>
      </c>
      <c r="E393" s="73">
        <f t="shared" si="205"/>
        <v>0</v>
      </c>
      <c r="F393" s="184">
        <f t="shared" si="205"/>
        <v>1654382000</v>
      </c>
      <c r="G393" s="73">
        <f t="shared" ref="G393" si="206">SUM(G394:G399)</f>
        <v>99173636</v>
      </c>
      <c r="H393" s="73">
        <f t="shared" si="205"/>
        <v>67778192</v>
      </c>
      <c r="I393" s="73">
        <f t="shared" si="205"/>
        <v>99173636</v>
      </c>
      <c r="J393" s="73">
        <f t="shared" si="205"/>
        <v>67778192</v>
      </c>
      <c r="K393" s="73">
        <f t="shared" si="205"/>
        <v>99173636</v>
      </c>
      <c r="L393" s="147">
        <f t="shared" si="183"/>
        <v>5.9946031811274544E-2</v>
      </c>
      <c r="M393" s="73">
        <f t="shared" si="184"/>
        <v>1555208364</v>
      </c>
    </row>
    <row r="394" spans="1:13" s="10" customFormat="1">
      <c r="A394" s="44" t="s">
        <v>696</v>
      </c>
      <c r="B394" s="45" t="s">
        <v>40</v>
      </c>
      <c r="C394" s="47">
        <v>260759000</v>
      </c>
      <c r="D394" s="47">
        <v>0</v>
      </c>
      <c r="E394" s="47">
        <v>0</v>
      </c>
      <c r="F394" s="47">
        <f>+C394+E394</f>
        <v>260759000</v>
      </c>
      <c r="G394" s="47">
        <v>52637096</v>
      </c>
      <c r="H394" s="47">
        <v>35307652</v>
      </c>
      <c r="I394" s="47">
        <v>52637096</v>
      </c>
      <c r="J394" s="47">
        <v>35307652</v>
      </c>
      <c r="K394" s="47">
        <v>52637096</v>
      </c>
      <c r="L394" s="137">
        <f t="shared" ref="L394:L463" si="207">+IFERROR(I394/F394,0)</f>
        <v>0.20186109012536479</v>
      </c>
      <c r="M394" s="47">
        <f t="shared" ref="M394:M463" si="208">+F394-G394</f>
        <v>208121904</v>
      </c>
    </row>
    <row r="395" spans="1:13" s="11" customFormat="1">
      <c r="A395" s="44" t="s">
        <v>697</v>
      </c>
      <c r="B395" s="45" t="s">
        <v>92</v>
      </c>
      <c r="C395" s="47">
        <v>54010000</v>
      </c>
      <c r="D395" s="47">
        <v>0</v>
      </c>
      <c r="E395" s="47">
        <v>0</v>
      </c>
      <c r="F395" s="47">
        <f t="shared" ref="F395:F399" si="209">+C395+E395</f>
        <v>54010000</v>
      </c>
      <c r="G395" s="47">
        <v>5311710</v>
      </c>
      <c r="H395" s="47">
        <v>5311710</v>
      </c>
      <c r="I395" s="47">
        <v>5311710</v>
      </c>
      <c r="J395" s="47">
        <v>5311710</v>
      </c>
      <c r="K395" s="47">
        <v>5311710</v>
      </c>
      <c r="L395" s="137">
        <f t="shared" si="207"/>
        <v>9.8346787631920021E-2</v>
      </c>
      <c r="M395" s="47">
        <f t="shared" si="208"/>
        <v>48698290</v>
      </c>
    </row>
    <row r="396" spans="1:13" s="11" customFormat="1" ht="24">
      <c r="A396" s="44" t="s">
        <v>698</v>
      </c>
      <c r="B396" s="45" t="s">
        <v>93</v>
      </c>
      <c r="C396" s="47">
        <v>1280475000</v>
      </c>
      <c r="D396" s="47">
        <v>0</v>
      </c>
      <c r="E396" s="47">
        <v>0</v>
      </c>
      <c r="F396" s="47">
        <f t="shared" si="209"/>
        <v>1280475000</v>
      </c>
      <c r="G396" s="47">
        <v>0</v>
      </c>
      <c r="H396" s="47">
        <v>0</v>
      </c>
      <c r="I396" s="47">
        <v>0</v>
      </c>
      <c r="J396" s="47">
        <v>0</v>
      </c>
      <c r="K396" s="47">
        <v>0</v>
      </c>
      <c r="L396" s="137">
        <f t="shared" si="207"/>
        <v>0</v>
      </c>
      <c r="M396" s="47">
        <f t="shared" si="208"/>
        <v>1280475000</v>
      </c>
    </row>
    <row r="397" spans="1:13">
      <c r="A397" s="44" t="s">
        <v>699</v>
      </c>
      <c r="B397" s="45" t="s">
        <v>41</v>
      </c>
      <c r="C397" s="47">
        <v>1600000</v>
      </c>
      <c r="D397" s="47">
        <v>0</v>
      </c>
      <c r="E397" s="47">
        <v>0</v>
      </c>
      <c r="F397" s="47">
        <f t="shared" si="209"/>
        <v>1600000</v>
      </c>
      <c r="G397" s="47">
        <v>0</v>
      </c>
      <c r="H397" s="47">
        <v>0</v>
      </c>
      <c r="I397" s="47">
        <v>0</v>
      </c>
      <c r="J397" s="47">
        <v>0</v>
      </c>
      <c r="K397" s="47">
        <v>0</v>
      </c>
      <c r="L397" s="137">
        <f t="shared" si="207"/>
        <v>0</v>
      </c>
      <c r="M397" s="47">
        <f t="shared" si="208"/>
        <v>1600000</v>
      </c>
    </row>
    <row r="398" spans="1:13">
      <c r="A398" s="44" t="s">
        <v>700</v>
      </c>
      <c r="B398" s="45" t="s">
        <v>189</v>
      </c>
      <c r="C398" s="47">
        <v>0</v>
      </c>
      <c r="D398" s="47">
        <v>0</v>
      </c>
      <c r="E398" s="47">
        <v>0</v>
      </c>
      <c r="F398" s="47">
        <f t="shared" si="209"/>
        <v>0</v>
      </c>
      <c r="G398" s="47">
        <v>0</v>
      </c>
      <c r="H398" s="47">
        <v>0</v>
      </c>
      <c r="I398" s="47">
        <v>0</v>
      </c>
      <c r="J398" s="47">
        <v>0</v>
      </c>
      <c r="K398" s="47">
        <v>0</v>
      </c>
      <c r="L398" s="137">
        <f t="shared" si="207"/>
        <v>0</v>
      </c>
      <c r="M398" s="47">
        <f t="shared" si="208"/>
        <v>0</v>
      </c>
    </row>
    <row r="399" spans="1:13" ht="24">
      <c r="A399" s="44" t="s">
        <v>701</v>
      </c>
      <c r="B399" s="45" t="s">
        <v>188</v>
      </c>
      <c r="C399" s="47">
        <v>57538000</v>
      </c>
      <c r="D399" s="47">
        <v>0</v>
      </c>
      <c r="E399" s="47">
        <v>0</v>
      </c>
      <c r="F399" s="47">
        <f t="shared" si="209"/>
        <v>57538000</v>
      </c>
      <c r="G399" s="47">
        <v>41224830</v>
      </c>
      <c r="H399" s="47">
        <v>27158830</v>
      </c>
      <c r="I399" s="47">
        <v>41224830</v>
      </c>
      <c r="J399" s="47">
        <v>27158830</v>
      </c>
      <c r="K399" s="47">
        <v>41224830</v>
      </c>
      <c r="L399" s="137">
        <f t="shared" si="207"/>
        <v>0.71648006534811781</v>
      </c>
      <c r="M399" s="47">
        <f t="shared" si="208"/>
        <v>16313170</v>
      </c>
    </row>
    <row r="400" spans="1:13">
      <c r="A400" s="87" t="s">
        <v>702</v>
      </c>
      <c r="B400" s="30" t="s">
        <v>187</v>
      </c>
      <c r="C400" s="73">
        <f t="shared" ref="C400:K400" si="210">+C401+C402+C405+C406</f>
        <v>14925866000</v>
      </c>
      <c r="D400" s="73">
        <f t="shared" si="210"/>
        <v>0</v>
      </c>
      <c r="E400" s="73">
        <f t="shared" si="210"/>
        <v>0</v>
      </c>
      <c r="F400" s="184">
        <f t="shared" si="210"/>
        <v>14925866000</v>
      </c>
      <c r="G400" s="73">
        <f t="shared" si="210"/>
        <v>1415922563</v>
      </c>
      <c r="H400" s="73">
        <f t="shared" si="210"/>
        <v>22781421</v>
      </c>
      <c r="I400" s="73">
        <f t="shared" si="210"/>
        <v>57368948</v>
      </c>
      <c r="J400" s="73">
        <f t="shared" si="210"/>
        <v>11337050</v>
      </c>
      <c r="K400" s="73">
        <f t="shared" si="210"/>
        <v>42138747</v>
      </c>
      <c r="L400" s="147">
        <f t="shared" si="207"/>
        <v>3.8435925928853977E-3</v>
      </c>
      <c r="M400" s="73">
        <f t="shared" si="208"/>
        <v>13509943437</v>
      </c>
    </row>
    <row r="401" spans="1:13">
      <c r="A401" s="255" t="s">
        <v>703</v>
      </c>
      <c r="B401" s="256" t="s">
        <v>95</v>
      </c>
      <c r="C401" s="257">
        <v>8361143000</v>
      </c>
      <c r="D401" s="257">
        <v>0</v>
      </c>
      <c r="E401" s="257">
        <v>0</v>
      </c>
      <c r="F401" s="257">
        <f>+C401+E401</f>
        <v>8361143000</v>
      </c>
      <c r="G401" s="257">
        <v>659251000</v>
      </c>
      <c r="H401" s="257">
        <v>0</v>
      </c>
      <c r="I401" s="257">
        <v>0</v>
      </c>
      <c r="J401" s="257">
        <v>0</v>
      </c>
      <c r="K401" s="257">
        <v>0</v>
      </c>
      <c r="L401" s="259">
        <f t="shared" si="207"/>
        <v>0</v>
      </c>
      <c r="M401" s="257">
        <f t="shared" si="208"/>
        <v>7701892000</v>
      </c>
    </row>
    <row r="402" spans="1:13">
      <c r="A402" s="255" t="s">
        <v>704</v>
      </c>
      <c r="B402" s="256" t="s">
        <v>42</v>
      </c>
      <c r="C402" s="257">
        <f>+C403+C404</f>
        <v>4283587000</v>
      </c>
      <c r="D402" s="257">
        <f t="shared" ref="D402:K402" si="211">+D403+D404</f>
        <v>0</v>
      </c>
      <c r="E402" s="257">
        <f t="shared" si="211"/>
        <v>0</v>
      </c>
      <c r="F402" s="257">
        <f t="shared" si="211"/>
        <v>4283587000</v>
      </c>
      <c r="G402" s="257">
        <f t="shared" si="211"/>
        <v>659251000</v>
      </c>
      <c r="H402" s="257">
        <f t="shared" si="211"/>
        <v>0</v>
      </c>
      <c r="I402" s="257">
        <f t="shared" si="211"/>
        <v>0</v>
      </c>
      <c r="J402" s="257">
        <f t="shared" si="211"/>
        <v>0</v>
      </c>
      <c r="K402" s="257">
        <f t="shared" si="211"/>
        <v>0</v>
      </c>
      <c r="L402" s="259">
        <f t="shared" si="207"/>
        <v>0</v>
      </c>
      <c r="M402" s="257">
        <f t="shared" si="208"/>
        <v>3624336000</v>
      </c>
    </row>
    <row r="403" spans="1:13" s="11" customFormat="1">
      <c r="A403" s="252"/>
      <c r="B403" s="242" t="s">
        <v>854</v>
      </c>
      <c r="C403" s="253">
        <v>4219511000</v>
      </c>
      <c r="D403" s="253">
        <v>0</v>
      </c>
      <c r="E403" s="253">
        <v>0</v>
      </c>
      <c r="F403" s="253">
        <f>+C403+E403</f>
        <v>4219511000</v>
      </c>
      <c r="G403" s="253">
        <v>659251000</v>
      </c>
      <c r="H403" s="253">
        <v>0</v>
      </c>
      <c r="I403" s="253">
        <v>0</v>
      </c>
      <c r="J403" s="253">
        <v>0</v>
      </c>
      <c r="K403" s="253">
        <v>0</v>
      </c>
      <c r="L403" s="254"/>
      <c r="M403" s="253"/>
    </row>
    <row r="404" spans="1:13">
      <c r="A404" s="252"/>
      <c r="B404" s="242" t="s">
        <v>186</v>
      </c>
      <c r="C404" s="253">
        <v>64076000</v>
      </c>
      <c r="D404" s="253">
        <v>0</v>
      </c>
      <c r="E404" s="253">
        <v>0</v>
      </c>
      <c r="F404" s="253">
        <f>+C404+E404</f>
        <v>64076000</v>
      </c>
      <c r="G404" s="253">
        <v>0</v>
      </c>
      <c r="H404" s="253">
        <v>0</v>
      </c>
      <c r="I404" s="253">
        <v>0</v>
      </c>
      <c r="J404" s="253">
        <v>0</v>
      </c>
      <c r="K404" s="253">
        <v>0</v>
      </c>
      <c r="L404" s="254"/>
      <c r="M404" s="253"/>
    </row>
    <row r="405" spans="1:13">
      <c r="A405" s="255" t="s">
        <v>705</v>
      </c>
      <c r="B405" s="256" t="s">
        <v>43</v>
      </c>
      <c r="C405" s="257">
        <v>25750000</v>
      </c>
      <c r="D405" s="257">
        <v>0</v>
      </c>
      <c r="E405" s="257">
        <v>0</v>
      </c>
      <c r="F405" s="257">
        <f>+C405+E405</f>
        <v>25750000</v>
      </c>
      <c r="G405" s="257">
        <v>25750000</v>
      </c>
      <c r="H405" s="257">
        <v>0</v>
      </c>
      <c r="I405" s="257">
        <v>0</v>
      </c>
      <c r="J405" s="257">
        <v>0</v>
      </c>
      <c r="K405" s="257">
        <v>0</v>
      </c>
      <c r="L405" s="259">
        <f t="shared" si="207"/>
        <v>0</v>
      </c>
      <c r="M405" s="257">
        <f t="shared" si="208"/>
        <v>0</v>
      </c>
    </row>
    <row r="406" spans="1:13" ht="24">
      <c r="A406" s="97" t="s">
        <v>44</v>
      </c>
      <c r="B406" s="18" t="s">
        <v>96</v>
      </c>
      <c r="C406" s="88">
        <f>+C407+C428</f>
        <v>2255386000</v>
      </c>
      <c r="D406" s="88">
        <f t="shared" ref="D406:K406" si="212">+D407+D428</f>
        <v>0</v>
      </c>
      <c r="E406" s="88">
        <f t="shared" si="212"/>
        <v>0</v>
      </c>
      <c r="F406" s="190">
        <f t="shared" si="212"/>
        <v>2255386000</v>
      </c>
      <c r="G406" s="88">
        <f t="shared" ref="G406" si="213">+G407+G428</f>
        <v>71670563</v>
      </c>
      <c r="H406" s="70">
        <f t="shared" si="212"/>
        <v>22781421</v>
      </c>
      <c r="I406" s="70">
        <f t="shared" si="212"/>
        <v>57368948</v>
      </c>
      <c r="J406" s="70">
        <f t="shared" si="212"/>
        <v>11337050</v>
      </c>
      <c r="K406" s="88">
        <f t="shared" si="212"/>
        <v>42138747</v>
      </c>
      <c r="L406" s="144">
        <f t="shared" si="207"/>
        <v>2.5436421082688284E-2</v>
      </c>
      <c r="M406" s="70">
        <f t="shared" si="208"/>
        <v>2183715437</v>
      </c>
    </row>
    <row r="407" spans="1:13" s="11" customFormat="1" ht="24">
      <c r="A407" s="160" t="s">
        <v>706</v>
      </c>
      <c r="B407" s="161" t="s">
        <v>96</v>
      </c>
      <c r="C407" s="162">
        <f>SUM(C408:C427)</f>
        <v>1886840000</v>
      </c>
      <c r="D407" s="162">
        <f t="shared" ref="D407:K407" si="214">SUM(D408:D427)</f>
        <v>0</v>
      </c>
      <c r="E407" s="162">
        <f t="shared" si="214"/>
        <v>0</v>
      </c>
      <c r="F407" s="162">
        <f t="shared" si="214"/>
        <v>1886840000</v>
      </c>
      <c r="G407" s="162">
        <f t="shared" ref="G407" si="215">SUM(G408:G427)</f>
        <v>18690313</v>
      </c>
      <c r="H407" s="162">
        <f t="shared" si="214"/>
        <v>6616798</v>
      </c>
      <c r="I407" s="162">
        <f t="shared" si="214"/>
        <v>15927402</v>
      </c>
      <c r="J407" s="162">
        <f t="shared" si="214"/>
        <v>7677050</v>
      </c>
      <c r="K407" s="162">
        <f t="shared" si="214"/>
        <v>15927402</v>
      </c>
      <c r="L407" s="164">
        <f t="shared" si="207"/>
        <v>8.4413103389794578E-3</v>
      </c>
      <c r="M407" s="162">
        <f t="shared" si="208"/>
        <v>1868149687</v>
      </c>
    </row>
    <row r="408" spans="1:13" s="36" customFormat="1">
      <c r="A408" s="80"/>
      <c r="B408" s="80" t="s">
        <v>158</v>
      </c>
      <c r="C408" s="81">
        <v>175990000</v>
      </c>
      <c r="D408" s="81">
        <v>0</v>
      </c>
      <c r="E408" s="81">
        <v>0</v>
      </c>
      <c r="F408" s="81">
        <f>+C408+E408</f>
        <v>175990000</v>
      </c>
      <c r="G408" s="81">
        <v>0</v>
      </c>
      <c r="H408" s="81">
        <v>0</v>
      </c>
      <c r="I408" s="81">
        <v>0</v>
      </c>
      <c r="J408" s="81">
        <v>0</v>
      </c>
      <c r="K408" s="81">
        <v>0</v>
      </c>
      <c r="L408" s="152">
        <f t="shared" si="207"/>
        <v>0</v>
      </c>
      <c r="M408" s="128">
        <f t="shared" si="208"/>
        <v>175990000</v>
      </c>
    </row>
    <row r="409" spans="1:13" s="10" customFormat="1">
      <c r="A409" s="80"/>
      <c r="B409" s="80" t="s">
        <v>128</v>
      </c>
      <c r="C409" s="81">
        <v>50644000</v>
      </c>
      <c r="D409" s="81">
        <v>0</v>
      </c>
      <c r="E409" s="81">
        <v>0</v>
      </c>
      <c r="F409" s="81">
        <f t="shared" ref="F409:F427" si="216">+C409+E409</f>
        <v>50644000</v>
      </c>
      <c r="G409" s="81">
        <v>0</v>
      </c>
      <c r="H409" s="81">
        <v>0</v>
      </c>
      <c r="I409" s="81">
        <v>0</v>
      </c>
      <c r="J409" s="81">
        <v>0</v>
      </c>
      <c r="K409" s="81">
        <v>0</v>
      </c>
      <c r="L409" s="152">
        <f t="shared" si="207"/>
        <v>0</v>
      </c>
      <c r="M409" s="128">
        <f t="shared" si="208"/>
        <v>50644000</v>
      </c>
    </row>
    <row r="410" spans="1:13" s="10" customFormat="1">
      <c r="A410" s="80"/>
      <c r="B410" s="80" t="s">
        <v>157</v>
      </c>
      <c r="C410" s="81">
        <v>5100000</v>
      </c>
      <c r="D410" s="81">
        <v>0</v>
      </c>
      <c r="E410" s="81">
        <v>0</v>
      </c>
      <c r="F410" s="81">
        <f t="shared" si="216"/>
        <v>5100000</v>
      </c>
      <c r="G410" s="81">
        <v>0</v>
      </c>
      <c r="H410" s="81">
        <v>0</v>
      </c>
      <c r="I410" s="81">
        <v>0</v>
      </c>
      <c r="J410" s="81">
        <v>0</v>
      </c>
      <c r="K410" s="81">
        <v>0</v>
      </c>
      <c r="L410" s="152">
        <f t="shared" si="207"/>
        <v>0</v>
      </c>
      <c r="M410" s="128">
        <f t="shared" si="208"/>
        <v>5100000</v>
      </c>
    </row>
    <row r="411" spans="1:13" s="10" customFormat="1">
      <c r="A411" s="80"/>
      <c r="B411" s="80" t="s">
        <v>156</v>
      </c>
      <c r="C411" s="81">
        <v>30000000</v>
      </c>
      <c r="D411" s="81">
        <v>0</v>
      </c>
      <c r="E411" s="81">
        <v>0</v>
      </c>
      <c r="F411" s="81">
        <f t="shared" si="216"/>
        <v>30000000</v>
      </c>
      <c r="G411" s="81">
        <v>0</v>
      </c>
      <c r="H411" s="81">
        <v>0</v>
      </c>
      <c r="I411" s="81">
        <v>0</v>
      </c>
      <c r="J411" s="81">
        <v>0</v>
      </c>
      <c r="K411" s="81">
        <v>0</v>
      </c>
      <c r="L411" s="152">
        <f t="shared" si="207"/>
        <v>0</v>
      </c>
      <c r="M411" s="128">
        <f t="shared" si="208"/>
        <v>30000000</v>
      </c>
    </row>
    <row r="412" spans="1:13" s="10" customFormat="1">
      <c r="A412" s="80"/>
      <c r="B412" s="80" t="s">
        <v>151</v>
      </c>
      <c r="C412" s="81">
        <v>487909000</v>
      </c>
      <c r="D412" s="81">
        <v>0</v>
      </c>
      <c r="E412" s="81">
        <v>0</v>
      </c>
      <c r="F412" s="81">
        <f t="shared" si="216"/>
        <v>487909000</v>
      </c>
      <c r="G412" s="81">
        <v>1500000</v>
      </c>
      <c r="H412" s="81">
        <v>0</v>
      </c>
      <c r="I412" s="81">
        <v>1500000</v>
      </c>
      <c r="J412" s="81">
        <v>0</v>
      </c>
      <c r="K412" s="81">
        <v>1500000</v>
      </c>
      <c r="L412" s="152">
        <f t="shared" si="207"/>
        <v>3.0743437813198771E-3</v>
      </c>
      <c r="M412" s="128">
        <f t="shared" si="208"/>
        <v>486409000</v>
      </c>
    </row>
    <row r="413" spans="1:13" s="10" customFormat="1">
      <c r="A413" s="80"/>
      <c r="B413" s="80" t="s">
        <v>150</v>
      </c>
      <c r="C413" s="81">
        <v>260953000</v>
      </c>
      <c r="D413" s="81">
        <v>0</v>
      </c>
      <c r="E413" s="81">
        <v>0</v>
      </c>
      <c r="F413" s="81">
        <f t="shared" si="216"/>
        <v>260953000</v>
      </c>
      <c r="G413" s="81">
        <v>1275411</v>
      </c>
      <c r="H413" s="81">
        <v>0</v>
      </c>
      <c r="I413" s="81">
        <v>0</v>
      </c>
      <c r="J413" s="81">
        <v>0</v>
      </c>
      <c r="K413" s="81">
        <v>0</v>
      </c>
      <c r="L413" s="152">
        <f t="shared" si="207"/>
        <v>0</v>
      </c>
      <c r="M413" s="128">
        <f t="shared" si="208"/>
        <v>259677589</v>
      </c>
    </row>
    <row r="414" spans="1:13" s="10" customFormat="1" ht="24">
      <c r="A414" s="80"/>
      <c r="B414" s="80" t="s">
        <v>149</v>
      </c>
      <c r="C414" s="81">
        <v>0</v>
      </c>
      <c r="D414" s="81">
        <v>0</v>
      </c>
      <c r="E414" s="81">
        <v>0</v>
      </c>
      <c r="F414" s="81">
        <f t="shared" si="216"/>
        <v>0</v>
      </c>
      <c r="G414" s="81">
        <v>0</v>
      </c>
      <c r="H414" s="81">
        <v>0</v>
      </c>
      <c r="I414" s="81">
        <v>0</v>
      </c>
      <c r="J414" s="81">
        <v>0</v>
      </c>
      <c r="K414" s="81">
        <v>0</v>
      </c>
      <c r="L414" s="152">
        <f t="shared" si="207"/>
        <v>0</v>
      </c>
      <c r="M414" s="128">
        <f t="shared" si="208"/>
        <v>0</v>
      </c>
    </row>
    <row r="415" spans="1:13" s="10" customFormat="1">
      <c r="A415" s="80"/>
      <c r="B415" s="80" t="s">
        <v>148</v>
      </c>
      <c r="C415" s="81">
        <v>263591000</v>
      </c>
      <c r="D415" s="81">
        <v>0</v>
      </c>
      <c r="E415" s="81">
        <v>0</v>
      </c>
      <c r="F415" s="81">
        <f t="shared" si="216"/>
        <v>263591000</v>
      </c>
      <c r="G415" s="81">
        <v>5679276</v>
      </c>
      <c r="H415" s="81">
        <v>853568</v>
      </c>
      <c r="I415" s="81">
        <v>5679276</v>
      </c>
      <c r="J415" s="81">
        <v>853568</v>
      </c>
      <c r="K415" s="81">
        <v>5679276</v>
      </c>
      <c r="L415" s="152">
        <f t="shared" si="207"/>
        <v>2.1545788740890241E-2</v>
      </c>
      <c r="M415" s="128">
        <f t="shared" si="208"/>
        <v>257911724</v>
      </c>
    </row>
    <row r="416" spans="1:13" s="10" customFormat="1" ht="24">
      <c r="A416" s="80"/>
      <c r="B416" s="80" t="s">
        <v>147</v>
      </c>
      <c r="C416" s="81">
        <v>212992000</v>
      </c>
      <c r="D416" s="81">
        <v>0</v>
      </c>
      <c r="E416" s="81">
        <v>0</v>
      </c>
      <c r="F416" s="81">
        <f t="shared" si="216"/>
        <v>212992000</v>
      </c>
      <c r="G416" s="81">
        <v>5858126</v>
      </c>
      <c r="H416" s="81">
        <v>2873230</v>
      </c>
      <c r="I416" s="81">
        <v>5858126</v>
      </c>
      <c r="J416" s="81">
        <v>3933482</v>
      </c>
      <c r="K416" s="81">
        <v>5858126</v>
      </c>
      <c r="L416" s="152">
        <f t="shared" si="207"/>
        <v>2.7503971980168268E-2</v>
      </c>
      <c r="M416" s="128">
        <f t="shared" si="208"/>
        <v>207133874</v>
      </c>
    </row>
    <row r="417" spans="1:13" s="10" customFormat="1">
      <c r="A417" s="80"/>
      <c r="B417" s="80" t="s">
        <v>146</v>
      </c>
      <c r="C417" s="81">
        <v>243302000</v>
      </c>
      <c r="D417" s="81">
        <v>0</v>
      </c>
      <c r="E417" s="81">
        <v>0</v>
      </c>
      <c r="F417" s="81">
        <f t="shared" si="216"/>
        <v>243302000</v>
      </c>
      <c r="G417" s="81">
        <v>4377500</v>
      </c>
      <c r="H417" s="81">
        <v>2890000</v>
      </c>
      <c r="I417" s="81">
        <v>2890000</v>
      </c>
      <c r="J417" s="81">
        <v>2890000</v>
      </c>
      <c r="K417" s="81">
        <v>2890000</v>
      </c>
      <c r="L417" s="152">
        <f t="shared" si="207"/>
        <v>1.187824185580061E-2</v>
      </c>
      <c r="M417" s="128">
        <f t="shared" si="208"/>
        <v>238924500</v>
      </c>
    </row>
    <row r="418" spans="1:13" s="10" customFormat="1">
      <c r="A418" s="80"/>
      <c r="B418" s="80" t="s">
        <v>170</v>
      </c>
      <c r="C418" s="81">
        <v>11280000</v>
      </c>
      <c r="D418" s="81">
        <v>0</v>
      </c>
      <c r="E418" s="81">
        <v>0</v>
      </c>
      <c r="F418" s="81">
        <f t="shared" si="216"/>
        <v>11280000</v>
      </c>
      <c r="G418" s="81">
        <v>0</v>
      </c>
      <c r="H418" s="81">
        <v>0</v>
      </c>
      <c r="I418" s="81">
        <v>0</v>
      </c>
      <c r="J418" s="81">
        <v>0</v>
      </c>
      <c r="K418" s="81">
        <v>0</v>
      </c>
      <c r="L418" s="152">
        <f t="shared" si="207"/>
        <v>0</v>
      </c>
      <c r="M418" s="128">
        <f t="shared" si="208"/>
        <v>11280000</v>
      </c>
    </row>
    <row r="419" spans="1:13" s="10" customFormat="1">
      <c r="A419" s="80"/>
      <c r="B419" s="80" t="s">
        <v>154</v>
      </c>
      <c r="C419" s="81">
        <v>20775000</v>
      </c>
      <c r="D419" s="81">
        <v>0</v>
      </c>
      <c r="E419" s="81">
        <v>0</v>
      </c>
      <c r="F419" s="81">
        <f t="shared" si="216"/>
        <v>20775000</v>
      </c>
      <c r="G419" s="81">
        <v>0</v>
      </c>
      <c r="H419" s="81">
        <v>0</v>
      </c>
      <c r="I419" s="81">
        <v>0</v>
      </c>
      <c r="J419" s="81">
        <v>0</v>
      </c>
      <c r="K419" s="81">
        <v>0</v>
      </c>
      <c r="L419" s="152">
        <f t="shared" si="207"/>
        <v>0</v>
      </c>
      <c r="M419" s="128">
        <f t="shared" si="208"/>
        <v>20775000</v>
      </c>
    </row>
    <row r="420" spans="1:13" s="10" customFormat="1">
      <c r="A420" s="80"/>
      <c r="B420" s="80" t="s">
        <v>167</v>
      </c>
      <c r="C420" s="81">
        <v>54766000</v>
      </c>
      <c r="D420" s="81">
        <v>0</v>
      </c>
      <c r="E420" s="81">
        <v>0</v>
      </c>
      <c r="F420" s="81">
        <f t="shared" si="216"/>
        <v>54766000</v>
      </c>
      <c r="G420" s="81">
        <v>0</v>
      </c>
      <c r="H420" s="81">
        <v>0</v>
      </c>
      <c r="I420" s="81">
        <v>0</v>
      </c>
      <c r="J420" s="81">
        <v>0</v>
      </c>
      <c r="K420" s="81">
        <v>0</v>
      </c>
      <c r="L420" s="152">
        <f t="shared" si="207"/>
        <v>0</v>
      </c>
      <c r="M420" s="128">
        <f t="shared" si="208"/>
        <v>54766000</v>
      </c>
    </row>
    <row r="421" spans="1:13" s="10" customFormat="1">
      <c r="A421" s="80"/>
      <c r="B421" s="80" t="s">
        <v>180</v>
      </c>
      <c r="C421" s="81">
        <v>27014000</v>
      </c>
      <c r="D421" s="81">
        <v>0</v>
      </c>
      <c r="E421" s="81">
        <v>0</v>
      </c>
      <c r="F421" s="81">
        <f t="shared" si="216"/>
        <v>27014000</v>
      </c>
      <c r="G421" s="81">
        <v>0</v>
      </c>
      <c r="H421" s="81">
        <v>0</v>
      </c>
      <c r="I421" s="81">
        <v>0</v>
      </c>
      <c r="J421" s="81">
        <v>0</v>
      </c>
      <c r="K421" s="81">
        <v>0</v>
      </c>
      <c r="L421" s="152">
        <f t="shared" si="207"/>
        <v>0</v>
      </c>
      <c r="M421" s="128">
        <f t="shared" si="208"/>
        <v>27014000</v>
      </c>
    </row>
    <row r="422" spans="1:13" s="10" customFormat="1">
      <c r="A422" s="80"/>
      <c r="B422" s="80" t="s">
        <v>155</v>
      </c>
      <c r="C422" s="81">
        <v>0</v>
      </c>
      <c r="D422" s="81">
        <v>0</v>
      </c>
      <c r="E422" s="81">
        <v>0</v>
      </c>
      <c r="F422" s="81">
        <f>+C422+E422</f>
        <v>0</v>
      </c>
      <c r="G422" s="81">
        <v>0</v>
      </c>
      <c r="H422" s="81">
        <v>0</v>
      </c>
      <c r="I422" s="81">
        <v>0</v>
      </c>
      <c r="J422" s="81">
        <v>0</v>
      </c>
      <c r="K422" s="81">
        <v>0</v>
      </c>
      <c r="L422" s="152">
        <f t="shared" si="207"/>
        <v>0</v>
      </c>
      <c r="M422" s="128">
        <f t="shared" si="208"/>
        <v>0</v>
      </c>
    </row>
    <row r="423" spans="1:13" s="10" customFormat="1">
      <c r="A423" s="80"/>
      <c r="B423" s="80" t="s">
        <v>169</v>
      </c>
      <c r="C423" s="81">
        <v>20524000</v>
      </c>
      <c r="D423" s="81">
        <v>0</v>
      </c>
      <c r="E423" s="81">
        <v>0</v>
      </c>
      <c r="F423" s="81">
        <f t="shared" si="216"/>
        <v>20524000</v>
      </c>
      <c r="G423" s="81">
        <v>0</v>
      </c>
      <c r="H423" s="81">
        <v>0</v>
      </c>
      <c r="I423" s="81">
        <v>0</v>
      </c>
      <c r="J423" s="81">
        <v>0</v>
      </c>
      <c r="K423" s="81">
        <v>0</v>
      </c>
      <c r="L423" s="152">
        <f t="shared" si="207"/>
        <v>0</v>
      </c>
      <c r="M423" s="128">
        <f t="shared" si="208"/>
        <v>20524000</v>
      </c>
    </row>
    <row r="424" spans="1:13" s="10" customFormat="1">
      <c r="A424" s="80"/>
      <c r="B424" s="80" t="s">
        <v>186</v>
      </c>
      <c r="C424" s="81">
        <v>0</v>
      </c>
      <c r="D424" s="81">
        <v>0</v>
      </c>
      <c r="E424" s="81">
        <v>0</v>
      </c>
      <c r="F424" s="81">
        <f t="shared" si="216"/>
        <v>0</v>
      </c>
      <c r="G424" s="81">
        <v>0</v>
      </c>
      <c r="H424" s="81">
        <v>0</v>
      </c>
      <c r="I424" s="81">
        <v>0</v>
      </c>
      <c r="J424" s="81">
        <v>0</v>
      </c>
      <c r="K424" s="81">
        <v>0</v>
      </c>
      <c r="L424" s="152">
        <f t="shared" si="207"/>
        <v>0</v>
      </c>
      <c r="M424" s="128">
        <f t="shared" si="208"/>
        <v>0</v>
      </c>
    </row>
    <row r="425" spans="1:13" s="10" customFormat="1">
      <c r="A425" s="80"/>
      <c r="B425" s="80" t="s">
        <v>182</v>
      </c>
      <c r="C425" s="81">
        <v>0</v>
      </c>
      <c r="D425" s="81">
        <v>0</v>
      </c>
      <c r="E425" s="81">
        <v>0</v>
      </c>
      <c r="F425" s="81">
        <f t="shared" si="216"/>
        <v>0</v>
      </c>
      <c r="G425" s="81">
        <v>0</v>
      </c>
      <c r="H425" s="81">
        <v>0</v>
      </c>
      <c r="I425" s="81">
        <v>0</v>
      </c>
      <c r="J425" s="81">
        <v>0</v>
      </c>
      <c r="K425" s="81">
        <v>0</v>
      </c>
      <c r="L425" s="152">
        <f t="shared" si="207"/>
        <v>0</v>
      </c>
      <c r="M425" s="128">
        <f t="shared" si="208"/>
        <v>0</v>
      </c>
    </row>
    <row r="426" spans="1:13" s="10" customFormat="1">
      <c r="A426" s="80"/>
      <c r="B426" s="80" t="s">
        <v>185</v>
      </c>
      <c r="C426" s="81">
        <v>0</v>
      </c>
      <c r="D426" s="81">
        <v>0</v>
      </c>
      <c r="E426" s="81">
        <v>0</v>
      </c>
      <c r="F426" s="81">
        <f t="shared" si="216"/>
        <v>0</v>
      </c>
      <c r="G426" s="81">
        <v>0</v>
      </c>
      <c r="H426" s="81">
        <v>0</v>
      </c>
      <c r="I426" s="81">
        <v>0</v>
      </c>
      <c r="J426" s="81">
        <v>0</v>
      </c>
      <c r="K426" s="81">
        <v>0</v>
      </c>
      <c r="L426" s="152">
        <f t="shared" si="207"/>
        <v>0</v>
      </c>
      <c r="M426" s="128">
        <f t="shared" si="208"/>
        <v>0</v>
      </c>
    </row>
    <row r="427" spans="1:13" s="10" customFormat="1">
      <c r="A427" s="80"/>
      <c r="B427" s="80" t="s">
        <v>171</v>
      </c>
      <c r="C427" s="81">
        <v>22000000</v>
      </c>
      <c r="D427" s="81">
        <v>0</v>
      </c>
      <c r="E427" s="81">
        <v>0</v>
      </c>
      <c r="F427" s="81">
        <f t="shared" si="216"/>
        <v>22000000</v>
      </c>
      <c r="G427" s="81">
        <v>0</v>
      </c>
      <c r="H427" s="81">
        <v>0</v>
      </c>
      <c r="I427" s="81">
        <v>0</v>
      </c>
      <c r="J427" s="81">
        <v>0</v>
      </c>
      <c r="K427" s="81">
        <v>0</v>
      </c>
      <c r="L427" s="152">
        <f t="shared" si="207"/>
        <v>0</v>
      </c>
      <c r="M427" s="128">
        <f t="shared" si="208"/>
        <v>22000000</v>
      </c>
    </row>
    <row r="428" spans="1:13" s="10" customFormat="1">
      <c r="A428" s="160" t="s">
        <v>707</v>
      </c>
      <c r="B428" s="161" t="s">
        <v>184</v>
      </c>
      <c r="C428" s="162">
        <f t="shared" ref="C428:K428" si="217">SUM(C429:C446)</f>
        <v>368546000</v>
      </c>
      <c r="D428" s="162">
        <f t="shared" si="217"/>
        <v>0</v>
      </c>
      <c r="E428" s="162">
        <f t="shared" si="217"/>
        <v>0</v>
      </c>
      <c r="F428" s="185">
        <f t="shared" si="217"/>
        <v>368546000</v>
      </c>
      <c r="G428" s="162">
        <f t="shared" si="217"/>
        <v>52980250</v>
      </c>
      <c r="H428" s="162">
        <f t="shared" si="217"/>
        <v>16164623</v>
      </c>
      <c r="I428" s="162">
        <f t="shared" si="217"/>
        <v>41441546</v>
      </c>
      <c r="J428" s="162">
        <f t="shared" si="217"/>
        <v>3660000</v>
      </c>
      <c r="K428" s="162">
        <f t="shared" si="217"/>
        <v>26211345</v>
      </c>
      <c r="L428" s="164">
        <f t="shared" si="207"/>
        <v>0.11244606100730981</v>
      </c>
      <c r="M428" s="162">
        <f t="shared" si="208"/>
        <v>315565750</v>
      </c>
    </row>
    <row r="429" spans="1:13" s="36" customFormat="1">
      <c r="A429" s="80"/>
      <c r="B429" s="80" t="s">
        <v>153</v>
      </c>
      <c r="C429" s="81">
        <v>3686000</v>
      </c>
      <c r="D429" s="81">
        <v>0</v>
      </c>
      <c r="E429" s="81">
        <v>0</v>
      </c>
      <c r="F429" s="81">
        <f>+C429+E429</f>
        <v>3686000</v>
      </c>
      <c r="G429" s="81">
        <v>0</v>
      </c>
      <c r="H429" s="81">
        <v>0</v>
      </c>
      <c r="I429" s="81">
        <v>0</v>
      </c>
      <c r="J429" s="81">
        <v>0</v>
      </c>
      <c r="K429" s="81">
        <v>0</v>
      </c>
      <c r="L429" s="152">
        <f t="shared" si="207"/>
        <v>0</v>
      </c>
      <c r="M429" s="128">
        <f t="shared" si="208"/>
        <v>3686000</v>
      </c>
    </row>
    <row r="430" spans="1:13" s="10" customFormat="1">
      <c r="A430" s="80"/>
      <c r="B430" s="80" t="s">
        <v>157</v>
      </c>
      <c r="C430" s="81">
        <v>717000</v>
      </c>
      <c r="D430" s="81">
        <v>0</v>
      </c>
      <c r="E430" s="81">
        <v>0</v>
      </c>
      <c r="F430" s="81">
        <f t="shared" ref="F430:F446" si="218">+C430+E430</f>
        <v>717000</v>
      </c>
      <c r="G430" s="81">
        <v>0</v>
      </c>
      <c r="H430" s="81">
        <v>0</v>
      </c>
      <c r="I430" s="81">
        <v>0</v>
      </c>
      <c r="J430" s="81">
        <v>0</v>
      </c>
      <c r="K430" s="81">
        <v>0</v>
      </c>
      <c r="L430" s="152">
        <f t="shared" si="207"/>
        <v>0</v>
      </c>
      <c r="M430" s="128">
        <f t="shared" si="208"/>
        <v>717000</v>
      </c>
    </row>
    <row r="431" spans="1:13" s="10" customFormat="1" ht="24">
      <c r="A431" s="80"/>
      <c r="B431" s="80" t="s">
        <v>183</v>
      </c>
      <c r="C431" s="81">
        <v>32768000</v>
      </c>
      <c r="D431" s="81">
        <v>0</v>
      </c>
      <c r="E431" s="81">
        <v>0</v>
      </c>
      <c r="F431" s="81">
        <f t="shared" si="218"/>
        <v>32768000</v>
      </c>
      <c r="G431" s="81">
        <v>0</v>
      </c>
      <c r="H431" s="81">
        <v>0</v>
      </c>
      <c r="I431" s="81">
        <v>0</v>
      </c>
      <c r="J431" s="81">
        <v>0</v>
      </c>
      <c r="K431" s="81">
        <v>0</v>
      </c>
      <c r="L431" s="152">
        <f t="shared" si="207"/>
        <v>0</v>
      </c>
      <c r="M431" s="128">
        <f t="shared" si="208"/>
        <v>32768000</v>
      </c>
    </row>
    <row r="432" spans="1:13" s="10" customFormat="1" ht="25.5">
      <c r="A432" s="80"/>
      <c r="B432" s="230" t="s">
        <v>799</v>
      </c>
      <c r="C432" s="81">
        <v>7997000</v>
      </c>
      <c r="D432" s="81">
        <v>0</v>
      </c>
      <c r="E432" s="81">
        <v>10240000</v>
      </c>
      <c r="F432" s="81">
        <f t="shared" si="218"/>
        <v>18237000</v>
      </c>
      <c r="G432" s="81">
        <v>10188428</v>
      </c>
      <c r="H432" s="81">
        <v>3633828</v>
      </c>
      <c r="I432" s="81">
        <v>3633828</v>
      </c>
      <c r="J432" s="81">
        <v>0</v>
      </c>
      <c r="K432" s="81">
        <v>0</v>
      </c>
      <c r="L432" s="152"/>
      <c r="M432" s="128"/>
    </row>
    <row r="433" spans="1:13" s="10" customFormat="1">
      <c r="A433" s="80"/>
      <c r="B433" s="80" t="s">
        <v>151</v>
      </c>
      <c r="C433" s="81">
        <v>19994000</v>
      </c>
      <c r="D433" s="81">
        <v>0</v>
      </c>
      <c r="E433" s="81">
        <v>0</v>
      </c>
      <c r="F433" s="81">
        <f t="shared" si="218"/>
        <v>19994000</v>
      </c>
      <c r="G433" s="81">
        <v>3634104</v>
      </c>
      <c r="H433" s="81">
        <v>0</v>
      </c>
      <c r="I433" s="81">
        <v>0</v>
      </c>
      <c r="J433" s="81">
        <v>0</v>
      </c>
      <c r="K433" s="81">
        <v>0</v>
      </c>
      <c r="L433" s="152">
        <f t="shared" si="207"/>
        <v>0</v>
      </c>
      <c r="M433" s="128">
        <f t="shared" si="208"/>
        <v>16359896</v>
      </c>
    </row>
    <row r="434" spans="1:13" s="10" customFormat="1">
      <c r="A434" s="80"/>
      <c r="B434" s="80" t="s">
        <v>150</v>
      </c>
      <c r="C434" s="81">
        <v>34085000</v>
      </c>
      <c r="D434" s="81">
        <v>0</v>
      </c>
      <c r="E434" s="81">
        <v>0</v>
      </c>
      <c r="F434" s="81">
        <f t="shared" si="218"/>
        <v>34085000</v>
      </c>
      <c r="G434" s="81">
        <v>2725578</v>
      </c>
      <c r="H434" s="81">
        <v>0</v>
      </c>
      <c r="I434" s="81">
        <v>2725578</v>
      </c>
      <c r="J434" s="81">
        <v>0</v>
      </c>
      <c r="K434" s="81">
        <v>0</v>
      </c>
      <c r="L434" s="152">
        <f t="shared" si="207"/>
        <v>7.9964148452398409E-2</v>
      </c>
      <c r="M434" s="128">
        <f t="shared" si="208"/>
        <v>31359422</v>
      </c>
    </row>
    <row r="435" spans="1:13" s="10" customFormat="1" ht="24">
      <c r="A435" s="80"/>
      <c r="B435" s="80" t="s">
        <v>149</v>
      </c>
      <c r="C435" s="81">
        <v>0</v>
      </c>
      <c r="D435" s="81">
        <v>0</v>
      </c>
      <c r="E435" s="81">
        <v>0</v>
      </c>
      <c r="F435" s="81">
        <f t="shared" si="218"/>
        <v>0</v>
      </c>
      <c r="G435" s="81">
        <v>0</v>
      </c>
      <c r="H435" s="81">
        <v>0</v>
      </c>
      <c r="I435" s="81">
        <v>0</v>
      </c>
      <c r="J435" s="81">
        <v>0</v>
      </c>
      <c r="K435" s="81">
        <v>0</v>
      </c>
      <c r="L435" s="152">
        <f t="shared" si="207"/>
        <v>0</v>
      </c>
      <c r="M435" s="128">
        <f t="shared" si="208"/>
        <v>0</v>
      </c>
    </row>
    <row r="436" spans="1:13" s="10" customFormat="1">
      <c r="A436" s="80"/>
      <c r="B436" s="80" t="s">
        <v>148</v>
      </c>
      <c r="C436" s="81">
        <v>43679000</v>
      </c>
      <c r="D436" s="81">
        <v>0</v>
      </c>
      <c r="E436" s="81">
        <v>0</v>
      </c>
      <c r="F436" s="81">
        <f t="shared" si="218"/>
        <v>43679000</v>
      </c>
      <c r="G436" s="81">
        <v>2421811</v>
      </c>
      <c r="H436" s="81">
        <v>2421811</v>
      </c>
      <c r="I436" s="81">
        <v>2421811</v>
      </c>
      <c r="J436" s="81">
        <v>0</v>
      </c>
      <c r="K436" s="81">
        <v>0</v>
      </c>
      <c r="L436" s="152">
        <f t="shared" si="207"/>
        <v>5.5445660385997846E-2</v>
      </c>
      <c r="M436" s="128">
        <f t="shared" si="208"/>
        <v>41257189</v>
      </c>
    </row>
    <row r="437" spans="1:13" s="10" customFormat="1" ht="24">
      <c r="A437" s="80"/>
      <c r="B437" s="80" t="s">
        <v>147</v>
      </c>
      <c r="C437" s="81">
        <v>19115000</v>
      </c>
      <c r="D437" s="81">
        <v>0</v>
      </c>
      <c r="E437" s="81">
        <v>0</v>
      </c>
      <c r="F437" s="81">
        <f t="shared" si="218"/>
        <v>19115000</v>
      </c>
      <c r="G437" s="81">
        <v>1937449</v>
      </c>
      <c r="H437" s="81">
        <v>1937449</v>
      </c>
      <c r="I437" s="81">
        <v>1937449</v>
      </c>
      <c r="J437" s="81">
        <v>0</v>
      </c>
      <c r="K437" s="81">
        <v>0</v>
      </c>
      <c r="L437" s="152">
        <f t="shared" si="207"/>
        <v>0.10135752027203766</v>
      </c>
      <c r="M437" s="128">
        <f t="shared" si="208"/>
        <v>17177551</v>
      </c>
    </row>
    <row r="438" spans="1:13" s="10" customFormat="1">
      <c r="A438" s="80"/>
      <c r="B438" s="80" t="s">
        <v>146</v>
      </c>
      <c r="C438" s="81">
        <v>25906000</v>
      </c>
      <c r="D438" s="81">
        <v>0</v>
      </c>
      <c r="E438" s="81">
        <v>0</v>
      </c>
      <c r="F438" s="81">
        <f t="shared" si="218"/>
        <v>25906000</v>
      </c>
      <c r="G438" s="81">
        <v>3390535</v>
      </c>
      <c r="H438" s="81">
        <v>3390535</v>
      </c>
      <c r="I438" s="81">
        <v>3390535</v>
      </c>
      <c r="J438" s="81">
        <v>0</v>
      </c>
      <c r="K438" s="81">
        <v>0</v>
      </c>
      <c r="L438" s="152">
        <f t="shared" si="207"/>
        <v>0.13087836794564967</v>
      </c>
      <c r="M438" s="128">
        <f t="shared" si="208"/>
        <v>22515465</v>
      </c>
    </row>
    <row r="439" spans="1:13" s="10" customFormat="1">
      <c r="A439" s="80"/>
      <c r="B439" s="242" t="s">
        <v>855</v>
      </c>
      <c r="C439" s="81">
        <v>10000000</v>
      </c>
      <c r="D439" s="81">
        <v>0</v>
      </c>
      <c r="E439" s="81">
        <v>0</v>
      </c>
      <c r="F439" s="81">
        <f t="shared" si="218"/>
        <v>10000000</v>
      </c>
      <c r="G439" s="81">
        <v>4781000</v>
      </c>
      <c r="H439" s="81">
        <v>4781000</v>
      </c>
      <c r="I439" s="81">
        <v>4781000</v>
      </c>
      <c r="J439" s="81">
        <v>3660000</v>
      </c>
      <c r="K439" s="81">
        <v>3660000</v>
      </c>
      <c r="L439" s="152">
        <f t="shared" ref="L439" si="219">+IFERROR(I439/F439,0)</f>
        <v>0.47810000000000002</v>
      </c>
      <c r="M439" s="128">
        <f t="shared" ref="M439" si="220">+F439-G439</f>
        <v>5219000</v>
      </c>
    </row>
    <row r="440" spans="1:13" s="10" customFormat="1">
      <c r="A440" s="80"/>
      <c r="B440" s="80" t="s">
        <v>154</v>
      </c>
      <c r="C440" s="81">
        <v>5632000</v>
      </c>
      <c r="D440" s="81">
        <v>0</v>
      </c>
      <c r="E440" s="81">
        <v>0</v>
      </c>
      <c r="F440" s="81">
        <f t="shared" si="218"/>
        <v>5632000</v>
      </c>
      <c r="G440" s="81">
        <v>0</v>
      </c>
      <c r="H440" s="81">
        <v>0</v>
      </c>
      <c r="I440" s="81">
        <v>0</v>
      </c>
      <c r="J440" s="81">
        <v>0</v>
      </c>
      <c r="K440" s="81">
        <v>0</v>
      </c>
      <c r="L440" s="152">
        <f t="shared" si="207"/>
        <v>0</v>
      </c>
      <c r="M440" s="128">
        <f t="shared" si="208"/>
        <v>5632000</v>
      </c>
    </row>
    <row r="441" spans="1:13" s="10" customFormat="1">
      <c r="A441" s="80"/>
      <c r="B441" s="80" t="s">
        <v>182</v>
      </c>
      <c r="C441" s="81">
        <v>24909000</v>
      </c>
      <c r="D441" s="81">
        <v>0</v>
      </c>
      <c r="E441" s="81">
        <v>0</v>
      </c>
      <c r="F441" s="81">
        <f t="shared" si="218"/>
        <v>24909000</v>
      </c>
      <c r="G441" s="81">
        <v>22551345</v>
      </c>
      <c r="H441" s="81">
        <v>0</v>
      </c>
      <c r="I441" s="81">
        <v>22551345</v>
      </c>
      <c r="J441" s="81">
        <v>0</v>
      </c>
      <c r="K441" s="81">
        <v>22551345</v>
      </c>
      <c r="L441" s="152">
        <f t="shared" si="207"/>
        <v>0.9053492713477056</v>
      </c>
      <c r="M441" s="128">
        <f t="shared" si="208"/>
        <v>2357655</v>
      </c>
    </row>
    <row r="442" spans="1:13" s="10" customFormat="1">
      <c r="A442" s="80"/>
      <c r="B442" s="80" t="s">
        <v>181</v>
      </c>
      <c r="C442" s="81">
        <v>103500000</v>
      </c>
      <c r="D442" s="81">
        <v>0</v>
      </c>
      <c r="E442" s="81">
        <v>0</v>
      </c>
      <c r="F442" s="81">
        <f t="shared" si="218"/>
        <v>103500000</v>
      </c>
      <c r="G442" s="81">
        <v>0</v>
      </c>
      <c r="H442" s="81">
        <v>0</v>
      </c>
      <c r="I442" s="81">
        <v>0</v>
      </c>
      <c r="J442" s="81">
        <v>0</v>
      </c>
      <c r="K442" s="81">
        <v>0</v>
      </c>
      <c r="L442" s="152">
        <f t="shared" si="207"/>
        <v>0</v>
      </c>
      <c r="M442" s="128">
        <f t="shared" si="208"/>
        <v>103500000</v>
      </c>
    </row>
    <row r="443" spans="1:13" s="10" customFormat="1">
      <c r="A443" s="80"/>
      <c r="B443" s="80" t="s">
        <v>169</v>
      </c>
      <c r="C443" s="81">
        <v>10240000</v>
      </c>
      <c r="D443" s="81">
        <v>0</v>
      </c>
      <c r="E443" s="81">
        <v>-10240000</v>
      </c>
      <c r="F443" s="81">
        <f t="shared" si="218"/>
        <v>0</v>
      </c>
      <c r="G443" s="81">
        <v>0</v>
      </c>
      <c r="H443" s="81">
        <v>0</v>
      </c>
      <c r="I443" s="81">
        <v>0</v>
      </c>
      <c r="J443" s="81">
        <v>0</v>
      </c>
      <c r="K443" s="81">
        <v>0</v>
      </c>
      <c r="L443" s="152">
        <f t="shared" si="207"/>
        <v>0</v>
      </c>
      <c r="M443" s="128">
        <f t="shared" si="208"/>
        <v>0</v>
      </c>
    </row>
    <row r="444" spans="1:13" s="10" customFormat="1">
      <c r="A444" s="80"/>
      <c r="B444" s="80" t="s">
        <v>178</v>
      </c>
      <c r="C444" s="81">
        <v>2254000</v>
      </c>
      <c r="D444" s="81">
        <v>0</v>
      </c>
      <c r="E444" s="81">
        <v>0</v>
      </c>
      <c r="F444" s="81">
        <f>+C444+E444</f>
        <v>2254000</v>
      </c>
      <c r="G444" s="81">
        <v>0</v>
      </c>
      <c r="H444" s="81">
        <v>0</v>
      </c>
      <c r="I444" s="81">
        <v>0</v>
      </c>
      <c r="J444" s="81">
        <v>0</v>
      </c>
      <c r="K444" s="81">
        <v>0</v>
      </c>
      <c r="L444" s="152">
        <f t="shared" si="207"/>
        <v>0</v>
      </c>
      <c r="M444" s="128">
        <f t="shared" si="208"/>
        <v>2254000</v>
      </c>
    </row>
    <row r="445" spans="1:13" s="10" customFormat="1">
      <c r="A445" s="80"/>
      <c r="B445" s="80" t="s">
        <v>180</v>
      </c>
      <c r="C445" s="81">
        <v>12800000</v>
      </c>
      <c r="D445" s="81">
        <v>0</v>
      </c>
      <c r="E445" s="81">
        <v>0</v>
      </c>
      <c r="F445" s="81">
        <f t="shared" si="218"/>
        <v>12800000</v>
      </c>
      <c r="G445" s="81">
        <v>0</v>
      </c>
      <c r="H445" s="81">
        <v>0</v>
      </c>
      <c r="I445" s="81">
        <v>0</v>
      </c>
      <c r="J445" s="81">
        <v>0</v>
      </c>
      <c r="K445" s="81">
        <v>0</v>
      </c>
      <c r="L445" s="152">
        <f t="shared" si="207"/>
        <v>0</v>
      </c>
      <c r="M445" s="128">
        <f t="shared" si="208"/>
        <v>12800000</v>
      </c>
    </row>
    <row r="446" spans="1:13" s="10" customFormat="1">
      <c r="A446" s="80"/>
      <c r="B446" s="80" t="s">
        <v>167</v>
      </c>
      <c r="C446" s="81">
        <v>11264000</v>
      </c>
      <c r="D446" s="81">
        <v>0</v>
      </c>
      <c r="E446" s="81">
        <v>0</v>
      </c>
      <c r="F446" s="81">
        <f t="shared" si="218"/>
        <v>11264000</v>
      </c>
      <c r="G446" s="81">
        <v>1350000</v>
      </c>
      <c r="H446" s="81">
        <v>0</v>
      </c>
      <c r="I446" s="81">
        <v>0</v>
      </c>
      <c r="J446" s="81">
        <v>0</v>
      </c>
      <c r="K446" s="81">
        <v>0</v>
      </c>
      <c r="L446" s="152">
        <f t="shared" si="207"/>
        <v>0</v>
      </c>
      <c r="M446" s="128">
        <f t="shared" si="208"/>
        <v>9914000</v>
      </c>
    </row>
    <row r="447" spans="1:13" s="11" customFormat="1" ht="36">
      <c r="A447" s="87" t="s">
        <v>708</v>
      </c>
      <c r="B447" s="30" t="s">
        <v>179</v>
      </c>
      <c r="C447" s="73">
        <f t="shared" ref="C447:K447" si="221">+C448+C449+C452+C456+C457+C462+C463+C466+C467+C468+C469</f>
        <v>3054559000</v>
      </c>
      <c r="D447" s="73">
        <f t="shared" si="221"/>
        <v>0</v>
      </c>
      <c r="E447" s="73">
        <f t="shared" si="221"/>
        <v>0</v>
      </c>
      <c r="F447" s="73">
        <f t="shared" si="221"/>
        <v>3054559000</v>
      </c>
      <c r="G447" s="73">
        <f t="shared" si="221"/>
        <v>677218300</v>
      </c>
      <c r="H447" s="73">
        <f t="shared" si="221"/>
        <v>0</v>
      </c>
      <c r="I447" s="73">
        <f t="shared" si="221"/>
        <v>0</v>
      </c>
      <c r="J447" s="73">
        <f t="shared" si="221"/>
        <v>0</v>
      </c>
      <c r="K447" s="73">
        <f t="shared" si="221"/>
        <v>0</v>
      </c>
      <c r="L447" s="147">
        <f t="shared" si="207"/>
        <v>0</v>
      </c>
      <c r="M447" s="73">
        <f t="shared" si="208"/>
        <v>2377340700</v>
      </c>
    </row>
    <row r="448" spans="1:13" s="36" customFormat="1" ht="36">
      <c r="A448" s="168" t="s">
        <v>709</v>
      </c>
      <c r="B448" s="169" t="s">
        <v>97</v>
      </c>
      <c r="C448" s="170">
        <v>248000000</v>
      </c>
      <c r="D448" s="170">
        <v>0</v>
      </c>
      <c r="E448" s="170">
        <v>0</v>
      </c>
      <c r="F448" s="170">
        <f>+C448+E448</f>
        <v>248000000</v>
      </c>
      <c r="G448" s="170">
        <v>82670000</v>
      </c>
      <c r="H448" s="170">
        <v>0</v>
      </c>
      <c r="I448" s="170">
        <v>0</v>
      </c>
      <c r="J448" s="170">
        <v>0</v>
      </c>
      <c r="K448" s="170">
        <v>0</v>
      </c>
      <c r="L448" s="171">
        <f t="shared" si="207"/>
        <v>0</v>
      </c>
      <c r="M448" s="170">
        <f t="shared" si="208"/>
        <v>165330000</v>
      </c>
    </row>
    <row r="449" spans="1:13" s="36" customFormat="1" ht="24">
      <c r="A449" s="160" t="s">
        <v>710</v>
      </c>
      <c r="B449" s="161" t="s">
        <v>98</v>
      </c>
      <c r="C449" s="162">
        <f>+C450+C451</f>
        <v>101370000</v>
      </c>
      <c r="D449" s="162">
        <f t="shared" ref="D449:K449" si="222">+D450+D451</f>
        <v>0</v>
      </c>
      <c r="E449" s="162">
        <f t="shared" si="222"/>
        <v>0</v>
      </c>
      <c r="F449" s="162">
        <f t="shared" si="222"/>
        <v>101370000</v>
      </c>
      <c r="G449" s="162">
        <f t="shared" si="222"/>
        <v>0</v>
      </c>
      <c r="H449" s="162">
        <f t="shared" si="222"/>
        <v>0</v>
      </c>
      <c r="I449" s="162">
        <f t="shared" si="222"/>
        <v>0</v>
      </c>
      <c r="J449" s="162">
        <f t="shared" si="222"/>
        <v>0</v>
      </c>
      <c r="K449" s="162">
        <f t="shared" si="222"/>
        <v>0</v>
      </c>
      <c r="L449" s="164">
        <f t="shared" si="207"/>
        <v>0</v>
      </c>
      <c r="M449" s="162">
        <f t="shared" si="208"/>
        <v>101370000</v>
      </c>
    </row>
    <row r="450" spans="1:13" s="36" customFormat="1">
      <c r="A450" s="80"/>
      <c r="B450" s="242" t="s">
        <v>186</v>
      </c>
      <c r="C450" s="81">
        <v>20000000</v>
      </c>
      <c r="D450" s="81">
        <v>0</v>
      </c>
      <c r="E450" s="81">
        <v>0</v>
      </c>
      <c r="F450" s="81">
        <f>+C450+E450</f>
        <v>20000000</v>
      </c>
      <c r="G450" s="81">
        <v>0</v>
      </c>
      <c r="H450" s="81">
        <v>0</v>
      </c>
      <c r="I450" s="81">
        <v>0</v>
      </c>
      <c r="J450" s="81">
        <v>0</v>
      </c>
      <c r="K450" s="81">
        <v>0</v>
      </c>
      <c r="L450" s="246">
        <f t="shared" ref="L450" si="223">+IFERROR(I450/F450,0)</f>
        <v>0</v>
      </c>
      <c r="M450" s="244">
        <f t="shared" ref="M450" si="224">+F450-G450</f>
        <v>20000000</v>
      </c>
    </row>
    <row r="451" spans="1:13" s="36" customFormat="1">
      <c r="A451" s="80"/>
      <c r="B451" s="80" t="s">
        <v>176</v>
      </c>
      <c r="C451" s="81">
        <v>81370000</v>
      </c>
      <c r="D451" s="81">
        <v>0</v>
      </c>
      <c r="E451" s="81">
        <v>0</v>
      </c>
      <c r="F451" s="81">
        <f>+C451+E451</f>
        <v>81370000</v>
      </c>
      <c r="G451" s="81">
        <v>0</v>
      </c>
      <c r="H451" s="81">
        <v>0</v>
      </c>
      <c r="I451" s="81">
        <v>0</v>
      </c>
      <c r="J451" s="81">
        <v>0</v>
      </c>
      <c r="K451" s="81">
        <v>0</v>
      </c>
      <c r="L451" s="152">
        <f t="shared" si="207"/>
        <v>0</v>
      </c>
      <c r="M451" s="128">
        <f t="shared" si="208"/>
        <v>81370000</v>
      </c>
    </row>
    <row r="452" spans="1:13" s="10" customFormat="1" ht="24">
      <c r="A452" s="160" t="s">
        <v>711</v>
      </c>
      <c r="B452" s="161" t="s">
        <v>99</v>
      </c>
      <c r="C452" s="162">
        <f t="shared" ref="C452:K452" si="225">+SUM(C453:C455)</f>
        <v>379157000</v>
      </c>
      <c r="D452" s="162">
        <f t="shared" si="225"/>
        <v>0</v>
      </c>
      <c r="E452" s="162">
        <f t="shared" si="225"/>
        <v>0</v>
      </c>
      <c r="F452" s="185">
        <f t="shared" si="225"/>
        <v>379157000</v>
      </c>
      <c r="G452" s="162">
        <f t="shared" si="225"/>
        <v>0</v>
      </c>
      <c r="H452" s="162">
        <f t="shared" si="225"/>
        <v>0</v>
      </c>
      <c r="I452" s="162">
        <f t="shared" si="225"/>
        <v>0</v>
      </c>
      <c r="J452" s="162">
        <f t="shared" si="225"/>
        <v>0</v>
      </c>
      <c r="K452" s="162">
        <f t="shared" si="225"/>
        <v>0</v>
      </c>
      <c r="L452" s="164">
        <f t="shared" si="207"/>
        <v>0</v>
      </c>
      <c r="M452" s="162">
        <f t="shared" si="208"/>
        <v>379157000</v>
      </c>
    </row>
    <row r="453" spans="1:13" s="10" customFormat="1">
      <c r="A453" s="80"/>
      <c r="B453" s="80" t="s">
        <v>178</v>
      </c>
      <c r="C453" s="81">
        <v>0</v>
      </c>
      <c r="D453" s="81">
        <v>0</v>
      </c>
      <c r="E453" s="81">
        <v>0</v>
      </c>
      <c r="F453" s="81">
        <f>+C453+E453</f>
        <v>0</v>
      </c>
      <c r="G453" s="81">
        <v>0</v>
      </c>
      <c r="H453" s="81">
        <v>0</v>
      </c>
      <c r="I453" s="81">
        <v>0</v>
      </c>
      <c r="J453" s="81">
        <v>0</v>
      </c>
      <c r="K453" s="81">
        <v>0</v>
      </c>
      <c r="L453" s="152">
        <f t="shared" si="207"/>
        <v>0</v>
      </c>
      <c r="M453" s="128">
        <f t="shared" si="208"/>
        <v>0</v>
      </c>
    </row>
    <row r="454" spans="1:13" s="10" customFormat="1">
      <c r="A454" s="80"/>
      <c r="B454" s="80" t="s">
        <v>176</v>
      </c>
      <c r="C454" s="81">
        <v>315260000</v>
      </c>
      <c r="D454" s="81">
        <v>0</v>
      </c>
      <c r="E454" s="81">
        <v>0</v>
      </c>
      <c r="F454" s="81">
        <f t="shared" ref="F454:F455" si="226">+C454+E454</f>
        <v>315260000</v>
      </c>
      <c r="G454" s="81">
        <v>0</v>
      </c>
      <c r="H454" s="81">
        <v>0</v>
      </c>
      <c r="I454" s="81">
        <v>0</v>
      </c>
      <c r="J454" s="81">
        <v>0</v>
      </c>
      <c r="K454" s="81">
        <v>0</v>
      </c>
      <c r="L454" s="152">
        <f t="shared" si="207"/>
        <v>0</v>
      </c>
      <c r="M454" s="128">
        <f t="shared" si="208"/>
        <v>315260000</v>
      </c>
    </row>
    <row r="455" spans="1:13" s="10" customFormat="1">
      <c r="A455" s="80"/>
      <c r="B455" s="80" t="s">
        <v>152</v>
      </c>
      <c r="C455" s="81">
        <v>63897000</v>
      </c>
      <c r="D455" s="81">
        <v>0</v>
      </c>
      <c r="E455" s="81">
        <v>0</v>
      </c>
      <c r="F455" s="81">
        <f t="shared" si="226"/>
        <v>63897000</v>
      </c>
      <c r="G455" s="81">
        <v>0</v>
      </c>
      <c r="H455" s="81">
        <v>0</v>
      </c>
      <c r="I455" s="81">
        <v>0</v>
      </c>
      <c r="J455" s="81">
        <v>0</v>
      </c>
      <c r="K455" s="81">
        <v>0</v>
      </c>
      <c r="L455" s="152">
        <f t="shared" si="207"/>
        <v>0</v>
      </c>
      <c r="M455" s="128">
        <f t="shared" si="208"/>
        <v>63897000</v>
      </c>
    </row>
    <row r="456" spans="1:13" s="36" customFormat="1" ht="24">
      <c r="A456" s="168" t="s">
        <v>712</v>
      </c>
      <c r="B456" s="169" t="s">
        <v>100</v>
      </c>
      <c r="C456" s="170">
        <v>50000000</v>
      </c>
      <c r="D456" s="170">
        <v>0</v>
      </c>
      <c r="E456" s="170">
        <v>0</v>
      </c>
      <c r="F456" s="170">
        <f>+C456+E456</f>
        <v>50000000</v>
      </c>
      <c r="G456" s="170">
        <v>0</v>
      </c>
      <c r="H456" s="170">
        <v>0</v>
      </c>
      <c r="I456" s="170">
        <v>0</v>
      </c>
      <c r="J456" s="170">
        <v>0</v>
      </c>
      <c r="K456" s="170">
        <v>0</v>
      </c>
      <c r="L456" s="171">
        <f t="shared" si="207"/>
        <v>0</v>
      </c>
      <c r="M456" s="170">
        <f t="shared" si="208"/>
        <v>50000000</v>
      </c>
    </row>
    <row r="457" spans="1:13" s="36" customFormat="1" ht="24">
      <c r="A457" s="160" t="s">
        <v>713</v>
      </c>
      <c r="B457" s="161" t="s">
        <v>101</v>
      </c>
      <c r="C457" s="162">
        <f>+SUM(C458:C461)</f>
        <v>1249117000</v>
      </c>
      <c r="D457" s="162">
        <f t="shared" ref="D457:K457" si="227">+SUM(D458:D461)</f>
        <v>0</v>
      </c>
      <c r="E457" s="162">
        <f t="shared" si="227"/>
        <v>0</v>
      </c>
      <c r="F457" s="185">
        <f t="shared" si="227"/>
        <v>1249117000</v>
      </c>
      <c r="G457" s="162">
        <f t="shared" ref="G457" si="228">+SUM(G458:G461)</f>
        <v>403951000</v>
      </c>
      <c r="H457" s="162">
        <f t="shared" si="227"/>
        <v>0</v>
      </c>
      <c r="I457" s="162">
        <f t="shared" si="227"/>
        <v>0</v>
      </c>
      <c r="J457" s="162">
        <f t="shared" si="227"/>
        <v>0</v>
      </c>
      <c r="K457" s="162">
        <f t="shared" si="227"/>
        <v>0</v>
      </c>
      <c r="L457" s="164">
        <f t="shared" si="207"/>
        <v>0</v>
      </c>
      <c r="M457" s="162">
        <f t="shared" si="208"/>
        <v>845166000</v>
      </c>
    </row>
    <row r="458" spans="1:13" s="10" customFormat="1">
      <c r="A458" s="80"/>
      <c r="B458" s="80" t="s">
        <v>178</v>
      </c>
      <c r="C458" s="81">
        <v>0</v>
      </c>
      <c r="D458" s="81">
        <v>0</v>
      </c>
      <c r="E458" s="81">
        <v>0</v>
      </c>
      <c r="F458" s="81">
        <f>+C458+E458</f>
        <v>0</v>
      </c>
      <c r="G458" s="81">
        <v>0</v>
      </c>
      <c r="H458" s="81">
        <v>0</v>
      </c>
      <c r="I458" s="81">
        <v>0</v>
      </c>
      <c r="J458" s="81">
        <v>0</v>
      </c>
      <c r="K458" s="81">
        <v>0</v>
      </c>
      <c r="L458" s="152">
        <f t="shared" si="207"/>
        <v>0</v>
      </c>
      <c r="M458" s="128">
        <f t="shared" si="208"/>
        <v>0</v>
      </c>
    </row>
    <row r="459" spans="1:13" s="10" customFormat="1">
      <c r="A459" s="80"/>
      <c r="B459" s="80" t="s">
        <v>176</v>
      </c>
      <c r="C459" s="81">
        <v>603843000</v>
      </c>
      <c r="D459" s="81">
        <v>0</v>
      </c>
      <c r="E459" s="81">
        <v>0</v>
      </c>
      <c r="F459" s="81">
        <f t="shared" ref="F459:F461" si="229">+C459+E459</f>
        <v>603843000</v>
      </c>
      <c r="G459" s="81">
        <v>201281000</v>
      </c>
      <c r="H459" s="81">
        <v>0</v>
      </c>
      <c r="I459" s="81">
        <v>0</v>
      </c>
      <c r="J459" s="81">
        <v>0</v>
      </c>
      <c r="K459" s="81">
        <v>0</v>
      </c>
      <c r="L459" s="152">
        <f t="shared" si="207"/>
        <v>0</v>
      </c>
      <c r="M459" s="128">
        <f t="shared" si="208"/>
        <v>402562000</v>
      </c>
    </row>
    <row r="460" spans="1:13" s="10" customFormat="1">
      <c r="A460" s="80"/>
      <c r="B460" s="80" t="s">
        <v>129</v>
      </c>
      <c r="C460" s="81">
        <v>37274000</v>
      </c>
      <c r="D460" s="81">
        <v>0</v>
      </c>
      <c r="E460" s="81">
        <v>0</v>
      </c>
      <c r="F460" s="81">
        <f t="shared" si="229"/>
        <v>37274000</v>
      </c>
      <c r="G460" s="81">
        <v>0</v>
      </c>
      <c r="H460" s="81">
        <v>0</v>
      </c>
      <c r="I460" s="81">
        <v>0</v>
      </c>
      <c r="J460" s="81">
        <v>0</v>
      </c>
      <c r="K460" s="81">
        <v>0</v>
      </c>
      <c r="L460" s="152">
        <f t="shared" si="207"/>
        <v>0</v>
      </c>
      <c r="M460" s="128">
        <f t="shared" si="208"/>
        <v>37274000</v>
      </c>
    </row>
    <row r="461" spans="1:13" s="10" customFormat="1">
      <c r="A461" s="80"/>
      <c r="B461" s="80" t="s">
        <v>177</v>
      </c>
      <c r="C461" s="81">
        <v>608000000</v>
      </c>
      <c r="D461" s="81">
        <v>0</v>
      </c>
      <c r="E461" s="81">
        <v>0</v>
      </c>
      <c r="F461" s="81">
        <f t="shared" si="229"/>
        <v>608000000</v>
      </c>
      <c r="G461" s="81">
        <v>202670000</v>
      </c>
      <c r="H461" s="81">
        <v>0</v>
      </c>
      <c r="I461" s="81">
        <v>0</v>
      </c>
      <c r="J461" s="81">
        <v>0</v>
      </c>
      <c r="K461" s="81">
        <v>0</v>
      </c>
      <c r="L461" s="152">
        <f t="shared" si="207"/>
        <v>0</v>
      </c>
      <c r="M461" s="128">
        <f t="shared" si="208"/>
        <v>405330000</v>
      </c>
    </row>
    <row r="462" spans="1:13" s="36" customFormat="1">
      <c r="A462" s="168" t="s">
        <v>835</v>
      </c>
      <c r="B462" s="169" t="s">
        <v>836</v>
      </c>
      <c r="C462" s="170">
        <v>100000000</v>
      </c>
      <c r="D462" s="170">
        <v>0</v>
      </c>
      <c r="E462" s="170">
        <v>0</v>
      </c>
      <c r="F462" s="170">
        <f>+C462+E462</f>
        <v>100000000</v>
      </c>
      <c r="G462" s="170">
        <v>30000000</v>
      </c>
      <c r="H462" s="170">
        <v>0</v>
      </c>
      <c r="I462" s="170">
        <v>0</v>
      </c>
      <c r="J462" s="170">
        <v>0</v>
      </c>
      <c r="K462" s="170">
        <v>0</v>
      </c>
      <c r="L462" s="171"/>
      <c r="M462" s="170"/>
    </row>
    <row r="463" spans="1:13" s="36" customFormat="1" ht="24">
      <c r="A463" s="160" t="s">
        <v>714</v>
      </c>
      <c r="B463" s="161" t="s">
        <v>102</v>
      </c>
      <c r="C463" s="162">
        <f>+SUM(C464:C465)</f>
        <v>124915000</v>
      </c>
      <c r="D463" s="162">
        <f t="shared" ref="D463:K463" si="230">+SUM(D464:D465)</f>
        <v>0</v>
      </c>
      <c r="E463" s="162">
        <f t="shared" si="230"/>
        <v>0</v>
      </c>
      <c r="F463" s="185">
        <f t="shared" si="230"/>
        <v>124915000</v>
      </c>
      <c r="G463" s="162">
        <f t="shared" ref="G463" si="231">+SUM(G464:G465)</f>
        <v>0</v>
      </c>
      <c r="H463" s="162">
        <f t="shared" si="230"/>
        <v>0</v>
      </c>
      <c r="I463" s="162">
        <f t="shared" si="230"/>
        <v>0</v>
      </c>
      <c r="J463" s="162">
        <f t="shared" si="230"/>
        <v>0</v>
      </c>
      <c r="K463" s="162">
        <f t="shared" si="230"/>
        <v>0</v>
      </c>
      <c r="L463" s="164">
        <f t="shared" si="207"/>
        <v>0</v>
      </c>
      <c r="M463" s="162">
        <f t="shared" si="208"/>
        <v>124915000</v>
      </c>
    </row>
    <row r="464" spans="1:13" s="10" customFormat="1">
      <c r="A464" s="80"/>
      <c r="B464" s="80" t="s">
        <v>155</v>
      </c>
      <c r="C464" s="81">
        <v>20000000</v>
      </c>
      <c r="D464" s="81">
        <v>0</v>
      </c>
      <c r="E464" s="81">
        <v>0</v>
      </c>
      <c r="F464" s="81">
        <f>+C464+E464</f>
        <v>20000000</v>
      </c>
      <c r="G464" s="81">
        <v>0</v>
      </c>
      <c r="H464" s="81">
        <v>0</v>
      </c>
      <c r="I464" s="81">
        <v>0</v>
      </c>
      <c r="J464" s="81">
        <v>0</v>
      </c>
      <c r="K464" s="81">
        <v>0</v>
      </c>
      <c r="L464" s="152">
        <f t="shared" ref="L464:L527" si="232">+IFERROR(I464/F464,0)</f>
        <v>0</v>
      </c>
      <c r="M464" s="128">
        <f t="shared" ref="M464:M527" si="233">+F464-G464</f>
        <v>20000000</v>
      </c>
    </row>
    <row r="465" spans="1:13" s="10" customFormat="1">
      <c r="A465" s="80"/>
      <c r="B465" s="80" t="s">
        <v>176</v>
      </c>
      <c r="C465" s="81">
        <v>104915000</v>
      </c>
      <c r="D465" s="81">
        <v>0</v>
      </c>
      <c r="E465" s="81">
        <v>0</v>
      </c>
      <c r="F465" s="81">
        <f>+C465+E465</f>
        <v>104915000</v>
      </c>
      <c r="G465" s="81">
        <v>0</v>
      </c>
      <c r="H465" s="81">
        <v>0</v>
      </c>
      <c r="I465" s="81">
        <v>0</v>
      </c>
      <c r="J465" s="81">
        <v>0</v>
      </c>
      <c r="K465" s="81">
        <v>0</v>
      </c>
      <c r="L465" s="152">
        <f t="shared" si="232"/>
        <v>0</v>
      </c>
      <c r="M465" s="128">
        <f t="shared" si="233"/>
        <v>104915000</v>
      </c>
    </row>
    <row r="466" spans="1:13" s="36" customFormat="1" ht="24">
      <c r="A466" s="168" t="s">
        <v>837</v>
      </c>
      <c r="B466" s="169" t="s">
        <v>838</v>
      </c>
      <c r="C466" s="170">
        <v>0</v>
      </c>
      <c r="D466" s="170">
        <v>0</v>
      </c>
      <c r="E466" s="170">
        <v>0</v>
      </c>
      <c r="F466" s="170">
        <f>+C466+E466</f>
        <v>0</v>
      </c>
      <c r="G466" s="170">
        <v>0</v>
      </c>
      <c r="H466" s="170">
        <v>0</v>
      </c>
      <c r="I466" s="170">
        <v>0</v>
      </c>
      <c r="J466" s="170">
        <v>0</v>
      </c>
      <c r="K466" s="170">
        <v>0</v>
      </c>
      <c r="L466" s="171"/>
      <c r="M466" s="170"/>
    </row>
    <row r="467" spans="1:13" s="36" customFormat="1" ht="24">
      <c r="A467" s="168" t="s">
        <v>715</v>
      </c>
      <c r="B467" s="169" t="s">
        <v>103</v>
      </c>
      <c r="C467" s="170">
        <v>90000000</v>
      </c>
      <c r="D467" s="170">
        <v>0</v>
      </c>
      <c r="E467" s="170">
        <v>0</v>
      </c>
      <c r="F467" s="170">
        <f t="shared" ref="F467:F469" si="234">+C467+E467</f>
        <v>90000000</v>
      </c>
      <c r="G467" s="170">
        <v>0</v>
      </c>
      <c r="H467" s="170">
        <v>0</v>
      </c>
      <c r="I467" s="170">
        <v>0</v>
      </c>
      <c r="J467" s="170">
        <v>0</v>
      </c>
      <c r="K467" s="170">
        <v>0</v>
      </c>
      <c r="L467" s="171">
        <f t="shared" si="232"/>
        <v>0</v>
      </c>
      <c r="M467" s="170">
        <f t="shared" si="233"/>
        <v>90000000</v>
      </c>
    </row>
    <row r="468" spans="1:13" s="36" customFormat="1">
      <c r="A468" s="168" t="s">
        <v>716</v>
      </c>
      <c r="B468" s="169" t="s">
        <v>175</v>
      </c>
      <c r="C468" s="170">
        <v>0</v>
      </c>
      <c r="D468" s="170">
        <v>0</v>
      </c>
      <c r="E468" s="170">
        <v>0</v>
      </c>
      <c r="F468" s="170">
        <f t="shared" si="234"/>
        <v>0</v>
      </c>
      <c r="G468" s="170">
        <v>0</v>
      </c>
      <c r="H468" s="170">
        <v>0</v>
      </c>
      <c r="I468" s="170">
        <v>0</v>
      </c>
      <c r="J468" s="170">
        <v>0</v>
      </c>
      <c r="K468" s="170">
        <v>0</v>
      </c>
      <c r="L468" s="171">
        <f t="shared" si="232"/>
        <v>0</v>
      </c>
      <c r="M468" s="170">
        <f t="shared" si="233"/>
        <v>0</v>
      </c>
    </row>
    <row r="469" spans="1:13" s="36" customFormat="1" ht="24">
      <c r="A469" s="168" t="s">
        <v>839</v>
      </c>
      <c r="B469" s="169" t="s">
        <v>840</v>
      </c>
      <c r="C469" s="170">
        <v>712000000</v>
      </c>
      <c r="D469" s="170">
        <v>0</v>
      </c>
      <c r="E469" s="170">
        <v>0</v>
      </c>
      <c r="F469" s="170">
        <f t="shared" si="234"/>
        <v>712000000</v>
      </c>
      <c r="G469" s="170">
        <v>160597300</v>
      </c>
      <c r="H469" s="170">
        <v>0</v>
      </c>
      <c r="I469" s="170">
        <v>0</v>
      </c>
      <c r="J469" s="170">
        <v>0</v>
      </c>
      <c r="K469" s="170">
        <v>0</v>
      </c>
      <c r="L469" s="171"/>
      <c r="M469" s="170"/>
    </row>
    <row r="470" spans="1:13" s="11" customFormat="1" ht="36">
      <c r="A470" s="87" t="s">
        <v>717</v>
      </c>
      <c r="B470" s="30" t="s">
        <v>105</v>
      </c>
      <c r="C470" s="73">
        <f t="shared" ref="C470:K470" si="235">+C471+C484+C496</f>
        <v>1069355000</v>
      </c>
      <c r="D470" s="73">
        <f t="shared" si="235"/>
        <v>0</v>
      </c>
      <c r="E470" s="73">
        <f t="shared" si="235"/>
        <v>0</v>
      </c>
      <c r="F470" s="184">
        <f t="shared" si="235"/>
        <v>1069355000</v>
      </c>
      <c r="G470" s="73">
        <f t="shared" si="235"/>
        <v>80000000</v>
      </c>
      <c r="H470" s="73">
        <f t="shared" si="235"/>
        <v>0</v>
      </c>
      <c r="I470" s="73">
        <f t="shared" si="235"/>
        <v>0</v>
      </c>
      <c r="J470" s="73">
        <f t="shared" si="235"/>
        <v>0</v>
      </c>
      <c r="K470" s="73">
        <f t="shared" si="235"/>
        <v>0</v>
      </c>
      <c r="L470" s="147">
        <f t="shared" si="232"/>
        <v>0</v>
      </c>
      <c r="M470" s="73">
        <f t="shared" si="233"/>
        <v>989355000</v>
      </c>
    </row>
    <row r="471" spans="1:13" s="11" customFormat="1" ht="24">
      <c r="A471" s="97" t="s">
        <v>718</v>
      </c>
      <c r="B471" s="18" t="s">
        <v>174</v>
      </c>
      <c r="C471" s="88">
        <f>+C472</f>
        <v>325813000</v>
      </c>
      <c r="D471" s="88">
        <f t="shared" ref="D471:K471" si="236">+D472</f>
        <v>0</v>
      </c>
      <c r="E471" s="88">
        <f t="shared" si="236"/>
        <v>0</v>
      </c>
      <c r="F471" s="88">
        <f t="shared" si="236"/>
        <v>325813000</v>
      </c>
      <c r="G471" s="88">
        <f t="shared" si="236"/>
        <v>0</v>
      </c>
      <c r="H471" s="88">
        <f t="shared" si="236"/>
        <v>0</v>
      </c>
      <c r="I471" s="88">
        <f t="shared" si="236"/>
        <v>0</v>
      </c>
      <c r="J471" s="88">
        <f t="shared" si="236"/>
        <v>0</v>
      </c>
      <c r="K471" s="88">
        <f t="shared" si="236"/>
        <v>0</v>
      </c>
      <c r="L471" s="144">
        <f t="shared" si="232"/>
        <v>0</v>
      </c>
      <c r="M471" s="70">
        <f t="shared" si="233"/>
        <v>325813000</v>
      </c>
    </row>
    <row r="472" spans="1:13" s="36" customFormat="1">
      <c r="A472" s="160" t="s">
        <v>719</v>
      </c>
      <c r="B472" s="161" t="s">
        <v>174</v>
      </c>
      <c r="C472" s="162">
        <f>SUM(C473:C483)</f>
        <v>325813000</v>
      </c>
      <c r="D472" s="162">
        <f t="shared" ref="D472:K472" si="237">SUM(D473:D483)</f>
        <v>0</v>
      </c>
      <c r="E472" s="162">
        <f t="shared" si="237"/>
        <v>0</v>
      </c>
      <c r="F472" s="185">
        <f t="shared" si="237"/>
        <v>325813000</v>
      </c>
      <c r="G472" s="162">
        <f t="shared" ref="G472" si="238">SUM(G473:G483)</f>
        <v>0</v>
      </c>
      <c r="H472" s="162">
        <f t="shared" si="237"/>
        <v>0</v>
      </c>
      <c r="I472" s="162">
        <f t="shared" si="237"/>
        <v>0</v>
      </c>
      <c r="J472" s="162">
        <f t="shared" si="237"/>
        <v>0</v>
      </c>
      <c r="K472" s="162">
        <f t="shared" si="237"/>
        <v>0</v>
      </c>
      <c r="L472" s="164">
        <f t="shared" si="232"/>
        <v>0</v>
      </c>
      <c r="M472" s="162">
        <f t="shared" si="233"/>
        <v>325813000</v>
      </c>
    </row>
    <row r="473" spans="1:13" s="10" customFormat="1">
      <c r="A473" s="80"/>
      <c r="B473" s="80" t="s">
        <v>158</v>
      </c>
      <c r="C473" s="81">
        <v>102567000</v>
      </c>
      <c r="D473" s="81">
        <v>0</v>
      </c>
      <c r="E473" s="81">
        <v>0</v>
      </c>
      <c r="F473" s="81">
        <f>+C473+E473</f>
        <v>102567000</v>
      </c>
      <c r="G473" s="81">
        <v>0</v>
      </c>
      <c r="H473" s="81">
        <v>0</v>
      </c>
      <c r="I473" s="81">
        <v>0</v>
      </c>
      <c r="J473" s="81">
        <v>0</v>
      </c>
      <c r="K473" s="81">
        <v>0</v>
      </c>
      <c r="L473" s="152">
        <f t="shared" si="232"/>
        <v>0</v>
      </c>
      <c r="M473" s="128">
        <f t="shared" si="233"/>
        <v>102567000</v>
      </c>
    </row>
    <row r="474" spans="1:13" s="10" customFormat="1">
      <c r="A474" s="80"/>
      <c r="B474" s="80" t="s">
        <v>157</v>
      </c>
      <c r="C474" s="81">
        <v>17039000</v>
      </c>
      <c r="D474" s="81">
        <v>0</v>
      </c>
      <c r="E474" s="81">
        <v>0</v>
      </c>
      <c r="F474" s="81">
        <f t="shared" ref="F474:F483" si="239">+C474+E474</f>
        <v>17039000</v>
      </c>
      <c r="G474" s="81">
        <v>0</v>
      </c>
      <c r="H474" s="81">
        <v>0</v>
      </c>
      <c r="I474" s="81">
        <v>0</v>
      </c>
      <c r="J474" s="81">
        <v>0</v>
      </c>
      <c r="K474" s="81">
        <v>0</v>
      </c>
      <c r="L474" s="152">
        <f t="shared" si="232"/>
        <v>0</v>
      </c>
      <c r="M474" s="128">
        <f t="shared" si="233"/>
        <v>17039000</v>
      </c>
    </row>
    <row r="475" spans="1:13" s="10" customFormat="1">
      <c r="A475" s="80"/>
      <c r="B475" s="80" t="s">
        <v>151</v>
      </c>
      <c r="C475" s="81">
        <v>38707000</v>
      </c>
      <c r="D475" s="81">
        <v>0</v>
      </c>
      <c r="E475" s="81">
        <v>0</v>
      </c>
      <c r="F475" s="81">
        <f t="shared" si="239"/>
        <v>38707000</v>
      </c>
      <c r="G475" s="81">
        <v>0</v>
      </c>
      <c r="H475" s="81">
        <v>0</v>
      </c>
      <c r="I475" s="81">
        <v>0</v>
      </c>
      <c r="J475" s="81">
        <v>0</v>
      </c>
      <c r="K475" s="81">
        <v>0</v>
      </c>
      <c r="L475" s="152">
        <f t="shared" si="232"/>
        <v>0</v>
      </c>
      <c r="M475" s="128">
        <f t="shared" si="233"/>
        <v>38707000</v>
      </c>
    </row>
    <row r="476" spans="1:13" s="10" customFormat="1">
      <c r="A476" s="80"/>
      <c r="B476" s="80" t="s">
        <v>148</v>
      </c>
      <c r="C476" s="81">
        <v>0</v>
      </c>
      <c r="D476" s="81">
        <v>0</v>
      </c>
      <c r="E476" s="81">
        <v>0</v>
      </c>
      <c r="F476" s="81">
        <f t="shared" si="239"/>
        <v>0</v>
      </c>
      <c r="G476" s="81">
        <v>0</v>
      </c>
      <c r="H476" s="81">
        <v>0</v>
      </c>
      <c r="I476" s="81">
        <v>0</v>
      </c>
      <c r="J476" s="81">
        <v>0</v>
      </c>
      <c r="K476" s="81">
        <v>0</v>
      </c>
      <c r="L476" s="152">
        <f t="shared" si="232"/>
        <v>0</v>
      </c>
      <c r="M476" s="128">
        <f t="shared" si="233"/>
        <v>0</v>
      </c>
    </row>
    <row r="477" spans="1:13" s="10" customFormat="1" ht="24">
      <c r="A477" s="80"/>
      <c r="B477" s="80" t="s">
        <v>147</v>
      </c>
      <c r="C477" s="81">
        <v>6284000</v>
      </c>
      <c r="D477" s="81">
        <v>0</v>
      </c>
      <c r="E477" s="81">
        <v>0</v>
      </c>
      <c r="F477" s="81">
        <f t="shared" si="239"/>
        <v>6284000</v>
      </c>
      <c r="G477" s="81">
        <v>0</v>
      </c>
      <c r="H477" s="81">
        <v>0</v>
      </c>
      <c r="I477" s="81">
        <v>0</v>
      </c>
      <c r="J477" s="81">
        <v>0</v>
      </c>
      <c r="K477" s="81">
        <v>0</v>
      </c>
      <c r="L477" s="152">
        <f t="shared" si="232"/>
        <v>0</v>
      </c>
      <c r="M477" s="128">
        <f t="shared" si="233"/>
        <v>6284000</v>
      </c>
    </row>
    <row r="478" spans="1:13" s="10" customFormat="1">
      <c r="A478" s="80"/>
      <c r="B478" s="80" t="s">
        <v>146</v>
      </c>
      <c r="C478" s="81">
        <v>88175000</v>
      </c>
      <c r="D478" s="81">
        <v>0</v>
      </c>
      <c r="E478" s="81">
        <v>0</v>
      </c>
      <c r="F478" s="81">
        <f t="shared" si="239"/>
        <v>88175000</v>
      </c>
      <c r="G478" s="81">
        <v>0</v>
      </c>
      <c r="H478" s="81">
        <v>0</v>
      </c>
      <c r="I478" s="81">
        <v>0</v>
      </c>
      <c r="J478" s="81">
        <v>0</v>
      </c>
      <c r="K478" s="81">
        <v>0</v>
      </c>
      <c r="L478" s="152">
        <f t="shared" si="232"/>
        <v>0</v>
      </c>
      <c r="M478" s="128">
        <f t="shared" si="233"/>
        <v>88175000</v>
      </c>
    </row>
    <row r="479" spans="1:13" s="10" customFormat="1">
      <c r="A479" s="80"/>
      <c r="B479" s="80" t="s">
        <v>173</v>
      </c>
      <c r="C479" s="81">
        <v>12288000</v>
      </c>
      <c r="D479" s="81">
        <v>0</v>
      </c>
      <c r="E479" s="81">
        <v>0</v>
      </c>
      <c r="F479" s="81">
        <f t="shared" si="239"/>
        <v>12288000</v>
      </c>
      <c r="G479" s="81">
        <v>0</v>
      </c>
      <c r="H479" s="81">
        <v>0</v>
      </c>
      <c r="I479" s="81">
        <v>0</v>
      </c>
      <c r="J479" s="81">
        <v>0</v>
      </c>
      <c r="K479" s="81">
        <v>0</v>
      </c>
      <c r="L479" s="152">
        <f t="shared" si="232"/>
        <v>0</v>
      </c>
      <c r="M479" s="128">
        <f t="shared" si="233"/>
        <v>12288000</v>
      </c>
    </row>
    <row r="480" spans="1:13" s="10" customFormat="1">
      <c r="A480" s="80"/>
      <c r="B480" s="80" t="s">
        <v>819</v>
      </c>
      <c r="C480" s="81">
        <v>3626000</v>
      </c>
      <c r="D480" s="81">
        <v>0</v>
      </c>
      <c r="E480" s="81">
        <v>0</v>
      </c>
      <c r="F480" s="81">
        <f t="shared" si="239"/>
        <v>3626000</v>
      </c>
      <c r="G480" s="81">
        <v>0</v>
      </c>
      <c r="H480" s="81">
        <v>0</v>
      </c>
      <c r="I480" s="81">
        <v>0</v>
      </c>
      <c r="J480" s="81">
        <v>0</v>
      </c>
      <c r="K480" s="81">
        <v>0</v>
      </c>
      <c r="L480" s="152"/>
      <c r="M480" s="128"/>
    </row>
    <row r="481" spans="1:13" s="10" customFormat="1">
      <c r="A481" s="80"/>
      <c r="B481" s="80" t="s">
        <v>153</v>
      </c>
      <c r="C481" s="81">
        <v>21197000</v>
      </c>
      <c r="D481" s="81">
        <v>0</v>
      </c>
      <c r="E481" s="81">
        <v>0</v>
      </c>
      <c r="F481" s="81">
        <f t="shared" si="239"/>
        <v>21197000</v>
      </c>
      <c r="G481" s="81">
        <v>0</v>
      </c>
      <c r="H481" s="81">
        <v>0</v>
      </c>
      <c r="I481" s="81">
        <v>0</v>
      </c>
      <c r="J481" s="81">
        <v>0</v>
      </c>
      <c r="K481" s="81">
        <v>0</v>
      </c>
      <c r="L481" s="152">
        <f t="shared" si="232"/>
        <v>0</v>
      </c>
      <c r="M481" s="128">
        <f t="shared" si="233"/>
        <v>21197000</v>
      </c>
    </row>
    <row r="482" spans="1:13" s="10" customFormat="1">
      <c r="A482" s="80"/>
      <c r="B482" s="80" t="s">
        <v>172</v>
      </c>
      <c r="C482" s="81">
        <v>15450000</v>
      </c>
      <c r="D482" s="81">
        <v>0</v>
      </c>
      <c r="E482" s="81">
        <v>0</v>
      </c>
      <c r="F482" s="81">
        <f t="shared" si="239"/>
        <v>15450000</v>
      </c>
      <c r="G482" s="81">
        <v>0</v>
      </c>
      <c r="H482" s="81">
        <v>0</v>
      </c>
      <c r="I482" s="81">
        <v>0</v>
      </c>
      <c r="J482" s="81">
        <v>0</v>
      </c>
      <c r="K482" s="81">
        <v>0</v>
      </c>
      <c r="L482" s="152">
        <f t="shared" si="232"/>
        <v>0</v>
      </c>
      <c r="M482" s="128">
        <f t="shared" si="233"/>
        <v>15450000</v>
      </c>
    </row>
    <row r="483" spans="1:13" s="10" customFormat="1">
      <c r="A483" s="80"/>
      <c r="B483" s="80" t="s">
        <v>171</v>
      </c>
      <c r="C483" s="81">
        <v>20480000</v>
      </c>
      <c r="D483" s="81">
        <v>0</v>
      </c>
      <c r="E483" s="81">
        <v>0</v>
      </c>
      <c r="F483" s="81">
        <f t="shared" si="239"/>
        <v>20480000</v>
      </c>
      <c r="G483" s="81">
        <v>0</v>
      </c>
      <c r="H483" s="81">
        <v>0</v>
      </c>
      <c r="I483" s="81">
        <v>0</v>
      </c>
      <c r="J483" s="81">
        <v>0</v>
      </c>
      <c r="K483" s="81">
        <v>0</v>
      </c>
      <c r="L483" s="152">
        <f t="shared" si="232"/>
        <v>0</v>
      </c>
      <c r="M483" s="128">
        <f t="shared" si="233"/>
        <v>20480000</v>
      </c>
    </row>
    <row r="484" spans="1:13" s="11" customFormat="1">
      <c r="A484" s="97" t="s">
        <v>720</v>
      </c>
      <c r="B484" s="18" t="s">
        <v>45</v>
      </c>
      <c r="C484" s="88">
        <f>+C485</f>
        <v>385032000</v>
      </c>
      <c r="D484" s="88">
        <f t="shared" ref="D484:K484" si="240">+D485</f>
        <v>0</v>
      </c>
      <c r="E484" s="88">
        <f t="shared" si="240"/>
        <v>0</v>
      </c>
      <c r="F484" s="190">
        <f t="shared" si="240"/>
        <v>385032000</v>
      </c>
      <c r="G484" s="88">
        <f t="shared" si="240"/>
        <v>80000000</v>
      </c>
      <c r="H484" s="70">
        <f t="shared" si="240"/>
        <v>0</v>
      </c>
      <c r="I484" s="70">
        <f t="shared" si="240"/>
        <v>0</v>
      </c>
      <c r="J484" s="70">
        <f t="shared" si="240"/>
        <v>0</v>
      </c>
      <c r="K484" s="88">
        <f t="shared" si="240"/>
        <v>0</v>
      </c>
      <c r="L484" s="144">
        <f t="shared" si="232"/>
        <v>0</v>
      </c>
      <c r="M484" s="70">
        <f t="shared" si="233"/>
        <v>305032000</v>
      </c>
    </row>
    <row r="485" spans="1:13" s="36" customFormat="1">
      <c r="A485" s="160" t="s">
        <v>721</v>
      </c>
      <c r="B485" s="161" t="s">
        <v>45</v>
      </c>
      <c r="C485" s="162">
        <f t="shared" ref="C485:K485" si="241">SUM(C486:C495)</f>
        <v>385032000</v>
      </c>
      <c r="D485" s="162">
        <f t="shared" si="241"/>
        <v>0</v>
      </c>
      <c r="E485" s="162">
        <f t="shared" si="241"/>
        <v>0</v>
      </c>
      <c r="F485" s="185">
        <f t="shared" si="241"/>
        <v>385032000</v>
      </c>
      <c r="G485" s="162">
        <f t="shared" si="241"/>
        <v>80000000</v>
      </c>
      <c r="H485" s="162">
        <f t="shared" si="241"/>
        <v>0</v>
      </c>
      <c r="I485" s="162">
        <f t="shared" si="241"/>
        <v>0</v>
      </c>
      <c r="J485" s="162">
        <f t="shared" si="241"/>
        <v>0</v>
      </c>
      <c r="K485" s="162">
        <f t="shared" si="241"/>
        <v>0</v>
      </c>
      <c r="L485" s="164">
        <f t="shared" si="232"/>
        <v>0</v>
      </c>
      <c r="M485" s="162">
        <f t="shared" si="233"/>
        <v>305032000</v>
      </c>
    </row>
    <row r="486" spans="1:13" s="10" customFormat="1">
      <c r="A486" s="80"/>
      <c r="B486" s="80" t="s">
        <v>157</v>
      </c>
      <c r="C486" s="81">
        <v>5515000</v>
      </c>
      <c r="D486" s="81">
        <v>0</v>
      </c>
      <c r="E486" s="81">
        <v>0</v>
      </c>
      <c r="F486" s="81">
        <f>+C486+E486</f>
        <v>5515000</v>
      </c>
      <c r="G486" s="81">
        <v>0</v>
      </c>
      <c r="H486" s="81">
        <v>0</v>
      </c>
      <c r="I486" s="81">
        <v>0</v>
      </c>
      <c r="J486" s="81">
        <v>0</v>
      </c>
      <c r="K486" s="81">
        <v>0</v>
      </c>
      <c r="L486" s="152">
        <f t="shared" si="232"/>
        <v>0</v>
      </c>
      <c r="M486" s="128">
        <f t="shared" si="233"/>
        <v>5515000</v>
      </c>
    </row>
    <row r="487" spans="1:13" s="10" customFormat="1">
      <c r="A487" s="80"/>
      <c r="B487" s="80" t="s">
        <v>151</v>
      </c>
      <c r="C487" s="81">
        <v>107677000</v>
      </c>
      <c r="D487" s="81">
        <v>0</v>
      </c>
      <c r="E487" s="81">
        <v>0</v>
      </c>
      <c r="F487" s="81">
        <f t="shared" ref="F487:F495" si="242">+C487+E487</f>
        <v>107677000</v>
      </c>
      <c r="G487" s="81">
        <v>0</v>
      </c>
      <c r="H487" s="81">
        <v>0</v>
      </c>
      <c r="I487" s="81">
        <v>0</v>
      </c>
      <c r="J487" s="81">
        <v>0</v>
      </c>
      <c r="K487" s="81">
        <v>0</v>
      </c>
      <c r="L487" s="152">
        <f t="shared" si="232"/>
        <v>0</v>
      </c>
      <c r="M487" s="128">
        <f t="shared" si="233"/>
        <v>107677000</v>
      </c>
    </row>
    <row r="488" spans="1:13" s="10" customFormat="1">
      <c r="A488" s="80"/>
      <c r="B488" s="80" t="s">
        <v>150</v>
      </c>
      <c r="C488" s="81">
        <v>64042000</v>
      </c>
      <c r="D488" s="81">
        <v>0</v>
      </c>
      <c r="E488" s="81">
        <v>0</v>
      </c>
      <c r="F488" s="81">
        <f t="shared" si="242"/>
        <v>64042000</v>
      </c>
      <c r="G488" s="81">
        <v>0</v>
      </c>
      <c r="H488" s="81">
        <v>0</v>
      </c>
      <c r="I488" s="81">
        <v>0</v>
      </c>
      <c r="J488" s="81">
        <v>0</v>
      </c>
      <c r="K488" s="81">
        <v>0</v>
      </c>
      <c r="L488" s="152">
        <f t="shared" si="232"/>
        <v>0</v>
      </c>
      <c r="M488" s="128">
        <f t="shared" si="233"/>
        <v>64042000</v>
      </c>
    </row>
    <row r="489" spans="1:13" s="10" customFormat="1" ht="24">
      <c r="A489" s="80"/>
      <c r="B489" s="80" t="s">
        <v>149</v>
      </c>
      <c r="C489" s="81">
        <v>0</v>
      </c>
      <c r="D489" s="81">
        <v>0</v>
      </c>
      <c r="E489" s="81">
        <v>0</v>
      </c>
      <c r="F489" s="81">
        <f t="shared" si="242"/>
        <v>0</v>
      </c>
      <c r="G489" s="81">
        <v>0</v>
      </c>
      <c r="H489" s="81">
        <v>0</v>
      </c>
      <c r="I489" s="81">
        <v>0</v>
      </c>
      <c r="J489" s="81">
        <v>0</v>
      </c>
      <c r="K489" s="81">
        <v>0</v>
      </c>
      <c r="L489" s="152">
        <f t="shared" si="232"/>
        <v>0</v>
      </c>
      <c r="M489" s="128">
        <f t="shared" si="233"/>
        <v>0</v>
      </c>
    </row>
    <row r="490" spans="1:13" s="10" customFormat="1">
      <c r="A490" s="80"/>
      <c r="B490" s="80" t="s">
        <v>146</v>
      </c>
      <c r="C490" s="81">
        <v>52126000</v>
      </c>
      <c r="D490" s="81">
        <v>0</v>
      </c>
      <c r="E490" s="81">
        <v>0</v>
      </c>
      <c r="F490" s="81">
        <f t="shared" si="242"/>
        <v>52126000</v>
      </c>
      <c r="G490" s="81">
        <v>0</v>
      </c>
      <c r="H490" s="81">
        <v>0</v>
      </c>
      <c r="I490" s="81">
        <v>0</v>
      </c>
      <c r="J490" s="81">
        <v>0</v>
      </c>
      <c r="K490" s="81">
        <v>0</v>
      </c>
      <c r="L490" s="152">
        <f t="shared" si="232"/>
        <v>0</v>
      </c>
      <c r="M490" s="128">
        <f t="shared" si="233"/>
        <v>52126000</v>
      </c>
    </row>
    <row r="491" spans="1:13" s="10" customFormat="1">
      <c r="A491" s="80"/>
      <c r="B491" s="80" t="s">
        <v>170</v>
      </c>
      <c r="C491" s="81">
        <v>4648000</v>
      </c>
      <c r="D491" s="81">
        <v>0</v>
      </c>
      <c r="E491" s="81">
        <v>0</v>
      </c>
      <c r="F491" s="81">
        <f t="shared" si="242"/>
        <v>4648000</v>
      </c>
      <c r="G491" s="81">
        <v>0</v>
      </c>
      <c r="H491" s="81">
        <v>0</v>
      </c>
      <c r="I491" s="81">
        <v>0</v>
      </c>
      <c r="J491" s="81">
        <v>0</v>
      </c>
      <c r="K491" s="81">
        <v>0</v>
      </c>
      <c r="L491" s="152">
        <f t="shared" si="232"/>
        <v>0</v>
      </c>
      <c r="M491" s="128">
        <f t="shared" si="233"/>
        <v>4648000</v>
      </c>
    </row>
    <row r="492" spans="1:13" s="10" customFormat="1">
      <c r="A492" s="80"/>
      <c r="B492" s="80" t="s">
        <v>154</v>
      </c>
      <c r="C492" s="81">
        <v>13926000</v>
      </c>
      <c r="D492" s="81">
        <v>0</v>
      </c>
      <c r="E492" s="81">
        <v>0</v>
      </c>
      <c r="F492" s="81">
        <f t="shared" si="242"/>
        <v>13926000</v>
      </c>
      <c r="G492" s="81">
        <v>0</v>
      </c>
      <c r="H492" s="81">
        <v>0</v>
      </c>
      <c r="I492" s="81">
        <v>0</v>
      </c>
      <c r="J492" s="81">
        <v>0</v>
      </c>
      <c r="K492" s="81">
        <v>0</v>
      </c>
      <c r="L492" s="152">
        <f t="shared" si="232"/>
        <v>0</v>
      </c>
      <c r="M492" s="128">
        <f t="shared" si="233"/>
        <v>13926000</v>
      </c>
    </row>
    <row r="493" spans="1:13" s="10" customFormat="1">
      <c r="A493" s="80"/>
      <c r="B493" s="80" t="s">
        <v>153</v>
      </c>
      <c r="C493" s="81">
        <v>5756000</v>
      </c>
      <c r="D493" s="81">
        <v>0</v>
      </c>
      <c r="E493" s="81">
        <v>0</v>
      </c>
      <c r="F493" s="81">
        <f t="shared" si="242"/>
        <v>5756000</v>
      </c>
      <c r="G493" s="81">
        <v>0</v>
      </c>
      <c r="H493" s="81">
        <v>0</v>
      </c>
      <c r="I493" s="81">
        <v>0</v>
      </c>
      <c r="J493" s="81">
        <v>0</v>
      </c>
      <c r="K493" s="81">
        <v>0</v>
      </c>
      <c r="L493" s="152">
        <f t="shared" si="232"/>
        <v>0</v>
      </c>
      <c r="M493" s="128">
        <f t="shared" si="233"/>
        <v>5756000</v>
      </c>
    </row>
    <row r="494" spans="1:13" s="10" customFormat="1">
      <c r="A494" s="80"/>
      <c r="B494" s="80" t="s">
        <v>167</v>
      </c>
      <c r="C494" s="81">
        <v>109224000</v>
      </c>
      <c r="D494" s="81">
        <v>0</v>
      </c>
      <c r="E494" s="81">
        <v>0</v>
      </c>
      <c r="F494" s="81">
        <f t="shared" si="242"/>
        <v>109224000</v>
      </c>
      <c r="G494" s="81">
        <v>80000000</v>
      </c>
      <c r="H494" s="81">
        <v>0</v>
      </c>
      <c r="I494" s="81">
        <v>0</v>
      </c>
      <c r="J494" s="81">
        <v>0</v>
      </c>
      <c r="K494" s="81">
        <v>0</v>
      </c>
      <c r="L494" s="152">
        <f t="shared" si="232"/>
        <v>0</v>
      </c>
      <c r="M494" s="128">
        <f t="shared" si="233"/>
        <v>29224000</v>
      </c>
    </row>
    <row r="495" spans="1:13" s="10" customFormat="1">
      <c r="A495" s="80"/>
      <c r="B495" s="80" t="s">
        <v>169</v>
      </c>
      <c r="C495" s="81">
        <v>22118000</v>
      </c>
      <c r="D495" s="81">
        <v>0</v>
      </c>
      <c r="E495" s="81">
        <v>0</v>
      </c>
      <c r="F495" s="81">
        <f t="shared" si="242"/>
        <v>22118000</v>
      </c>
      <c r="G495" s="81">
        <v>0</v>
      </c>
      <c r="H495" s="81">
        <v>0</v>
      </c>
      <c r="I495" s="81">
        <v>0</v>
      </c>
      <c r="J495" s="81">
        <v>0</v>
      </c>
      <c r="K495" s="81">
        <v>0</v>
      </c>
      <c r="L495" s="152">
        <f t="shared" si="232"/>
        <v>0</v>
      </c>
      <c r="M495" s="128">
        <f t="shared" si="233"/>
        <v>22118000</v>
      </c>
    </row>
    <row r="496" spans="1:13" s="10" customFormat="1">
      <c r="A496" s="97" t="s">
        <v>722</v>
      </c>
      <c r="B496" s="18" t="s">
        <v>168</v>
      </c>
      <c r="C496" s="88">
        <f t="shared" ref="C496:K496" si="243">+C497+C506</f>
        <v>358510000</v>
      </c>
      <c r="D496" s="88">
        <f t="shared" si="243"/>
        <v>0</v>
      </c>
      <c r="E496" s="88">
        <f t="shared" si="243"/>
        <v>0</v>
      </c>
      <c r="F496" s="190">
        <f t="shared" si="243"/>
        <v>358510000</v>
      </c>
      <c r="G496" s="88">
        <f t="shared" si="243"/>
        <v>0</v>
      </c>
      <c r="H496" s="70">
        <f t="shared" si="243"/>
        <v>0</v>
      </c>
      <c r="I496" s="70">
        <f t="shared" si="243"/>
        <v>0</v>
      </c>
      <c r="J496" s="70">
        <f t="shared" si="243"/>
        <v>0</v>
      </c>
      <c r="K496" s="88">
        <f t="shared" si="243"/>
        <v>0</v>
      </c>
      <c r="L496" s="144">
        <f t="shared" si="232"/>
        <v>0</v>
      </c>
      <c r="M496" s="70">
        <f t="shared" si="233"/>
        <v>358510000</v>
      </c>
    </row>
    <row r="497" spans="1:13" s="10" customFormat="1">
      <c r="A497" s="160" t="s">
        <v>723</v>
      </c>
      <c r="B497" s="161" t="s">
        <v>168</v>
      </c>
      <c r="C497" s="162">
        <f>+SUM(C498:C505)</f>
        <v>348510000</v>
      </c>
      <c r="D497" s="162">
        <f t="shared" ref="D497:K497" si="244">+SUM(D498:D505)</f>
        <v>0</v>
      </c>
      <c r="E497" s="162">
        <f t="shared" si="244"/>
        <v>0</v>
      </c>
      <c r="F497" s="162">
        <f t="shared" si="244"/>
        <v>348510000</v>
      </c>
      <c r="G497" s="162">
        <f t="shared" si="244"/>
        <v>0</v>
      </c>
      <c r="H497" s="162">
        <f t="shared" si="244"/>
        <v>0</v>
      </c>
      <c r="I497" s="162">
        <f t="shared" si="244"/>
        <v>0</v>
      </c>
      <c r="J497" s="162">
        <f t="shared" si="244"/>
        <v>0</v>
      </c>
      <c r="K497" s="162">
        <f t="shared" si="244"/>
        <v>0</v>
      </c>
      <c r="L497" s="164">
        <f t="shared" si="232"/>
        <v>0</v>
      </c>
      <c r="M497" s="162">
        <f t="shared" si="233"/>
        <v>348510000</v>
      </c>
    </row>
    <row r="498" spans="1:13" s="10" customFormat="1">
      <c r="A498" s="80"/>
      <c r="B498" s="80" t="s">
        <v>157</v>
      </c>
      <c r="C498" s="81">
        <v>5000000</v>
      </c>
      <c r="D498" s="81">
        <v>0</v>
      </c>
      <c r="E498" s="81">
        <v>0</v>
      </c>
      <c r="F498" s="81">
        <f>+C498+E498</f>
        <v>5000000</v>
      </c>
      <c r="G498" s="81">
        <v>0</v>
      </c>
      <c r="H498" s="81">
        <v>0</v>
      </c>
      <c r="I498" s="81">
        <v>0</v>
      </c>
      <c r="J498" s="81">
        <v>0</v>
      </c>
      <c r="K498" s="81">
        <v>0</v>
      </c>
      <c r="L498" s="152">
        <f t="shared" si="232"/>
        <v>0</v>
      </c>
      <c r="M498" s="128">
        <f t="shared" si="233"/>
        <v>5000000</v>
      </c>
    </row>
    <row r="499" spans="1:13" s="10" customFormat="1">
      <c r="A499" s="80"/>
      <c r="B499" s="80" t="s">
        <v>148</v>
      </c>
      <c r="C499" s="81">
        <v>28409000</v>
      </c>
      <c r="D499" s="81">
        <v>0</v>
      </c>
      <c r="E499" s="81">
        <v>0</v>
      </c>
      <c r="F499" s="81">
        <f t="shared" ref="F499:F506" si="245">+C499+E499</f>
        <v>28409000</v>
      </c>
      <c r="G499" s="81">
        <v>0</v>
      </c>
      <c r="H499" s="81">
        <v>0</v>
      </c>
      <c r="I499" s="81">
        <v>0</v>
      </c>
      <c r="J499" s="81">
        <v>0</v>
      </c>
      <c r="K499" s="81">
        <v>0</v>
      </c>
      <c r="L499" s="152">
        <f t="shared" si="232"/>
        <v>0</v>
      </c>
      <c r="M499" s="128">
        <f t="shared" si="233"/>
        <v>28409000</v>
      </c>
    </row>
    <row r="500" spans="1:13" s="10" customFormat="1" ht="24">
      <c r="A500" s="80"/>
      <c r="B500" s="80" t="s">
        <v>147</v>
      </c>
      <c r="C500" s="81">
        <v>42362000</v>
      </c>
      <c r="D500" s="81">
        <v>0</v>
      </c>
      <c r="E500" s="81">
        <v>0</v>
      </c>
      <c r="F500" s="81">
        <f t="shared" si="245"/>
        <v>42362000</v>
      </c>
      <c r="G500" s="81">
        <v>0</v>
      </c>
      <c r="H500" s="81">
        <v>0</v>
      </c>
      <c r="I500" s="81">
        <v>0</v>
      </c>
      <c r="J500" s="81">
        <v>0</v>
      </c>
      <c r="K500" s="81">
        <v>0</v>
      </c>
      <c r="L500" s="152">
        <f t="shared" si="232"/>
        <v>0</v>
      </c>
      <c r="M500" s="128">
        <f t="shared" si="233"/>
        <v>42362000</v>
      </c>
    </row>
    <row r="501" spans="1:13" s="11" customFormat="1">
      <c r="A501" s="80"/>
      <c r="B501" s="80" t="s">
        <v>209</v>
      </c>
      <c r="C501" s="81">
        <v>30000000</v>
      </c>
      <c r="D501" s="81">
        <v>0</v>
      </c>
      <c r="E501" s="81">
        <v>0</v>
      </c>
      <c r="F501" s="81">
        <f t="shared" si="245"/>
        <v>30000000</v>
      </c>
      <c r="G501" s="81">
        <v>0</v>
      </c>
      <c r="H501" s="81">
        <v>0</v>
      </c>
      <c r="I501" s="81">
        <v>0</v>
      </c>
      <c r="J501" s="81">
        <v>0</v>
      </c>
      <c r="K501" s="81">
        <v>0</v>
      </c>
      <c r="L501" s="152">
        <f t="shared" si="232"/>
        <v>0</v>
      </c>
      <c r="M501" s="128">
        <f t="shared" si="233"/>
        <v>30000000</v>
      </c>
    </row>
    <row r="502" spans="1:13" s="36" customFormat="1">
      <c r="A502" s="80"/>
      <c r="B502" s="80" t="s">
        <v>167</v>
      </c>
      <c r="C502" s="81">
        <v>32768000</v>
      </c>
      <c r="D502" s="81">
        <v>0</v>
      </c>
      <c r="E502" s="81">
        <v>0</v>
      </c>
      <c r="F502" s="81">
        <f t="shared" si="245"/>
        <v>32768000</v>
      </c>
      <c r="G502" s="81">
        <v>0</v>
      </c>
      <c r="H502" s="81">
        <v>0</v>
      </c>
      <c r="I502" s="81">
        <v>0</v>
      </c>
      <c r="J502" s="81">
        <v>0</v>
      </c>
      <c r="K502" s="81">
        <v>0</v>
      </c>
      <c r="L502" s="152">
        <f>+IFERROR(I502/F502,0)</f>
        <v>0</v>
      </c>
      <c r="M502" s="128">
        <f>+F502-G502</f>
        <v>32768000</v>
      </c>
    </row>
    <row r="503" spans="1:13" s="10" customFormat="1">
      <c r="A503" s="80"/>
      <c r="B503" s="80" t="s">
        <v>166</v>
      </c>
      <c r="C503" s="81">
        <v>150000000</v>
      </c>
      <c r="D503" s="81">
        <v>0</v>
      </c>
      <c r="E503" s="81">
        <v>0</v>
      </c>
      <c r="F503" s="81">
        <f t="shared" si="245"/>
        <v>150000000</v>
      </c>
      <c r="G503" s="81">
        <v>0</v>
      </c>
      <c r="H503" s="81">
        <v>0</v>
      </c>
      <c r="I503" s="81">
        <v>0</v>
      </c>
      <c r="J503" s="81">
        <v>0</v>
      </c>
      <c r="K503" s="81">
        <v>0</v>
      </c>
      <c r="L503" s="152">
        <f t="shared" si="232"/>
        <v>0</v>
      </c>
      <c r="M503" s="128">
        <f t="shared" si="233"/>
        <v>150000000</v>
      </c>
    </row>
    <row r="504" spans="1:13" s="10" customFormat="1">
      <c r="A504" s="241"/>
      <c r="B504" s="80" t="s">
        <v>128</v>
      </c>
      <c r="C504" s="81">
        <v>8471000</v>
      </c>
      <c r="D504" s="81">
        <v>0</v>
      </c>
      <c r="E504" s="81">
        <v>0</v>
      </c>
      <c r="F504" s="81">
        <f t="shared" si="245"/>
        <v>8471000</v>
      </c>
      <c r="G504" s="81">
        <v>0</v>
      </c>
      <c r="H504" s="81">
        <v>0</v>
      </c>
      <c r="I504" s="81">
        <v>0</v>
      </c>
      <c r="J504" s="81">
        <v>0</v>
      </c>
      <c r="K504" s="81">
        <v>0</v>
      </c>
      <c r="L504" s="152">
        <f t="shared" ref="L504:L505" si="246">+IFERROR(I504/F504,0)</f>
        <v>0</v>
      </c>
      <c r="M504" s="128">
        <f t="shared" ref="M504:M505" si="247">+F504-G504</f>
        <v>8471000</v>
      </c>
    </row>
    <row r="505" spans="1:13" s="10" customFormat="1">
      <c r="A505" s="241"/>
      <c r="B505" s="80" t="s">
        <v>201</v>
      </c>
      <c r="C505" s="81">
        <v>51500000</v>
      </c>
      <c r="D505" s="81">
        <v>0</v>
      </c>
      <c r="E505" s="81">
        <v>0</v>
      </c>
      <c r="F505" s="81">
        <f t="shared" si="245"/>
        <v>51500000</v>
      </c>
      <c r="G505" s="81">
        <v>0</v>
      </c>
      <c r="H505" s="81">
        <v>0</v>
      </c>
      <c r="I505" s="81">
        <v>0</v>
      </c>
      <c r="J505" s="81">
        <v>0</v>
      </c>
      <c r="K505" s="81">
        <v>0</v>
      </c>
      <c r="L505" s="152">
        <f t="shared" si="246"/>
        <v>0</v>
      </c>
      <c r="M505" s="128">
        <f t="shared" si="247"/>
        <v>51500000</v>
      </c>
    </row>
    <row r="506" spans="1:13" s="10" customFormat="1" ht="24">
      <c r="A506" s="168" t="s">
        <v>724</v>
      </c>
      <c r="B506" s="169" t="s">
        <v>164</v>
      </c>
      <c r="C506" s="170">
        <v>10000000</v>
      </c>
      <c r="D506" s="170">
        <v>0</v>
      </c>
      <c r="E506" s="170">
        <v>0</v>
      </c>
      <c r="F506" s="170">
        <f t="shared" si="245"/>
        <v>10000000</v>
      </c>
      <c r="G506" s="170">
        <v>0</v>
      </c>
      <c r="H506" s="170">
        <v>0</v>
      </c>
      <c r="I506" s="170">
        <v>0</v>
      </c>
      <c r="J506" s="170">
        <v>0</v>
      </c>
      <c r="K506" s="170">
        <v>0</v>
      </c>
      <c r="L506" s="171">
        <f t="shared" si="232"/>
        <v>0</v>
      </c>
      <c r="M506" s="170">
        <f t="shared" si="233"/>
        <v>10000000</v>
      </c>
    </row>
    <row r="507" spans="1:13" s="10" customFormat="1">
      <c r="A507" s="77" t="s">
        <v>725</v>
      </c>
      <c r="B507" s="78" t="s">
        <v>163</v>
      </c>
      <c r="C507" s="79">
        <f>+C508</f>
        <v>2863559000</v>
      </c>
      <c r="D507" s="79">
        <f t="shared" ref="D507:K507" si="248">+D508</f>
        <v>0</v>
      </c>
      <c r="E507" s="79">
        <f t="shared" si="248"/>
        <v>0</v>
      </c>
      <c r="F507" s="188">
        <f t="shared" si="248"/>
        <v>2863559000</v>
      </c>
      <c r="G507" s="79">
        <f t="shared" si="248"/>
        <v>390332320</v>
      </c>
      <c r="H507" s="79">
        <f t="shared" si="248"/>
        <v>113568030</v>
      </c>
      <c r="I507" s="79">
        <f t="shared" si="248"/>
        <v>390332320</v>
      </c>
      <c r="J507" s="79">
        <f t="shared" si="248"/>
        <v>113568030</v>
      </c>
      <c r="K507" s="79">
        <f t="shared" si="248"/>
        <v>390332320</v>
      </c>
      <c r="L507" s="226">
        <f t="shared" si="232"/>
        <v>0.13631020698368709</v>
      </c>
      <c r="M507" s="127">
        <f t="shared" si="233"/>
        <v>2473226680</v>
      </c>
    </row>
    <row r="508" spans="1:13" s="10" customFormat="1" ht="24">
      <c r="A508" s="41" t="s">
        <v>726</v>
      </c>
      <c r="B508" s="42" t="s">
        <v>162</v>
      </c>
      <c r="C508" s="43">
        <f>+SUM(C509:C512)</f>
        <v>2863559000</v>
      </c>
      <c r="D508" s="43">
        <f t="shared" ref="D508:K508" si="249">+SUM(D509:D512)</f>
        <v>0</v>
      </c>
      <c r="E508" s="43">
        <f t="shared" si="249"/>
        <v>0</v>
      </c>
      <c r="F508" s="192">
        <f t="shared" si="249"/>
        <v>2863559000</v>
      </c>
      <c r="G508" s="43">
        <f t="shared" ref="G508" si="250">+SUM(G509:G512)</f>
        <v>390332320</v>
      </c>
      <c r="H508" s="43">
        <f t="shared" si="249"/>
        <v>113568030</v>
      </c>
      <c r="I508" s="43">
        <f t="shared" si="249"/>
        <v>390332320</v>
      </c>
      <c r="J508" s="43">
        <f t="shared" si="249"/>
        <v>113568030</v>
      </c>
      <c r="K508" s="43">
        <f t="shared" si="249"/>
        <v>390332320</v>
      </c>
      <c r="L508" s="153">
        <f t="shared" si="232"/>
        <v>0.13631020698368709</v>
      </c>
      <c r="M508" s="43">
        <f t="shared" si="233"/>
        <v>2473226680</v>
      </c>
    </row>
    <row r="509" spans="1:13" s="36" customFormat="1">
      <c r="A509" s="168" t="s">
        <v>727</v>
      </c>
      <c r="B509" s="169" t="s">
        <v>46</v>
      </c>
      <c r="C509" s="170">
        <v>2199127000</v>
      </c>
      <c r="D509" s="170">
        <v>0</v>
      </c>
      <c r="E509" s="170">
        <v>0</v>
      </c>
      <c r="F509" s="170">
        <f>+C509+E509</f>
        <v>2199127000</v>
      </c>
      <c r="G509" s="170">
        <v>304174750</v>
      </c>
      <c r="H509" s="170">
        <v>98650100</v>
      </c>
      <c r="I509" s="170">
        <v>304174750</v>
      </c>
      <c r="J509" s="170">
        <v>98650100</v>
      </c>
      <c r="K509" s="170">
        <v>304174750</v>
      </c>
      <c r="L509" s="171">
        <f t="shared" si="232"/>
        <v>0.13831613635774559</v>
      </c>
      <c r="M509" s="170">
        <f t="shared" si="233"/>
        <v>1894952250</v>
      </c>
    </row>
    <row r="510" spans="1:13" s="40" customFormat="1">
      <c r="A510" s="168" t="s">
        <v>728</v>
      </c>
      <c r="B510" s="169" t="s">
        <v>47</v>
      </c>
      <c r="C510" s="170">
        <v>515676000</v>
      </c>
      <c r="D510" s="170">
        <v>0</v>
      </c>
      <c r="E510" s="170">
        <v>0</v>
      </c>
      <c r="F510" s="170">
        <f t="shared" ref="F510:F512" si="251">+C510+E510</f>
        <v>515676000</v>
      </c>
      <c r="G510" s="170">
        <v>54257140</v>
      </c>
      <c r="H510" s="170">
        <v>0</v>
      </c>
      <c r="I510" s="170">
        <v>54257140</v>
      </c>
      <c r="J510" s="170">
        <v>0</v>
      </c>
      <c r="K510" s="170">
        <v>54257140</v>
      </c>
      <c r="L510" s="171">
        <f t="shared" si="232"/>
        <v>0.10521556170929033</v>
      </c>
      <c r="M510" s="170">
        <f t="shared" si="233"/>
        <v>461418860</v>
      </c>
    </row>
    <row r="511" spans="1:13" s="40" customFormat="1">
      <c r="A511" s="168" t="s">
        <v>729</v>
      </c>
      <c r="B511" s="169" t="s">
        <v>48</v>
      </c>
      <c r="C511" s="170">
        <v>147786000</v>
      </c>
      <c r="D511" s="170">
        <v>0</v>
      </c>
      <c r="E511" s="170">
        <v>0</v>
      </c>
      <c r="F511" s="170">
        <f t="shared" si="251"/>
        <v>147786000</v>
      </c>
      <c r="G511" s="170">
        <v>31522170</v>
      </c>
      <c r="H511" s="170">
        <v>14878820</v>
      </c>
      <c r="I511" s="170">
        <v>31522170</v>
      </c>
      <c r="J511" s="170">
        <v>14878820</v>
      </c>
      <c r="K511" s="170">
        <v>31522170</v>
      </c>
      <c r="L511" s="171">
        <f t="shared" si="232"/>
        <v>0.21329604969347571</v>
      </c>
      <c r="M511" s="170">
        <f t="shared" si="233"/>
        <v>116263830</v>
      </c>
    </row>
    <row r="512" spans="1:13" s="36" customFormat="1">
      <c r="A512" s="168" t="s">
        <v>730</v>
      </c>
      <c r="B512" s="169" t="s">
        <v>49</v>
      </c>
      <c r="C512" s="170">
        <v>970000</v>
      </c>
      <c r="D512" s="170">
        <v>0</v>
      </c>
      <c r="E512" s="170">
        <v>0</v>
      </c>
      <c r="F512" s="170">
        <f t="shared" si="251"/>
        <v>970000</v>
      </c>
      <c r="G512" s="170">
        <v>378260</v>
      </c>
      <c r="H512" s="170">
        <v>39110</v>
      </c>
      <c r="I512" s="170">
        <v>378260</v>
      </c>
      <c r="J512" s="170">
        <v>39110</v>
      </c>
      <c r="K512" s="170">
        <v>378260</v>
      </c>
      <c r="L512" s="171">
        <f t="shared" si="232"/>
        <v>0.38995876288659792</v>
      </c>
      <c r="M512" s="170">
        <f t="shared" si="233"/>
        <v>591740</v>
      </c>
    </row>
    <row r="513" spans="1:13" s="36" customFormat="1">
      <c r="A513" s="77" t="s">
        <v>731</v>
      </c>
      <c r="B513" s="78" t="s">
        <v>50</v>
      </c>
      <c r="C513" s="79">
        <f>SUM(C514+C515+C531)</f>
        <v>1233120000</v>
      </c>
      <c r="D513" s="79">
        <f t="shared" ref="D513:K513" si="252">SUM(D514+D515+D531)</f>
        <v>0</v>
      </c>
      <c r="E513" s="79">
        <f t="shared" si="252"/>
        <v>0</v>
      </c>
      <c r="F513" s="188">
        <f t="shared" si="252"/>
        <v>1233120000</v>
      </c>
      <c r="G513" s="79">
        <f t="shared" ref="G513" si="253">SUM(G514+G515+G531)</f>
        <v>0</v>
      </c>
      <c r="H513" s="79">
        <f t="shared" si="252"/>
        <v>0</v>
      </c>
      <c r="I513" s="79">
        <f t="shared" si="252"/>
        <v>0</v>
      </c>
      <c r="J513" s="79">
        <f t="shared" si="252"/>
        <v>0</v>
      </c>
      <c r="K513" s="79">
        <f t="shared" si="252"/>
        <v>0</v>
      </c>
      <c r="L513" s="226">
        <f t="shared" si="232"/>
        <v>0</v>
      </c>
      <c r="M513" s="127">
        <f t="shared" si="233"/>
        <v>1233120000</v>
      </c>
    </row>
    <row r="514" spans="1:13" s="36" customFormat="1">
      <c r="A514" s="168" t="s">
        <v>732</v>
      </c>
      <c r="B514" s="169" t="s">
        <v>161</v>
      </c>
      <c r="C514" s="170">
        <v>20000000</v>
      </c>
      <c r="D514" s="170">
        <v>0</v>
      </c>
      <c r="E514" s="170">
        <v>0</v>
      </c>
      <c r="F514" s="170">
        <f>+C514+E514</f>
        <v>20000000</v>
      </c>
      <c r="G514" s="170">
        <v>0</v>
      </c>
      <c r="H514" s="170">
        <v>0</v>
      </c>
      <c r="I514" s="170">
        <v>0</v>
      </c>
      <c r="J514" s="170">
        <v>0</v>
      </c>
      <c r="K514" s="170">
        <v>0</v>
      </c>
      <c r="L514" s="171">
        <f t="shared" si="232"/>
        <v>0</v>
      </c>
      <c r="M514" s="170">
        <f t="shared" si="233"/>
        <v>20000000</v>
      </c>
    </row>
    <row r="515" spans="1:13" s="36" customFormat="1">
      <c r="A515" s="160" t="s">
        <v>733</v>
      </c>
      <c r="B515" s="161" t="s">
        <v>160</v>
      </c>
      <c r="C515" s="162">
        <f>SUM(C516:C530)</f>
        <v>1202820000</v>
      </c>
      <c r="D515" s="162">
        <f t="shared" ref="D515:K515" si="254">SUM(D516:D530)</f>
        <v>0</v>
      </c>
      <c r="E515" s="162">
        <f t="shared" si="254"/>
        <v>0</v>
      </c>
      <c r="F515" s="185">
        <f t="shared" si="254"/>
        <v>1202820000</v>
      </c>
      <c r="G515" s="162">
        <f t="shared" ref="G515" si="255">SUM(G516:G530)</f>
        <v>0</v>
      </c>
      <c r="H515" s="162">
        <f t="shared" si="254"/>
        <v>0</v>
      </c>
      <c r="I515" s="162">
        <f t="shared" si="254"/>
        <v>0</v>
      </c>
      <c r="J515" s="162">
        <f t="shared" si="254"/>
        <v>0</v>
      </c>
      <c r="K515" s="162">
        <f t="shared" si="254"/>
        <v>0</v>
      </c>
      <c r="L515" s="164">
        <f t="shared" si="232"/>
        <v>0</v>
      </c>
      <c r="M515" s="162">
        <f t="shared" si="233"/>
        <v>1202820000</v>
      </c>
    </row>
    <row r="516" spans="1:13" s="40" customFormat="1">
      <c r="A516" s="80"/>
      <c r="B516" s="80" t="s">
        <v>159</v>
      </c>
      <c r="C516" s="81">
        <v>157548000</v>
      </c>
      <c r="D516" s="81">
        <v>0</v>
      </c>
      <c r="E516" s="81">
        <v>0</v>
      </c>
      <c r="F516" s="81">
        <f>+C516+E516</f>
        <v>157548000</v>
      </c>
      <c r="G516" s="81">
        <v>0</v>
      </c>
      <c r="H516" s="81">
        <v>0</v>
      </c>
      <c r="I516" s="81">
        <v>0</v>
      </c>
      <c r="J516" s="81">
        <v>0</v>
      </c>
      <c r="K516" s="81">
        <v>0</v>
      </c>
      <c r="L516" s="152">
        <f t="shared" si="232"/>
        <v>0</v>
      </c>
      <c r="M516" s="128">
        <f t="shared" si="233"/>
        <v>157548000</v>
      </c>
    </row>
    <row r="517" spans="1:13" s="36" customFormat="1">
      <c r="A517" s="80"/>
      <c r="B517" s="80" t="s">
        <v>158</v>
      </c>
      <c r="C517" s="81">
        <v>32000000</v>
      </c>
      <c r="D517" s="81">
        <v>0</v>
      </c>
      <c r="E517" s="81">
        <v>0</v>
      </c>
      <c r="F517" s="81">
        <f t="shared" ref="F517:F530" si="256">+C517+E517</f>
        <v>32000000</v>
      </c>
      <c r="G517" s="81">
        <v>0</v>
      </c>
      <c r="H517" s="81">
        <v>0</v>
      </c>
      <c r="I517" s="81">
        <v>0</v>
      </c>
      <c r="J517" s="81">
        <v>0</v>
      </c>
      <c r="K517" s="81">
        <v>0</v>
      </c>
      <c r="L517" s="152">
        <f t="shared" si="232"/>
        <v>0</v>
      </c>
      <c r="M517" s="128">
        <f t="shared" si="233"/>
        <v>32000000</v>
      </c>
    </row>
    <row r="518" spans="1:13" s="36" customFormat="1">
      <c r="A518" s="80"/>
      <c r="B518" s="80" t="s">
        <v>128</v>
      </c>
      <c r="C518" s="81">
        <v>10240000</v>
      </c>
      <c r="D518" s="81">
        <v>0</v>
      </c>
      <c r="E518" s="81">
        <v>0</v>
      </c>
      <c r="F518" s="81">
        <f t="shared" si="256"/>
        <v>10240000</v>
      </c>
      <c r="G518" s="81">
        <v>0</v>
      </c>
      <c r="H518" s="81">
        <v>0</v>
      </c>
      <c r="I518" s="81">
        <v>0</v>
      </c>
      <c r="J518" s="81">
        <v>0</v>
      </c>
      <c r="K518" s="81">
        <v>0</v>
      </c>
      <c r="L518" s="152">
        <f t="shared" si="232"/>
        <v>0</v>
      </c>
      <c r="M518" s="128">
        <f t="shared" si="233"/>
        <v>10240000</v>
      </c>
    </row>
    <row r="519" spans="1:13" s="10" customFormat="1">
      <c r="A519" s="80"/>
      <c r="B519" s="80" t="s">
        <v>157</v>
      </c>
      <c r="C519" s="81">
        <v>3200000</v>
      </c>
      <c r="D519" s="81">
        <v>0</v>
      </c>
      <c r="E519" s="81">
        <v>0</v>
      </c>
      <c r="F519" s="81">
        <f t="shared" si="256"/>
        <v>3200000</v>
      </c>
      <c r="G519" s="81">
        <v>0</v>
      </c>
      <c r="H519" s="81">
        <v>0</v>
      </c>
      <c r="I519" s="81">
        <v>0</v>
      </c>
      <c r="J519" s="81">
        <v>0</v>
      </c>
      <c r="K519" s="81">
        <v>0</v>
      </c>
      <c r="L519" s="152">
        <f t="shared" si="232"/>
        <v>0</v>
      </c>
      <c r="M519" s="128">
        <f t="shared" si="233"/>
        <v>3200000</v>
      </c>
    </row>
    <row r="520" spans="1:13" s="10" customFormat="1">
      <c r="A520" s="80"/>
      <c r="B520" s="80" t="s">
        <v>156</v>
      </c>
      <c r="C520" s="81">
        <v>219729000</v>
      </c>
      <c r="D520" s="81">
        <v>0</v>
      </c>
      <c r="E520" s="81">
        <v>0</v>
      </c>
      <c r="F520" s="81">
        <f t="shared" si="256"/>
        <v>219729000</v>
      </c>
      <c r="G520" s="81">
        <v>0</v>
      </c>
      <c r="H520" s="81">
        <v>0</v>
      </c>
      <c r="I520" s="81">
        <v>0</v>
      </c>
      <c r="J520" s="81">
        <v>0</v>
      </c>
      <c r="K520" s="81">
        <v>0</v>
      </c>
      <c r="L520" s="152">
        <f t="shared" si="232"/>
        <v>0</v>
      </c>
      <c r="M520" s="128">
        <f t="shared" si="233"/>
        <v>219729000</v>
      </c>
    </row>
    <row r="521" spans="1:13" s="10" customFormat="1">
      <c r="A521" s="80"/>
      <c r="B521" s="80" t="s">
        <v>155</v>
      </c>
      <c r="C521" s="81">
        <v>4178000</v>
      </c>
      <c r="D521" s="81">
        <v>0</v>
      </c>
      <c r="E521" s="81">
        <v>0</v>
      </c>
      <c r="F521" s="81">
        <f t="shared" si="256"/>
        <v>4178000</v>
      </c>
      <c r="G521" s="81">
        <v>0</v>
      </c>
      <c r="H521" s="81">
        <v>0</v>
      </c>
      <c r="I521" s="81">
        <v>0</v>
      </c>
      <c r="J521" s="81">
        <v>0</v>
      </c>
      <c r="K521" s="81">
        <v>0</v>
      </c>
      <c r="L521" s="152">
        <f t="shared" si="232"/>
        <v>0</v>
      </c>
      <c r="M521" s="128">
        <f t="shared" si="233"/>
        <v>4178000</v>
      </c>
    </row>
    <row r="522" spans="1:13" s="10" customFormat="1">
      <c r="A522" s="80"/>
      <c r="B522" s="80" t="s">
        <v>154</v>
      </c>
      <c r="C522" s="81">
        <v>9083000</v>
      </c>
      <c r="D522" s="81">
        <v>0</v>
      </c>
      <c r="E522" s="81">
        <v>0</v>
      </c>
      <c r="F522" s="81">
        <f t="shared" si="256"/>
        <v>9083000</v>
      </c>
      <c r="G522" s="81">
        <v>0</v>
      </c>
      <c r="H522" s="81">
        <v>0</v>
      </c>
      <c r="I522" s="81">
        <v>0</v>
      </c>
      <c r="J522" s="81">
        <v>0</v>
      </c>
      <c r="K522" s="81">
        <v>0</v>
      </c>
      <c r="L522" s="152">
        <f t="shared" si="232"/>
        <v>0</v>
      </c>
      <c r="M522" s="128">
        <f t="shared" si="233"/>
        <v>9083000</v>
      </c>
    </row>
    <row r="523" spans="1:13" s="10" customFormat="1">
      <c r="A523" s="80"/>
      <c r="B523" s="80" t="s">
        <v>153</v>
      </c>
      <c r="C523" s="81">
        <v>2662000</v>
      </c>
      <c r="D523" s="81">
        <v>0</v>
      </c>
      <c r="E523" s="81">
        <v>0</v>
      </c>
      <c r="F523" s="81">
        <f t="shared" si="256"/>
        <v>2662000</v>
      </c>
      <c r="G523" s="81">
        <v>0</v>
      </c>
      <c r="H523" s="81">
        <v>0</v>
      </c>
      <c r="I523" s="81">
        <v>0</v>
      </c>
      <c r="J523" s="81">
        <v>0</v>
      </c>
      <c r="K523" s="81">
        <v>0</v>
      </c>
      <c r="L523" s="152">
        <f t="shared" si="232"/>
        <v>0</v>
      </c>
      <c r="M523" s="128">
        <f t="shared" si="233"/>
        <v>2662000</v>
      </c>
    </row>
    <row r="524" spans="1:13" s="10" customFormat="1">
      <c r="A524" s="80"/>
      <c r="B524" s="80" t="s">
        <v>152</v>
      </c>
      <c r="C524" s="81">
        <v>15000000</v>
      </c>
      <c r="D524" s="81">
        <v>0</v>
      </c>
      <c r="E524" s="81">
        <v>0</v>
      </c>
      <c r="F524" s="81">
        <f t="shared" si="256"/>
        <v>15000000</v>
      </c>
      <c r="G524" s="81">
        <v>0</v>
      </c>
      <c r="H524" s="81">
        <v>0</v>
      </c>
      <c r="I524" s="81">
        <v>0</v>
      </c>
      <c r="J524" s="81">
        <v>0</v>
      </c>
      <c r="K524" s="81">
        <v>0</v>
      </c>
      <c r="L524" s="152">
        <f t="shared" si="232"/>
        <v>0</v>
      </c>
      <c r="M524" s="128">
        <f t="shared" si="233"/>
        <v>15000000</v>
      </c>
    </row>
    <row r="525" spans="1:13" s="10" customFormat="1">
      <c r="A525" s="80"/>
      <c r="B525" s="80" t="s">
        <v>151</v>
      </c>
      <c r="C525" s="81">
        <v>26624000</v>
      </c>
      <c r="D525" s="81">
        <v>0</v>
      </c>
      <c r="E525" s="81">
        <v>0</v>
      </c>
      <c r="F525" s="81">
        <f t="shared" si="256"/>
        <v>26624000</v>
      </c>
      <c r="G525" s="81">
        <v>0</v>
      </c>
      <c r="H525" s="81">
        <v>0</v>
      </c>
      <c r="I525" s="81">
        <v>0</v>
      </c>
      <c r="J525" s="81">
        <v>0</v>
      </c>
      <c r="K525" s="81">
        <v>0</v>
      </c>
      <c r="L525" s="152">
        <f t="shared" si="232"/>
        <v>0</v>
      </c>
      <c r="M525" s="128">
        <f t="shared" si="233"/>
        <v>26624000</v>
      </c>
    </row>
    <row r="526" spans="1:13" s="10" customFormat="1">
      <c r="A526" s="80"/>
      <c r="B526" s="80" t="s">
        <v>150</v>
      </c>
      <c r="C526" s="81">
        <v>219032000</v>
      </c>
      <c r="D526" s="81">
        <v>0</v>
      </c>
      <c r="E526" s="81">
        <v>0</v>
      </c>
      <c r="F526" s="81">
        <f>+C526+E526</f>
        <v>219032000</v>
      </c>
      <c r="G526" s="81">
        <v>0</v>
      </c>
      <c r="H526" s="81">
        <v>0</v>
      </c>
      <c r="I526" s="81">
        <v>0</v>
      </c>
      <c r="J526" s="81">
        <v>0</v>
      </c>
      <c r="K526" s="81">
        <v>0</v>
      </c>
      <c r="L526" s="152">
        <f t="shared" si="232"/>
        <v>0</v>
      </c>
      <c r="M526" s="128">
        <f t="shared" si="233"/>
        <v>219032000</v>
      </c>
    </row>
    <row r="527" spans="1:13" s="10" customFormat="1" ht="24">
      <c r="A527" s="80"/>
      <c r="B527" s="80" t="s">
        <v>149</v>
      </c>
      <c r="C527" s="81">
        <v>0</v>
      </c>
      <c r="D527" s="81">
        <v>0</v>
      </c>
      <c r="E527" s="81">
        <v>0</v>
      </c>
      <c r="F527" s="81">
        <f t="shared" si="256"/>
        <v>0</v>
      </c>
      <c r="G527" s="81">
        <v>0</v>
      </c>
      <c r="H527" s="81">
        <v>0</v>
      </c>
      <c r="I527" s="81">
        <v>0</v>
      </c>
      <c r="J527" s="81">
        <v>0</v>
      </c>
      <c r="K527" s="81">
        <v>0</v>
      </c>
      <c r="L527" s="152">
        <f t="shared" si="232"/>
        <v>0</v>
      </c>
      <c r="M527" s="128">
        <f t="shared" si="233"/>
        <v>0</v>
      </c>
    </row>
    <row r="528" spans="1:13" s="10" customFormat="1">
      <c r="A528" s="80"/>
      <c r="B528" s="80" t="s">
        <v>148</v>
      </c>
      <c r="C528" s="81">
        <v>234726000</v>
      </c>
      <c r="D528" s="81">
        <v>0</v>
      </c>
      <c r="E528" s="81">
        <v>0</v>
      </c>
      <c r="F528" s="81">
        <f t="shared" si="256"/>
        <v>234726000</v>
      </c>
      <c r="G528" s="81">
        <v>0</v>
      </c>
      <c r="H528" s="81">
        <v>0</v>
      </c>
      <c r="I528" s="81">
        <v>0</v>
      </c>
      <c r="J528" s="81">
        <v>0</v>
      </c>
      <c r="K528" s="81">
        <v>0</v>
      </c>
      <c r="L528" s="152">
        <f t="shared" ref="L528:L576" si="257">+IFERROR(I528/F528,0)</f>
        <v>0</v>
      </c>
      <c r="M528" s="128">
        <f t="shared" ref="M528:M576" si="258">+F528-G528</f>
        <v>234726000</v>
      </c>
    </row>
    <row r="529" spans="1:13" s="10" customFormat="1" ht="24">
      <c r="A529" s="80"/>
      <c r="B529" s="80" t="s">
        <v>147</v>
      </c>
      <c r="C529" s="81">
        <v>134882000</v>
      </c>
      <c r="D529" s="81">
        <v>0</v>
      </c>
      <c r="E529" s="81">
        <v>0</v>
      </c>
      <c r="F529" s="81">
        <f t="shared" si="256"/>
        <v>134882000</v>
      </c>
      <c r="G529" s="81">
        <v>0</v>
      </c>
      <c r="H529" s="81">
        <v>0</v>
      </c>
      <c r="I529" s="81">
        <v>0</v>
      </c>
      <c r="J529" s="81">
        <v>0</v>
      </c>
      <c r="K529" s="81">
        <v>0</v>
      </c>
      <c r="L529" s="152">
        <f t="shared" si="257"/>
        <v>0</v>
      </c>
      <c r="M529" s="128">
        <f t="shared" si="258"/>
        <v>134882000</v>
      </c>
    </row>
    <row r="530" spans="1:13" s="10" customFormat="1">
      <c r="A530" s="80"/>
      <c r="B530" s="80" t="s">
        <v>146</v>
      </c>
      <c r="C530" s="81">
        <v>133916000</v>
      </c>
      <c r="D530" s="81">
        <v>0</v>
      </c>
      <c r="E530" s="81">
        <v>0</v>
      </c>
      <c r="F530" s="81">
        <f t="shared" si="256"/>
        <v>133916000</v>
      </c>
      <c r="G530" s="81">
        <v>0</v>
      </c>
      <c r="H530" s="81">
        <v>0</v>
      </c>
      <c r="I530" s="81">
        <v>0</v>
      </c>
      <c r="J530" s="81">
        <v>0</v>
      </c>
      <c r="K530" s="81">
        <v>0</v>
      </c>
      <c r="L530" s="152">
        <f t="shared" si="257"/>
        <v>0</v>
      </c>
      <c r="M530" s="128">
        <f t="shared" si="258"/>
        <v>133916000</v>
      </c>
    </row>
    <row r="531" spans="1:13" s="10" customFormat="1" ht="24">
      <c r="A531" s="168" t="s">
        <v>734</v>
      </c>
      <c r="B531" s="169" t="s">
        <v>145</v>
      </c>
      <c r="C531" s="170">
        <v>10300000</v>
      </c>
      <c r="D531" s="170">
        <v>0</v>
      </c>
      <c r="E531" s="170">
        <v>0</v>
      </c>
      <c r="F531" s="170">
        <f>+C531+E531</f>
        <v>10300000</v>
      </c>
      <c r="G531" s="170">
        <v>0</v>
      </c>
      <c r="H531" s="170">
        <v>0</v>
      </c>
      <c r="I531" s="170">
        <v>0</v>
      </c>
      <c r="J531" s="170">
        <v>0</v>
      </c>
      <c r="K531" s="170">
        <v>0</v>
      </c>
      <c r="L531" s="171">
        <f t="shared" si="257"/>
        <v>0</v>
      </c>
      <c r="M531" s="170">
        <f t="shared" si="258"/>
        <v>10300000</v>
      </c>
    </row>
    <row r="532" spans="1:13" s="10" customFormat="1">
      <c r="A532" s="77" t="s">
        <v>735</v>
      </c>
      <c r="B532" s="78" t="s">
        <v>51</v>
      </c>
      <c r="C532" s="79">
        <f>+C533+C534</f>
        <v>175000000</v>
      </c>
      <c r="D532" s="79">
        <f t="shared" ref="D532:K532" si="259">+D533+D534</f>
        <v>0</v>
      </c>
      <c r="E532" s="79">
        <f t="shared" si="259"/>
        <v>0</v>
      </c>
      <c r="F532" s="188">
        <f t="shared" si="259"/>
        <v>175000000</v>
      </c>
      <c r="G532" s="79">
        <f t="shared" ref="G532" si="260">+G533+G534</f>
        <v>0</v>
      </c>
      <c r="H532" s="79">
        <f t="shared" si="259"/>
        <v>0</v>
      </c>
      <c r="I532" s="79">
        <f t="shared" si="259"/>
        <v>0</v>
      </c>
      <c r="J532" s="79">
        <f t="shared" si="259"/>
        <v>0</v>
      </c>
      <c r="K532" s="79">
        <f t="shared" si="259"/>
        <v>0</v>
      </c>
      <c r="L532" s="226">
        <f t="shared" si="257"/>
        <v>0</v>
      </c>
      <c r="M532" s="127">
        <f t="shared" si="258"/>
        <v>175000000</v>
      </c>
    </row>
    <row r="533" spans="1:13" s="10" customFormat="1">
      <c r="A533" s="168" t="s">
        <v>736</v>
      </c>
      <c r="B533" s="169" t="s">
        <v>144</v>
      </c>
      <c r="C533" s="170">
        <v>133800000</v>
      </c>
      <c r="D533" s="170">
        <v>0</v>
      </c>
      <c r="E533" s="170">
        <v>0</v>
      </c>
      <c r="F533" s="170">
        <f>+C533+E533</f>
        <v>133800000</v>
      </c>
      <c r="G533" s="170">
        <v>0</v>
      </c>
      <c r="H533" s="170">
        <v>0</v>
      </c>
      <c r="I533" s="170">
        <v>0</v>
      </c>
      <c r="J533" s="170">
        <v>0</v>
      </c>
      <c r="K533" s="170">
        <v>0</v>
      </c>
      <c r="L533" s="171">
        <f t="shared" si="257"/>
        <v>0</v>
      </c>
      <c r="M533" s="170">
        <f t="shared" si="258"/>
        <v>133800000</v>
      </c>
    </row>
    <row r="534" spans="1:13" s="36" customFormat="1">
      <c r="A534" s="168" t="s">
        <v>737</v>
      </c>
      <c r="B534" s="169" t="s">
        <v>143</v>
      </c>
      <c r="C534" s="170">
        <v>41200000</v>
      </c>
      <c r="D534" s="170">
        <v>0</v>
      </c>
      <c r="E534" s="170">
        <v>0</v>
      </c>
      <c r="F534" s="170">
        <f>+C534+E534</f>
        <v>41200000</v>
      </c>
      <c r="G534" s="170">
        <v>0</v>
      </c>
      <c r="H534" s="170">
        <v>0</v>
      </c>
      <c r="I534" s="170">
        <v>0</v>
      </c>
      <c r="J534" s="170">
        <v>0</v>
      </c>
      <c r="K534" s="170">
        <v>0</v>
      </c>
      <c r="L534" s="171">
        <f t="shared" si="257"/>
        <v>0</v>
      </c>
      <c r="M534" s="170">
        <f t="shared" si="258"/>
        <v>41200000</v>
      </c>
    </row>
    <row r="535" spans="1:13" s="40" customFormat="1">
      <c r="A535" s="77" t="s">
        <v>738</v>
      </c>
      <c r="B535" s="78" t="s">
        <v>142</v>
      </c>
      <c r="C535" s="79">
        <f t="shared" ref="C535:K535" si="261">+SUM(C536:C549,C552:C552)</f>
        <v>11460878000</v>
      </c>
      <c r="D535" s="79">
        <f t="shared" si="261"/>
        <v>0</v>
      </c>
      <c r="E535" s="79">
        <f t="shared" si="261"/>
        <v>0</v>
      </c>
      <c r="F535" s="188">
        <f t="shared" si="261"/>
        <v>11460878000</v>
      </c>
      <c r="G535" s="79">
        <f t="shared" si="261"/>
        <v>2551202552</v>
      </c>
      <c r="H535" s="79">
        <f t="shared" si="261"/>
        <v>686287371</v>
      </c>
      <c r="I535" s="79">
        <f t="shared" si="261"/>
        <v>833989217</v>
      </c>
      <c r="J535" s="79">
        <f t="shared" si="261"/>
        <v>119899914</v>
      </c>
      <c r="K535" s="79">
        <f t="shared" si="261"/>
        <v>267601760</v>
      </c>
      <c r="L535" s="226">
        <f t="shared" si="257"/>
        <v>7.2768353087782622E-2</v>
      </c>
      <c r="M535" s="127">
        <f t="shared" si="258"/>
        <v>8909675448</v>
      </c>
    </row>
    <row r="536" spans="1:13" s="36" customFormat="1">
      <c r="A536" s="168" t="s">
        <v>739</v>
      </c>
      <c r="B536" s="169" t="s">
        <v>141</v>
      </c>
      <c r="C536" s="170">
        <v>750670000</v>
      </c>
      <c r="D536" s="170">
        <v>0</v>
      </c>
      <c r="E536" s="170">
        <v>0</v>
      </c>
      <c r="F536" s="170">
        <f>+C536+E536</f>
        <v>750670000</v>
      </c>
      <c r="G536" s="170">
        <v>15487700</v>
      </c>
      <c r="H536" s="170">
        <v>0</v>
      </c>
      <c r="I536" s="170">
        <v>15487700</v>
      </c>
      <c r="J536" s="170">
        <v>0</v>
      </c>
      <c r="K536" s="170">
        <v>15487700</v>
      </c>
      <c r="L536" s="171">
        <f t="shared" si="257"/>
        <v>2.0631835560232858E-2</v>
      </c>
      <c r="M536" s="170">
        <f t="shared" si="258"/>
        <v>735182300</v>
      </c>
    </row>
    <row r="537" spans="1:13" s="36" customFormat="1">
      <c r="A537" s="168" t="s">
        <v>740</v>
      </c>
      <c r="B537" s="169" t="s">
        <v>841</v>
      </c>
      <c r="C537" s="170">
        <v>147843000</v>
      </c>
      <c r="D537" s="170">
        <v>0</v>
      </c>
      <c r="E537" s="170">
        <v>0</v>
      </c>
      <c r="F537" s="191">
        <f t="shared" ref="F537:F548" si="262">+C537+E537</f>
        <v>147843000</v>
      </c>
      <c r="G537" s="170">
        <v>65410275</v>
      </c>
      <c r="H537" s="170">
        <v>28439250</v>
      </c>
      <c r="I537" s="170">
        <v>65410275</v>
      </c>
      <c r="J537" s="170">
        <v>28439250</v>
      </c>
      <c r="K537" s="170">
        <v>65410275</v>
      </c>
      <c r="L537" s="171">
        <f t="shared" si="257"/>
        <v>0.44243065278707816</v>
      </c>
      <c r="M537" s="170">
        <f t="shared" si="258"/>
        <v>82432725</v>
      </c>
    </row>
    <row r="538" spans="1:13" s="40" customFormat="1">
      <c r="A538" s="168" t="s">
        <v>741</v>
      </c>
      <c r="B538" s="169" t="s">
        <v>140</v>
      </c>
      <c r="C538" s="170">
        <v>103000000</v>
      </c>
      <c r="D538" s="170">
        <v>0</v>
      </c>
      <c r="E538" s="170">
        <v>0</v>
      </c>
      <c r="F538" s="191">
        <f t="shared" si="262"/>
        <v>103000000</v>
      </c>
      <c r="G538" s="170">
        <v>26794935</v>
      </c>
      <c r="H538" s="170">
        <v>0</v>
      </c>
      <c r="I538" s="170">
        <v>0</v>
      </c>
      <c r="J538" s="170">
        <v>0</v>
      </c>
      <c r="K538" s="170">
        <v>0</v>
      </c>
      <c r="L538" s="171">
        <f t="shared" si="257"/>
        <v>0</v>
      </c>
      <c r="M538" s="170">
        <f t="shared" si="258"/>
        <v>76205065</v>
      </c>
    </row>
    <row r="539" spans="1:13" s="36" customFormat="1">
      <c r="A539" s="168" t="s">
        <v>742</v>
      </c>
      <c r="B539" s="169" t="s">
        <v>139</v>
      </c>
      <c r="C539" s="170">
        <v>3592401000</v>
      </c>
      <c r="D539" s="170">
        <v>0</v>
      </c>
      <c r="E539" s="170">
        <v>0</v>
      </c>
      <c r="F539" s="170">
        <f>+C539+E539</f>
        <v>3592401000</v>
      </c>
      <c r="G539" s="170">
        <v>1690418400</v>
      </c>
      <c r="H539" s="170">
        <v>0</v>
      </c>
      <c r="I539" s="170">
        <v>0</v>
      </c>
      <c r="J539" s="170">
        <v>0</v>
      </c>
      <c r="K539" s="170">
        <v>0</v>
      </c>
      <c r="L539" s="171">
        <f t="shared" si="257"/>
        <v>0</v>
      </c>
      <c r="M539" s="170">
        <f t="shared" si="258"/>
        <v>1901982600</v>
      </c>
    </row>
    <row r="540" spans="1:13" s="36" customFormat="1">
      <c r="A540" s="168" t="s">
        <v>743</v>
      </c>
      <c r="B540" s="169" t="s">
        <v>138</v>
      </c>
      <c r="C540" s="170">
        <v>3605000000</v>
      </c>
      <c r="D540" s="170">
        <v>0</v>
      </c>
      <c r="E540" s="170">
        <v>0</v>
      </c>
      <c r="F540" s="191">
        <f t="shared" si="262"/>
        <v>3605000000</v>
      </c>
      <c r="G540" s="170">
        <v>566387457</v>
      </c>
      <c r="H540" s="170">
        <v>566387457</v>
      </c>
      <c r="I540" s="170">
        <v>566387457</v>
      </c>
      <c r="J540" s="170">
        <v>0</v>
      </c>
      <c r="K540" s="170">
        <v>0</v>
      </c>
      <c r="L540" s="171">
        <f t="shared" si="257"/>
        <v>0.15711163855755894</v>
      </c>
      <c r="M540" s="170">
        <f t="shared" si="258"/>
        <v>3038612543</v>
      </c>
    </row>
    <row r="541" spans="1:13" s="36" customFormat="1">
      <c r="A541" s="168" t="s">
        <v>744</v>
      </c>
      <c r="B541" s="169" t="s">
        <v>137</v>
      </c>
      <c r="C541" s="170">
        <v>301006000</v>
      </c>
      <c r="D541" s="170">
        <v>0</v>
      </c>
      <c r="E541" s="170">
        <v>0</v>
      </c>
      <c r="F541" s="191">
        <f t="shared" si="262"/>
        <v>301006000</v>
      </c>
      <c r="G541" s="170">
        <v>116600925</v>
      </c>
      <c r="H541" s="170">
        <v>68254200</v>
      </c>
      <c r="I541" s="170">
        <v>116600925</v>
      </c>
      <c r="J541" s="170">
        <v>68254200</v>
      </c>
      <c r="K541" s="170">
        <v>116600925</v>
      </c>
      <c r="L541" s="171">
        <f t="shared" si="257"/>
        <v>0.38737076669568049</v>
      </c>
      <c r="M541" s="170">
        <f t="shared" si="258"/>
        <v>184405075</v>
      </c>
    </row>
    <row r="542" spans="1:13" s="36" customFormat="1">
      <c r="A542" s="168" t="s">
        <v>745</v>
      </c>
      <c r="B542" s="169" t="s">
        <v>136</v>
      </c>
      <c r="C542" s="170">
        <v>358197000</v>
      </c>
      <c r="D542" s="170">
        <v>0</v>
      </c>
      <c r="E542" s="170">
        <v>0</v>
      </c>
      <c r="F542" s="191">
        <f t="shared" si="262"/>
        <v>358197000</v>
      </c>
      <c r="G542" s="170">
        <v>70102860</v>
      </c>
      <c r="H542" s="170">
        <v>23206464</v>
      </c>
      <c r="I542" s="170">
        <v>70102860</v>
      </c>
      <c r="J542" s="170">
        <v>23206464</v>
      </c>
      <c r="K542" s="170">
        <v>70102860</v>
      </c>
      <c r="L542" s="171">
        <f t="shared" si="257"/>
        <v>0.19571034933290898</v>
      </c>
      <c r="M542" s="170">
        <f t="shared" si="258"/>
        <v>288094140</v>
      </c>
    </row>
    <row r="543" spans="1:13" s="36" customFormat="1">
      <c r="A543" s="168" t="s">
        <v>746</v>
      </c>
      <c r="B543" s="169" t="s">
        <v>135</v>
      </c>
      <c r="C543" s="170">
        <v>53045000</v>
      </c>
      <c r="D543" s="170">
        <v>0</v>
      </c>
      <c r="E543" s="170">
        <v>0</v>
      </c>
      <c r="F543" s="191">
        <f t="shared" si="262"/>
        <v>53045000</v>
      </c>
      <c r="G543" s="170">
        <v>0</v>
      </c>
      <c r="H543" s="170">
        <v>0</v>
      </c>
      <c r="I543" s="170">
        <v>0</v>
      </c>
      <c r="J543" s="170">
        <v>0</v>
      </c>
      <c r="K543" s="170">
        <v>0</v>
      </c>
      <c r="L543" s="171">
        <f t="shared" si="257"/>
        <v>0</v>
      </c>
      <c r="M543" s="170">
        <f t="shared" si="258"/>
        <v>53045000</v>
      </c>
    </row>
    <row r="544" spans="1:13" s="36" customFormat="1">
      <c r="A544" s="168" t="s">
        <v>747</v>
      </c>
      <c r="B544" s="169" t="s">
        <v>134</v>
      </c>
      <c r="C544" s="170">
        <v>368698000</v>
      </c>
      <c r="D544" s="170">
        <v>0</v>
      </c>
      <c r="E544" s="170">
        <v>0</v>
      </c>
      <c r="F544" s="191">
        <f t="shared" si="262"/>
        <v>368698000</v>
      </c>
      <c r="G544" s="170">
        <v>0</v>
      </c>
      <c r="H544" s="170">
        <v>0</v>
      </c>
      <c r="I544" s="170">
        <v>0</v>
      </c>
      <c r="J544" s="170">
        <v>0</v>
      </c>
      <c r="K544" s="170">
        <v>0</v>
      </c>
      <c r="L544" s="171">
        <f t="shared" si="257"/>
        <v>0</v>
      </c>
      <c r="M544" s="170">
        <f t="shared" si="258"/>
        <v>368698000</v>
      </c>
    </row>
    <row r="545" spans="1:13" s="36" customFormat="1" ht="24">
      <c r="A545" s="168" t="s">
        <v>748</v>
      </c>
      <c r="B545" s="169" t="s">
        <v>133</v>
      </c>
      <c r="C545" s="170">
        <v>117700000</v>
      </c>
      <c r="D545" s="170">
        <v>0</v>
      </c>
      <c r="E545" s="170">
        <v>0</v>
      </c>
      <c r="F545" s="191">
        <f t="shared" si="262"/>
        <v>117700000</v>
      </c>
      <c r="G545" s="170">
        <v>0</v>
      </c>
      <c r="H545" s="170">
        <v>0</v>
      </c>
      <c r="I545" s="170">
        <v>0</v>
      </c>
      <c r="J545" s="170">
        <v>0</v>
      </c>
      <c r="K545" s="170">
        <v>0</v>
      </c>
      <c r="L545" s="171">
        <f t="shared" si="257"/>
        <v>0</v>
      </c>
      <c r="M545" s="170">
        <f t="shared" si="258"/>
        <v>117700000</v>
      </c>
    </row>
    <row r="546" spans="1:13" s="36" customFormat="1">
      <c r="A546" s="168" t="s">
        <v>749</v>
      </c>
      <c r="B546" s="169" t="s">
        <v>132</v>
      </c>
      <c r="C546" s="170">
        <v>231368000</v>
      </c>
      <c r="D546" s="170">
        <v>0</v>
      </c>
      <c r="E546" s="170">
        <v>0</v>
      </c>
      <c r="F546" s="191">
        <f t="shared" si="262"/>
        <v>231368000</v>
      </c>
      <c r="G546" s="170">
        <v>0</v>
      </c>
      <c r="H546" s="170">
        <v>0</v>
      </c>
      <c r="I546" s="170">
        <v>0</v>
      </c>
      <c r="J546" s="170">
        <v>0</v>
      </c>
      <c r="K546" s="170">
        <v>0</v>
      </c>
      <c r="L546" s="171">
        <f t="shared" si="257"/>
        <v>0</v>
      </c>
      <c r="M546" s="170">
        <f t="shared" si="258"/>
        <v>231368000</v>
      </c>
    </row>
    <row r="547" spans="1:13" s="36" customFormat="1" ht="24">
      <c r="A547" s="168" t="s">
        <v>750</v>
      </c>
      <c r="B547" s="169" t="s">
        <v>131</v>
      </c>
      <c r="C547" s="170">
        <v>958071000</v>
      </c>
      <c r="D547" s="170">
        <v>0</v>
      </c>
      <c r="E547" s="170">
        <v>0</v>
      </c>
      <c r="F547" s="191">
        <f t="shared" si="262"/>
        <v>958071000</v>
      </c>
      <c r="G547" s="170">
        <v>0</v>
      </c>
      <c r="H547" s="170">
        <v>0</v>
      </c>
      <c r="I547" s="170">
        <v>0</v>
      </c>
      <c r="J547" s="170">
        <v>0</v>
      </c>
      <c r="K547" s="170">
        <v>0</v>
      </c>
      <c r="L547" s="171">
        <f t="shared" si="257"/>
        <v>0</v>
      </c>
      <c r="M547" s="170">
        <f t="shared" si="258"/>
        <v>958071000</v>
      </c>
    </row>
    <row r="548" spans="1:13" s="36" customFormat="1">
      <c r="A548" s="168" t="s">
        <v>751</v>
      </c>
      <c r="B548" s="169" t="s">
        <v>130</v>
      </c>
      <c r="C548" s="170">
        <v>90270000</v>
      </c>
      <c r="D548" s="170">
        <v>0</v>
      </c>
      <c r="E548" s="170">
        <v>0</v>
      </c>
      <c r="F548" s="191">
        <f t="shared" si="262"/>
        <v>90270000</v>
      </c>
      <c r="G548" s="170">
        <v>0</v>
      </c>
      <c r="H548" s="170">
        <v>0</v>
      </c>
      <c r="I548" s="170">
        <v>0</v>
      </c>
      <c r="J548" s="170">
        <v>0</v>
      </c>
      <c r="K548" s="170">
        <v>0</v>
      </c>
      <c r="L548" s="171">
        <f t="shared" si="257"/>
        <v>0</v>
      </c>
      <c r="M548" s="170">
        <f t="shared" si="258"/>
        <v>90270000</v>
      </c>
    </row>
    <row r="549" spans="1:13" s="36" customFormat="1">
      <c r="A549" s="160" t="s">
        <v>752</v>
      </c>
      <c r="B549" s="161" t="s">
        <v>129</v>
      </c>
      <c r="C549" s="162">
        <f>+C550+C551</f>
        <v>334094000</v>
      </c>
      <c r="D549" s="162">
        <f t="shared" ref="D549:K549" si="263">+D550+D551</f>
        <v>0</v>
      </c>
      <c r="E549" s="162">
        <f t="shared" si="263"/>
        <v>0</v>
      </c>
      <c r="F549" s="185">
        <f t="shared" si="263"/>
        <v>334094000</v>
      </c>
      <c r="G549" s="162">
        <f t="shared" ref="G549" si="264">+G550+G551</f>
        <v>0</v>
      </c>
      <c r="H549" s="162">
        <f t="shared" si="263"/>
        <v>0</v>
      </c>
      <c r="I549" s="162">
        <f t="shared" si="263"/>
        <v>0</v>
      </c>
      <c r="J549" s="162">
        <f t="shared" si="263"/>
        <v>0</v>
      </c>
      <c r="K549" s="162">
        <f t="shared" si="263"/>
        <v>0</v>
      </c>
      <c r="L549" s="164">
        <f t="shared" si="257"/>
        <v>0</v>
      </c>
      <c r="M549" s="162">
        <f t="shared" si="258"/>
        <v>334094000</v>
      </c>
    </row>
    <row r="550" spans="1:13" s="36" customFormat="1">
      <c r="A550" s="80"/>
      <c r="B550" s="80" t="s">
        <v>128</v>
      </c>
      <c r="C550" s="81">
        <v>334094000</v>
      </c>
      <c r="D550" s="81">
        <v>0</v>
      </c>
      <c r="E550" s="81">
        <v>0</v>
      </c>
      <c r="F550" s="81">
        <f>+C550+E550</f>
        <v>334094000</v>
      </c>
      <c r="G550" s="81">
        <v>0</v>
      </c>
      <c r="H550" s="81">
        <v>0</v>
      </c>
      <c r="I550" s="81">
        <v>0</v>
      </c>
      <c r="J550" s="81">
        <v>0</v>
      </c>
      <c r="K550" s="81">
        <v>0</v>
      </c>
      <c r="L550" s="152">
        <f t="shared" si="257"/>
        <v>0</v>
      </c>
      <c r="M550" s="128">
        <f t="shared" si="258"/>
        <v>334094000</v>
      </c>
    </row>
    <row r="551" spans="1:13" s="36" customFormat="1" ht="24">
      <c r="A551" s="80"/>
      <c r="B551" s="80" t="s">
        <v>127</v>
      </c>
      <c r="C551" s="81">
        <v>0</v>
      </c>
      <c r="D551" s="81">
        <v>0</v>
      </c>
      <c r="E551" s="81">
        <v>0</v>
      </c>
      <c r="F551" s="81">
        <f>+C551+E551</f>
        <v>0</v>
      </c>
      <c r="G551" s="81">
        <v>0</v>
      </c>
      <c r="H551" s="81">
        <v>0</v>
      </c>
      <c r="I551" s="81">
        <v>0</v>
      </c>
      <c r="J551" s="81">
        <v>0</v>
      </c>
      <c r="K551" s="81">
        <v>0</v>
      </c>
      <c r="L551" s="152">
        <f t="shared" si="257"/>
        <v>0</v>
      </c>
      <c r="M551" s="128">
        <f t="shared" si="258"/>
        <v>0</v>
      </c>
    </row>
    <row r="552" spans="1:13" s="36" customFormat="1" ht="24">
      <c r="A552" s="168" t="s">
        <v>753</v>
      </c>
      <c r="B552" s="169" t="s">
        <v>126</v>
      </c>
      <c r="C552" s="170">
        <v>449515000</v>
      </c>
      <c r="D552" s="170">
        <v>0</v>
      </c>
      <c r="E552" s="170">
        <v>0</v>
      </c>
      <c r="F552" s="191">
        <f>+C552+E552</f>
        <v>449515000</v>
      </c>
      <c r="G552" s="170">
        <v>0</v>
      </c>
      <c r="H552" s="170">
        <v>0</v>
      </c>
      <c r="I552" s="170">
        <v>0</v>
      </c>
      <c r="J552" s="170">
        <v>0</v>
      </c>
      <c r="K552" s="170">
        <v>0</v>
      </c>
      <c r="L552" s="171">
        <f t="shared" si="257"/>
        <v>0</v>
      </c>
      <c r="M552" s="170">
        <f t="shared" si="258"/>
        <v>449515000</v>
      </c>
    </row>
    <row r="553" spans="1:13" s="10" customFormat="1">
      <c r="A553" s="77" t="s">
        <v>754</v>
      </c>
      <c r="B553" s="78" t="s">
        <v>125</v>
      </c>
      <c r="C553" s="79">
        <f>+C554</f>
        <v>944387000</v>
      </c>
      <c r="D553" s="79">
        <f t="shared" ref="D553:K553" si="265">+D554</f>
        <v>0</v>
      </c>
      <c r="E553" s="79">
        <f t="shared" si="265"/>
        <v>0</v>
      </c>
      <c r="F553" s="79">
        <f t="shared" si="265"/>
        <v>944387000</v>
      </c>
      <c r="G553" s="79">
        <f t="shared" si="265"/>
        <v>398064642</v>
      </c>
      <c r="H553" s="79">
        <f t="shared" si="265"/>
        <v>192607520</v>
      </c>
      <c r="I553" s="79">
        <f t="shared" si="265"/>
        <v>192607520</v>
      </c>
      <c r="J553" s="79">
        <f t="shared" si="265"/>
        <v>17334676</v>
      </c>
      <c r="K553" s="79">
        <f t="shared" si="265"/>
        <v>17334676</v>
      </c>
      <c r="L553" s="151">
        <f t="shared" si="257"/>
        <v>0.20394977906303241</v>
      </c>
      <c r="M553" s="127">
        <f t="shared" si="258"/>
        <v>546322358</v>
      </c>
    </row>
    <row r="554" spans="1:13" s="10" customFormat="1" ht="24">
      <c r="A554" s="41" t="s">
        <v>842</v>
      </c>
      <c r="B554" s="42" t="s">
        <v>843</v>
      </c>
      <c r="C554" s="43">
        <v>944387000</v>
      </c>
      <c r="D554" s="43">
        <v>0</v>
      </c>
      <c r="E554" s="43">
        <v>0</v>
      </c>
      <c r="F554" s="43">
        <f>+C554+E554</f>
        <v>944387000</v>
      </c>
      <c r="G554" s="43">
        <v>398064642</v>
      </c>
      <c r="H554" s="43">
        <v>192607520</v>
      </c>
      <c r="I554" s="43">
        <v>192607520</v>
      </c>
      <c r="J554" s="43">
        <v>17334676</v>
      </c>
      <c r="K554" s="43">
        <v>17334676</v>
      </c>
      <c r="L554" s="153"/>
      <c r="M554" s="43"/>
    </row>
    <row r="555" spans="1:13" s="36" customFormat="1">
      <c r="A555" s="48" t="s">
        <v>755</v>
      </c>
      <c r="B555" s="49" t="s">
        <v>124</v>
      </c>
      <c r="C555" s="50">
        <f>+C556+C559+C561</f>
        <v>514828000</v>
      </c>
      <c r="D555" s="50">
        <f t="shared" ref="D555:K555" si="266">+D556+D559+D561</f>
        <v>0</v>
      </c>
      <c r="E555" s="50">
        <f t="shared" si="266"/>
        <v>0</v>
      </c>
      <c r="F555" s="193">
        <f>+F556+F559+F561</f>
        <v>514828000</v>
      </c>
      <c r="G555" s="50">
        <f t="shared" ref="G555" si="267">+G556+G559+G561</f>
        <v>106084</v>
      </c>
      <c r="H555" s="50">
        <f t="shared" si="266"/>
        <v>0</v>
      </c>
      <c r="I555" s="50">
        <f t="shared" si="266"/>
        <v>106084</v>
      </c>
      <c r="J555" s="50">
        <f>+J556+J559+J561</f>
        <v>0</v>
      </c>
      <c r="K555" s="50">
        <f t="shared" si="266"/>
        <v>106084</v>
      </c>
      <c r="L555" s="154">
        <f t="shared" si="257"/>
        <v>2.0605716860776804E-4</v>
      </c>
      <c r="M555" s="50">
        <f t="shared" si="258"/>
        <v>514721916</v>
      </c>
    </row>
    <row r="556" spans="1:13" s="40" customFormat="1">
      <c r="A556" s="101" t="s">
        <v>756</v>
      </c>
      <c r="B556" s="102" t="s">
        <v>53</v>
      </c>
      <c r="C556" s="103">
        <f>+C557+C558</f>
        <v>494828000</v>
      </c>
      <c r="D556" s="103">
        <f t="shared" ref="D556:K556" si="268">+D557+D558</f>
        <v>0</v>
      </c>
      <c r="E556" s="103">
        <f t="shared" si="268"/>
        <v>0</v>
      </c>
      <c r="F556" s="194">
        <f t="shared" si="268"/>
        <v>494828000</v>
      </c>
      <c r="G556" s="103">
        <f t="shared" ref="G556" si="269">+G557+G558</f>
        <v>106084</v>
      </c>
      <c r="H556" s="103">
        <f t="shared" si="268"/>
        <v>0</v>
      </c>
      <c r="I556" s="103">
        <f t="shared" si="268"/>
        <v>106084</v>
      </c>
      <c r="J556" s="103">
        <f t="shared" si="268"/>
        <v>0</v>
      </c>
      <c r="K556" s="103">
        <f t="shared" si="268"/>
        <v>106084</v>
      </c>
      <c r="L556" s="155">
        <f t="shared" si="257"/>
        <v>2.1438560469496472E-4</v>
      </c>
      <c r="M556" s="103">
        <f t="shared" si="258"/>
        <v>494721916</v>
      </c>
    </row>
    <row r="557" spans="1:13" s="40" customFormat="1">
      <c r="A557" s="44" t="s">
        <v>757</v>
      </c>
      <c r="B557" s="45" t="s">
        <v>54</v>
      </c>
      <c r="C557" s="47">
        <v>493378000</v>
      </c>
      <c r="D557" s="47">
        <v>0</v>
      </c>
      <c r="E557" s="47">
        <v>0</v>
      </c>
      <c r="F557" s="47">
        <f>+C557+E557</f>
        <v>493378000</v>
      </c>
      <c r="G557" s="47">
        <v>106084</v>
      </c>
      <c r="H557" s="47">
        <v>0</v>
      </c>
      <c r="I557" s="47">
        <v>106084</v>
      </c>
      <c r="J557" s="47">
        <v>0</v>
      </c>
      <c r="K557" s="47">
        <v>106084</v>
      </c>
      <c r="L557" s="137">
        <f t="shared" si="257"/>
        <v>2.1501566750037497E-4</v>
      </c>
      <c r="M557" s="47">
        <f t="shared" si="258"/>
        <v>493271916</v>
      </c>
    </row>
    <row r="558" spans="1:13" s="40" customFormat="1" ht="14.25" customHeight="1">
      <c r="A558" s="44" t="s">
        <v>758</v>
      </c>
      <c r="B558" s="45" t="s">
        <v>123</v>
      </c>
      <c r="C558" s="47">
        <v>1450000</v>
      </c>
      <c r="D558" s="47">
        <v>0</v>
      </c>
      <c r="E558" s="47">
        <v>0</v>
      </c>
      <c r="F558" s="47">
        <f>+C558+E558</f>
        <v>1450000</v>
      </c>
      <c r="G558" s="47">
        <v>0</v>
      </c>
      <c r="H558" s="47">
        <v>0</v>
      </c>
      <c r="I558" s="47">
        <v>0</v>
      </c>
      <c r="J558" s="47">
        <v>0</v>
      </c>
      <c r="K558" s="47">
        <v>0</v>
      </c>
      <c r="L558" s="137">
        <f t="shared" si="257"/>
        <v>0</v>
      </c>
      <c r="M558" s="47">
        <f t="shared" si="258"/>
        <v>1450000</v>
      </c>
    </row>
    <row r="559" spans="1:13" s="40" customFormat="1" ht="14.25" customHeight="1">
      <c r="A559" s="101" t="s">
        <v>759</v>
      </c>
      <c r="B559" s="102" t="s">
        <v>122</v>
      </c>
      <c r="C559" s="103">
        <v>0</v>
      </c>
      <c r="D559" s="103">
        <v>0</v>
      </c>
      <c r="E559" s="103">
        <v>0</v>
      </c>
      <c r="F559" s="194">
        <v>0</v>
      </c>
      <c r="G559" s="103">
        <v>0</v>
      </c>
      <c r="H559" s="103">
        <v>0</v>
      </c>
      <c r="I559" s="103">
        <v>0</v>
      </c>
      <c r="J559" s="103">
        <v>0</v>
      </c>
      <c r="K559" s="103">
        <v>0</v>
      </c>
      <c r="L559" s="155">
        <f t="shared" si="257"/>
        <v>0</v>
      </c>
      <c r="M559" s="103">
        <f t="shared" si="258"/>
        <v>0</v>
      </c>
    </row>
    <row r="560" spans="1:13" ht="14.25" customHeight="1">
      <c r="A560" s="44" t="s">
        <v>760</v>
      </c>
      <c r="B560" s="45" t="s">
        <v>121</v>
      </c>
      <c r="C560" s="47">
        <v>0</v>
      </c>
      <c r="D560" s="47">
        <v>0</v>
      </c>
      <c r="E560" s="47">
        <v>0</v>
      </c>
      <c r="F560" s="47">
        <f>+C560+E560</f>
        <v>0</v>
      </c>
      <c r="G560" s="47">
        <v>0</v>
      </c>
      <c r="H560" s="47">
        <v>0</v>
      </c>
      <c r="I560" s="47">
        <v>0</v>
      </c>
      <c r="J560" s="47">
        <v>0</v>
      </c>
      <c r="K560" s="47">
        <v>0</v>
      </c>
      <c r="L560" s="137">
        <f t="shared" si="257"/>
        <v>0</v>
      </c>
      <c r="M560" s="47">
        <f t="shared" si="258"/>
        <v>0</v>
      </c>
    </row>
    <row r="561" spans="1:13" ht="14.25" customHeight="1">
      <c r="A561" s="101" t="s">
        <v>762</v>
      </c>
      <c r="B561" s="102" t="s">
        <v>56</v>
      </c>
      <c r="C561" s="103">
        <v>20000000</v>
      </c>
      <c r="D561" s="103">
        <v>0</v>
      </c>
      <c r="E561" s="103">
        <v>0</v>
      </c>
      <c r="F561" s="103">
        <f>+C561+E561</f>
        <v>20000000</v>
      </c>
      <c r="G561" s="103">
        <v>0</v>
      </c>
      <c r="H561" s="103">
        <v>0</v>
      </c>
      <c r="I561" s="103">
        <v>0</v>
      </c>
      <c r="J561" s="103">
        <v>0</v>
      </c>
      <c r="K561" s="103">
        <v>0</v>
      </c>
      <c r="L561" s="155">
        <f t="shared" si="257"/>
        <v>0</v>
      </c>
      <c r="M561" s="103">
        <f t="shared" si="258"/>
        <v>20000000</v>
      </c>
    </row>
    <row r="562" spans="1:13" s="40" customFormat="1" ht="14.25" customHeight="1">
      <c r="A562" s="48" t="s">
        <v>761</v>
      </c>
      <c r="B562" s="49" t="s">
        <v>120</v>
      </c>
      <c r="C562" s="50">
        <f>+SUM(C563:C566)</f>
        <v>48386448000</v>
      </c>
      <c r="D562" s="50">
        <f t="shared" ref="D562:K562" si="270">+SUM(D563:D566)</f>
        <v>0</v>
      </c>
      <c r="E562" s="50">
        <f t="shared" si="270"/>
        <v>0</v>
      </c>
      <c r="F562" s="193">
        <f t="shared" si="270"/>
        <v>48386448000</v>
      </c>
      <c r="G562" s="50">
        <f t="shared" ref="G562" si="271">+SUM(G563:G566)</f>
        <v>22319460590</v>
      </c>
      <c r="H562" s="50">
        <f t="shared" si="270"/>
        <v>5181758618</v>
      </c>
      <c r="I562" s="50">
        <f t="shared" si="270"/>
        <v>14878122010</v>
      </c>
      <c r="J562" s="50">
        <f t="shared" si="270"/>
        <v>5099292465</v>
      </c>
      <c r="K562" s="50">
        <f t="shared" si="270"/>
        <v>14795655857</v>
      </c>
      <c r="L562" s="154">
        <f t="shared" si="257"/>
        <v>0.30748531096971615</v>
      </c>
      <c r="M562" s="50">
        <f t="shared" si="258"/>
        <v>26066987410</v>
      </c>
    </row>
    <row r="563" spans="1:13" ht="14.25" customHeight="1">
      <c r="A563" s="44" t="s">
        <v>763</v>
      </c>
      <c r="B563" s="45" t="s">
        <v>119</v>
      </c>
      <c r="C563" s="47">
        <v>2000000000</v>
      </c>
      <c r="D563" s="47">
        <v>0</v>
      </c>
      <c r="E563" s="47">
        <v>0</v>
      </c>
      <c r="F563" s="182">
        <f>+C563+E563</f>
        <v>2000000000</v>
      </c>
      <c r="G563" s="47">
        <v>67017465</v>
      </c>
      <c r="H563" s="47">
        <v>0</v>
      </c>
      <c r="I563" s="47">
        <v>67017465</v>
      </c>
      <c r="J563" s="47">
        <v>0</v>
      </c>
      <c r="K563" s="47">
        <v>67017465</v>
      </c>
      <c r="L563" s="137">
        <f t="shared" si="257"/>
        <v>3.3508732499999999E-2</v>
      </c>
      <c r="M563" s="47">
        <f t="shared" si="258"/>
        <v>1932982535</v>
      </c>
    </row>
    <row r="564" spans="1:13" s="40" customFormat="1" ht="14.25" customHeight="1">
      <c r="A564" s="44" t="s">
        <v>764</v>
      </c>
      <c r="B564" s="45" t="s">
        <v>58</v>
      </c>
      <c r="C564" s="47">
        <v>42386448000</v>
      </c>
      <c r="D564" s="47">
        <v>0</v>
      </c>
      <c r="E564" s="47">
        <v>0</v>
      </c>
      <c r="F564" s="182">
        <f>+C564+E564</f>
        <v>42386448000</v>
      </c>
      <c r="G564" s="47">
        <v>21781241070</v>
      </c>
      <c r="H564" s="47">
        <v>4825418749</v>
      </c>
      <c r="I564" s="47">
        <v>14415827000</v>
      </c>
      <c r="J564" s="47">
        <v>4819992749</v>
      </c>
      <c r="K564" s="47">
        <v>14410401000</v>
      </c>
      <c r="L564" s="137">
        <f t="shared" si="257"/>
        <v>0.34010462494993682</v>
      </c>
      <c r="M564" s="47">
        <f t="shared" si="258"/>
        <v>20605206930</v>
      </c>
    </row>
    <row r="565" spans="1:13" s="40" customFormat="1" ht="14.25" customHeight="1">
      <c r="A565" s="44" t="s">
        <v>765</v>
      </c>
      <c r="B565" s="45" t="s">
        <v>118</v>
      </c>
      <c r="C565" s="47">
        <v>2000000000</v>
      </c>
      <c r="D565" s="47">
        <v>0</v>
      </c>
      <c r="E565" s="47">
        <v>0</v>
      </c>
      <c r="F565" s="182">
        <f>+C565+E565</f>
        <v>2000000000</v>
      </c>
      <c r="G565" s="47">
        <v>219976000</v>
      </c>
      <c r="H565" s="47">
        <v>219976000</v>
      </c>
      <c r="I565" s="47">
        <v>219976000</v>
      </c>
      <c r="J565" s="47">
        <v>219976000</v>
      </c>
      <c r="K565" s="47">
        <v>219976000</v>
      </c>
      <c r="L565" s="137">
        <f t="shared" si="257"/>
        <v>0.109988</v>
      </c>
      <c r="M565" s="47">
        <f t="shared" si="258"/>
        <v>1780024000</v>
      </c>
    </row>
    <row r="566" spans="1:13" ht="14.25" customHeight="1">
      <c r="A566" s="44" t="s">
        <v>766</v>
      </c>
      <c r="B566" s="45" t="s">
        <v>113</v>
      </c>
      <c r="C566" s="47">
        <v>2000000000</v>
      </c>
      <c r="D566" s="47">
        <v>0</v>
      </c>
      <c r="E566" s="47">
        <v>0</v>
      </c>
      <c r="F566" s="182">
        <f>+C566+E566</f>
        <v>2000000000</v>
      </c>
      <c r="G566" s="47">
        <v>251226055</v>
      </c>
      <c r="H566" s="47">
        <v>136363869</v>
      </c>
      <c r="I566" s="47">
        <v>175301545</v>
      </c>
      <c r="J566" s="47">
        <v>59323716</v>
      </c>
      <c r="K566" s="47">
        <v>98261392</v>
      </c>
      <c r="L566" s="137">
        <f t="shared" si="257"/>
        <v>8.7650772500000002E-2</v>
      </c>
      <c r="M566" s="47">
        <f t="shared" si="258"/>
        <v>1748773945</v>
      </c>
    </row>
    <row r="567" spans="1:13" ht="21.75" customHeight="1">
      <c r="A567" s="48" t="s">
        <v>767</v>
      </c>
      <c r="B567" s="49" t="s">
        <v>117</v>
      </c>
      <c r="C567" s="50">
        <f>+C568+C572</f>
        <v>200000000</v>
      </c>
      <c r="D567" s="50">
        <f t="shared" ref="D567:K567" si="272">+D568+D572</f>
        <v>0</v>
      </c>
      <c r="E567" s="50">
        <f t="shared" si="272"/>
        <v>0</v>
      </c>
      <c r="F567" s="193">
        <f t="shared" si="272"/>
        <v>200000000</v>
      </c>
      <c r="G567" s="50">
        <f t="shared" ref="G567" si="273">+G568+G572</f>
        <v>0</v>
      </c>
      <c r="H567" s="50">
        <f t="shared" si="272"/>
        <v>0</v>
      </c>
      <c r="I567" s="50">
        <f t="shared" si="272"/>
        <v>0</v>
      </c>
      <c r="J567" s="50">
        <f t="shared" si="272"/>
        <v>0</v>
      </c>
      <c r="K567" s="50">
        <f t="shared" si="272"/>
        <v>0</v>
      </c>
      <c r="L567" s="154">
        <f t="shared" si="257"/>
        <v>0</v>
      </c>
      <c r="M567" s="50">
        <f t="shared" si="258"/>
        <v>200000000</v>
      </c>
    </row>
    <row r="568" spans="1:13" ht="14.25" customHeight="1">
      <c r="A568" s="101" t="s">
        <v>768</v>
      </c>
      <c r="B568" s="102" t="s">
        <v>116</v>
      </c>
      <c r="C568" s="103">
        <f>+C569</f>
        <v>0</v>
      </c>
      <c r="D568" s="103">
        <f t="shared" ref="D568:K570" si="274">+D569</f>
        <v>0</v>
      </c>
      <c r="E568" s="103">
        <f t="shared" si="274"/>
        <v>0</v>
      </c>
      <c r="F568" s="194">
        <f t="shared" si="274"/>
        <v>0</v>
      </c>
      <c r="G568" s="103">
        <f t="shared" si="274"/>
        <v>0</v>
      </c>
      <c r="H568" s="103">
        <f t="shared" si="274"/>
        <v>0</v>
      </c>
      <c r="I568" s="103">
        <f t="shared" si="274"/>
        <v>0</v>
      </c>
      <c r="J568" s="103">
        <f t="shared" si="274"/>
        <v>0</v>
      </c>
      <c r="K568" s="103">
        <f t="shared" si="274"/>
        <v>0</v>
      </c>
      <c r="L568" s="155">
        <f t="shared" si="257"/>
        <v>0</v>
      </c>
      <c r="M568" s="103">
        <f t="shared" si="258"/>
        <v>0</v>
      </c>
    </row>
    <row r="569" spans="1:13" ht="14.25" customHeight="1">
      <c r="A569" s="104" t="s">
        <v>769</v>
      </c>
      <c r="B569" s="105" t="s">
        <v>115</v>
      </c>
      <c r="C569" s="106">
        <f>+C570</f>
        <v>0</v>
      </c>
      <c r="D569" s="106">
        <f t="shared" si="274"/>
        <v>0</v>
      </c>
      <c r="E569" s="106">
        <f t="shared" si="274"/>
        <v>0</v>
      </c>
      <c r="F569" s="195">
        <f t="shared" si="274"/>
        <v>0</v>
      </c>
      <c r="G569" s="106">
        <f t="shared" si="274"/>
        <v>0</v>
      </c>
      <c r="H569" s="106">
        <f t="shared" si="274"/>
        <v>0</v>
      </c>
      <c r="I569" s="106">
        <f t="shared" si="274"/>
        <v>0</v>
      </c>
      <c r="J569" s="106">
        <f t="shared" si="274"/>
        <v>0</v>
      </c>
      <c r="K569" s="106">
        <f t="shared" si="274"/>
        <v>0</v>
      </c>
      <c r="L569" s="228">
        <f t="shared" si="257"/>
        <v>0</v>
      </c>
      <c r="M569" s="129">
        <f t="shared" si="258"/>
        <v>0</v>
      </c>
    </row>
    <row r="570" spans="1:13" s="40" customFormat="1" ht="20.25" customHeight="1">
      <c r="A570" s="107" t="s">
        <v>770</v>
      </c>
      <c r="B570" s="108" t="s">
        <v>114</v>
      </c>
      <c r="C570" s="109">
        <f>+C571</f>
        <v>0</v>
      </c>
      <c r="D570" s="109">
        <f t="shared" si="274"/>
        <v>0</v>
      </c>
      <c r="E570" s="109">
        <f t="shared" si="274"/>
        <v>0</v>
      </c>
      <c r="F570" s="196">
        <f t="shared" si="274"/>
        <v>0</v>
      </c>
      <c r="G570" s="109">
        <f t="shared" si="274"/>
        <v>0</v>
      </c>
      <c r="H570" s="109">
        <f t="shared" si="274"/>
        <v>0</v>
      </c>
      <c r="I570" s="109">
        <f t="shared" si="274"/>
        <v>0</v>
      </c>
      <c r="J570" s="109">
        <f t="shared" si="274"/>
        <v>0</v>
      </c>
      <c r="K570" s="109">
        <f t="shared" si="274"/>
        <v>0</v>
      </c>
      <c r="L570" s="163">
        <f t="shared" si="257"/>
        <v>0</v>
      </c>
      <c r="M570" s="130">
        <f t="shared" si="258"/>
        <v>0</v>
      </c>
    </row>
    <row r="571" spans="1:13" s="40" customFormat="1" ht="14.25" customHeight="1">
      <c r="A571" s="44" t="s">
        <v>771</v>
      </c>
      <c r="B571" s="45" t="s">
        <v>113</v>
      </c>
      <c r="C571" s="47">
        <v>0</v>
      </c>
      <c r="D571" s="47">
        <v>0</v>
      </c>
      <c r="E571" s="47">
        <v>0</v>
      </c>
      <c r="F571" s="182">
        <f>+C571+E571</f>
        <v>0</v>
      </c>
      <c r="G571" s="47">
        <v>0</v>
      </c>
      <c r="H571" s="47">
        <v>0</v>
      </c>
      <c r="I571" s="47">
        <v>0</v>
      </c>
      <c r="J571" s="47">
        <v>0</v>
      </c>
      <c r="K571" s="47">
        <v>0</v>
      </c>
      <c r="L571" s="137">
        <f t="shared" si="257"/>
        <v>0</v>
      </c>
      <c r="M571" s="47">
        <f t="shared" si="258"/>
        <v>0</v>
      </c>
    </row>
    <row r="572" spans="1:13" s="40" customFormat="1" ht="12.75" customHeight="1">
      <c r="A572" s="101" t="s">
        <v>772</v>
      </c>
      <c r="B572" s="102" t="s">
        <v>59</v>
      </c>
      <c r="C572" s="103">
        <f>+C573</f>
        <v>200000000</v>
      </c>
      <c r="D572" s="103">
        <f t="shared" ref="D572:K572" si="275">+D573</f>
        <v>0</v>
      </c>
      <c r="E572" s="103">
        <f t="shared" si="275"/>
        <v>0</v>
      </c>
      <c r="F572" s="194">
        <f t="shared" si="275"/>
        <v>200000000</v>
      </c>
      <c r="G572" s="103">
        <f t="shared" si="275"/>
        <v>0</v>
      </c>
      <c r="H572" s="103">
        <f t="shared" si="275"/>
        <v>0</v>
      </c>
      <c r="I572" s="103">
        <f t="shared" si="275"/>
        <v>0</v>
      </c>
      <c r="J572" s="103">
        <f t="shared" si="275"/>
        <v>0</v>
      </c>
      <c r="K572" s="103">
        <f t="shared" si="275"/>
        <v>0</v>
      </c>
      <c r="L572" s="155">
        <f t="shared" si="257"/>
        <v>0</v>
      </c>
      <c r="M572" s="103">
        <f t="shared" si="258"/>
        <v>200000000</v>
      </c>
    </row>
    <row r="573" spans="1:13" s="40" customFormat="1" ht="26.25" customHeight="1">
      <c r="A573" s="44" t="s">
        <v>773</v>
      </c>
      <c r="B573" s="45" t="s">
        <v>60</v>
      </c>
      <c r="C573" s="47">
        <v>200000000</v>
      </c>
      <c r="D573" s="47">
        <v>0</v>
      </c>
      <c r="E573" s="47">
        <v>0</v>
      </c>
      <c r="F573" s="182">
        <f>+C573+E573</f>
        <v>200000000</v>
      </c>
      <c r="G573" s="47">
        <v>0</v>
      </c>
      <c r="H573" s="47">
        <v>0</v>
      </c>
      <c r="I573" s="47">
        <v>0</v>
      </c>
      <c r="J573" s="47">
        <v>0</v>
      </c>
      <c r="K573" s="47">
        <v>0</v>
      </c>
      <c r="L573" s="137">
        <f t="shared" si="257"/>
        <v>0</v>
      </c>
      <c r="M573" s="47">
        <f t="shared" si="258"/>
        <v>200000000</v>
      </c>
    </row>
    <row r="574" spans="1:13" ht="14.25" customHeight="1">
      <c r="A574" s="111"/>
      <c r="B574" s="112"/>
      <c r="C574" s="113"/>
      <c r="D574" s="113"/>
      <c r="E574" s="113"/>
      <c r="F574" s="197"/>
      <c r="G574" s="113"/>
      <c r="H574" s="113"/>
      <c r="I574" s="113"/>
      <c r="J574" s="113"/>
      <c r="K574" s="113"/>
      <c r="L574" s="156">
        <f t="shared" si="257"/>
        <v>0</v>
      </c>
      <c r="M574" s="113">
        <f t="shared" si="258"/>
        <v>0</v>
      </c>
    </row>
    <row r="575" spans="1:13" s="40" customFormat="1" ht="14.25" customHeight="1">
      <c r="A575" s="51" t="s">
        <v>774</v>
      </c>
      <c r="B575" s="52" t="s">
        <v>61</v>
      </c>
      <c r="C575" s="53">
        <f>+C576+C592</f>
        <v>30004351000</v>
      </c>
      <c r="D575" s="53">
        <f t="shared" ref="D575:E575" si="276">+D576+D592</f>
        <v>0</v>
      </c>
      <c r="E575" s="53">
        <f t="shared" si="276"/>
        <v>0</v>
      </c>
      <c r="F575" s="53">
        <f>+C575+E575</f>
        <v>30004351000</v>
      </c>
      <c r="G575" s="53">
        <f>+G576+G592</f>
        <v>3562661717</v>
      </c>
      <c r="H575" s="53">
        <f t="shared" ref="H575:K575" si="277">+H576+H592</f>
        <v>1475963750</v>
      </c>
      <c r="I575" s="53">
        <f t="shared" si="277"/>
        <v>2238511026</v>
      </c>
      <c r="J575" s="53">
        <f t="shared" si="277"/>
        <v>149133205</v>
      </c>
      <c r="K575" s="53">
        <f t="shared" si="277"/>
        <v>192257904</v>
      </c>
      <c r="L575" s="157">
        <f t="shared" si="257"/>
        <v>7.4606213812123442E-2</v>
      </c>
      <c r="M575" s="53">
        <f t="shared" si="258"/>
        <v>26441689283</v>
      </c>
    </row>
    <row r="576" spans="1:13" ht="14.25" customHeight="1">
      <c r="A576" s="54" t="s">
        <v>775</v>
      </c>
      <c r="B576" s="55" t="s">
        <v>62</v>
      </c>
      <c r="C576" s="110">
        <f>+C577</f>
        <v>29786034000</v>
      </c>
      <c r="D576" s="110">
        <f t="shared" ref="D576:E576" si="278">+D577</f>
        <v>0</v>
      </c>
      <c r="E576" s="110">
        <f t="shared" si="278"/>
        <v>0</v>
      </c>
      <c r="F576" s="110">
        <f>+C576+E576</f>
        <v>29786034000</v>
      </c>
      <c r="G576" s="110">
        <f>+G577</f>
        <v>3551861717</v>
      </c>
      <c r="H576" s="110">
        <f t="shared" ref="H576:K576" si="279">+H577</f>
        <v>1465163750</v>
      </c>
      <c r="I576" s="110">
        <f t="shared" si="279"/>
        <v>2227711026</v>
      </c>
      <c r="J576" s="110">
        <f t="shared" si="279"/>
        <v>140133205</v>
      </c>
      <c r="K576" s="110">
        <f t="shared" si="279"/>
        <v>183257904</v>
      </c>
      <c r="L576" s="158">
        <f t="shared" si="257"/>
        <v>7.4790454680874932E-2</v>
      </c>
      <c r="M576" s="110">
        <f t="shared" si="258"/>
        <v>26234172283</v>
      </c>
    </row>
    <row r="577" spans="1:13" ht="23.25" customHeight="1">
      <c r="A577" s="54" t="s">
        <v>800</v>
      </c>
      <c r="B577" s="55" t="s">
        <v>815</v>
      </c>
      <c r="C577" s="110">
        <f>+C578</f>
        <v>29786034000</v>
      </c>
      <c r="D577" s="110">
        <f t="shared" ref="D577:K578" si="280">+D578</f>
        <v>0</v>
      </c>
      <c r="E577" s="110">
        <f t="shared" si="280"/>
        <v>0</v>
      </c>
      <c r="F577" s="110">
        <f t="shared" si="280"/>
        <v>29786034000</v>
      </c>
      <c r="G577" s="110">
        <f t="shared" si="280"/>
        <v>3551861717</v>
      </c>
      <c r="H577" s="110">
        <f t="shared" si="280"/>
        <v>1465163750</v>
      </c>
      <c r="I577" s="110">
        <f t="shared" si="280"/>
        <v>2227711026</v>
      </c>
      <c r="J577" s="110">
        <f t="shared" si="280"/>
        <v>140133205</v>
      </c>
      <c r="K577" s="110">
        <f t="shared" si="280"/>
        <v>183257904</v>
      </c>
      <c r="L577" s="158"/>
      <c r="M577" s="110"/>
    </row>
    <row r="578" spans="1:13" s="40" customFormat="1" ht="23.25" customHeight="1">
      <c r="A578" s="56" t="s">
        <v>801</v>
      </c>
      <c r="B578" s="57" t="s">
        <v>816</v>
      </c>
      <c r="C578" s="58">
        <f>+C579</f>
        <v>29786034000</v>
      </c>
      <c r="D578" s="58">
        <f t="shared" si="280"/>
        <v>0</v>
      </c>
      <c r="E578" s="58">
        <f t="shared" si="280"/>
        <v>0</v>
      </c>
      <c r="F578" s="58">
        <f t="shared" si="280"/>
        <v>29786034000</v>
      </c>
      <c r="G578" s="58">
        <f t="shared" si="280"/>
        <v>3551861717</v>
      </c>
      <c r="H578" s="58">
        <f t="shared" si="280"/>
        <v>1465163750</v>
      </c>
      <c r="I578" s="58">
        <f t="shared" si="280"/>
        <v>2227711026</v>
      </c>
      <c r="J578" s="58">
        <f t="shared" si="280"/>
        <v>140133205</v>
      </c>
      <c r="K578" s="58">
        <f t="shared" si="280"/>
        <v>183257904</v>
      </c>
      <c r="L578" s="159"/>
      <c r="M578" s="58"/>
    </row>
    <row r="579" spans="1:13" ht="23.25" customHeight="1">
      <c r="A579" s="56" t="s">
        <v>802</v>
      </c>
      <c r="B579" s="57" t="s">
        <v>817</v>
      </c>
      <c r="C579" s="58">
        <f t="shared" ref="C579:K579" si="281">+SUM(C580:C591)</f>
        <v>29786034000</v>
      </c>
      <c r="D579" s="58">
        <f t="shared" si="281"/>
        <v>0</v>
      </c>
      <c r="E579" s="58">
        <f t="shared" si="281"/>
        <v>0</v>
      </c>
      <c r="F579" s="58">
        <f t="shared" si="281"/>
        <v>29786034000</v>
      </c>
      <c r="G579" s="58">
        <f t="shared" ref="G579" si="282">+SUM(G580:G591)</f>
        <v>3551861717</v>
      </c>
      <c r="H579" s="58">
        <f t="shared" si="281"/>
        <v>1465163750</v>
      </c>
      <c r="I579" s="58">
        <f t="shared" si="281"/>
        <v>2227711026</v>
      </c>
      <c r="J579" s="58">
        <f t="shared" si="281"/>
        <v>140133205</v>
      </c>
      <c r="K579" s="58">
        <f t="shared" si="281"/>
        <v>183257904</v>
      </c>
      <c r="L579" s="159"/>
      <c r="M579" s="58"/>
    </row>
    <row r="580" spans="1:13" ht="39.75" customHeight="1">
      <c r="A580" s="44" t="s">
        <v>969</v>
      </c>
      <c r="B580" s="45" t="s">
        <v>803</v>
      </c>
      <c r="C580" s="47">
        <v>4286800000</v>
      </c>
      <c r="D580" s="47">
        <v>0</v>
      </c>
      <c r="E580" s="47">
        <v>0</v>
      </c>
      <c r="F580" s="47">
        <f>+C580+E580</f>
        <v>4286800000</v>
      </c>
      <c r="G580" s="47">
        <v>164472175</v>
      </c>
      <c r="H580" s="47">
        <v>0</v>
      </c>
      <c r="I580" s="47">
        <v>0</v>
      </c>
      <c r="J580" s="47">
        <v>0</v>
      </c>
      <c r="K580" s="47">
        <v>0</v>
      </c>
      <c r="L580" s="137"/>
      <c r="M580" s="47"/>
    </row>
    <row r="581" spans="1:13" ht="39.75" customHeight="1">
      <c r="A581" s="44" t="s">
        <v>970</v>
      </c>
      <c r="B581" s="45" t="s">
        <v>804</v>
      </c>
      <c r="C581" s="47">
        <v>1000000000</v>
      </c>
      <c r="D581" s="47">
        <v>0</v>
      </c>
      <c r="E581" s="47">
        <v>0</v>
      </c>
      <c r="F581" s="47">
        <f t="shared" ref="F581:F591" si="283">+C581+E581</f>
        <v>1000000000</v>
      </c>
      <c r="G581" s="47">
        <v>167168802</v>
      </c>
      <c r="H581" s="47">
        <v>33433761</v>
      </c>
      <c r="I581" s="47">
        <v>33433761</v>
      </c>
      <c r="J581" s="47">
        <v>0</v>
      </c>
      <c r="K581" s="47">
        <v>0</v>
      </c>
      <c r="L581" s="137"/>
      <c r="M581" s="47"/>
    </row>
    <row r="582" spans="1:13" ht="39.75" customHeight="1">
      <c r="A582" s="44" t="s">
        <v>971</v>
      </c>
      <c r="B582" s="45" t="s">
        <v>805</v>
      </c>
      <c r="C582" s="47">
        <v>3415100000</v>
      </c>
      <c r="D582" s="47">
        <v>0</v>
      </c>
      <c r="E582" s="47">
        <v>0</v>
      </c>
      <c r="F582" s="47">
        <f t="shared" si="283"/>
        <v>3415100000</v>
      </c>
      <c r="G582" s="47">
        <v>1364167081</v>
      </c>
      <c r="H582" s="47">
        <v>512218194</v>
      </c>
      <c r="I582" s="47">
        <v>1241331710</v>
      </c>
      <c r="J582" s="47">
        <v>84579334</v>
      </c>
      <c r="K582" s="47">
        <v>127704033</v>
      </c>
      <c r="L582" s="137"/>
      <c r="M582" s="47"/>
    </row>
    <row r="583" spans="1:13" ht="39.75" customHeight="1">
      <c r="A583" s="44" t="s">
        <v>972</v>
      </c>
      <c r="B583" s="45" t="s">
        <v>806</v>
      </c>
      <c r="C583" s="47">
        <v>1216071000</v>
      </c>
      <c r="D583" s="47">
        <v>0</v>
      </c>
      <c r="E583" s="47">
        <v>0</v>
      </c>
      <c r="F583" s="47">
        <f t="shared" si="283"/>
        <v>1216071000</v>
      </c>
      <c r="G583" s="47">
        <v>208961000</v>
      </c>
      <c r="H583" s="47">
        <v>0</v>
      </c>
      <c r="I583" s="47">
        <v>0</v>
      </c>
      <c r="J583" s="47">
        <v>0</v>
      </c>
      <c r="K583" s="47">
        <v>0</v>
      </c>
      <c r="L583" s="137"/>
      <c r="M583" s="47"/>
    </row>
    <row r="584" spans="1:13" ht="39.75" customHeight="1">
      <c r="A584" s="44" t="s">
        <v>973</v>
      </c>
      <c r="B584" s="45" t="s">
        <v>807</v>
      </c>
      <c r="C584" s="47">
        <v>1870763000</v>
      </c>
      <c r="D584" s="47">
        <v>0</v>
      </c>
      <c r="E584" s="47">
        <v>0</v>
      </c>
      <c r="F584" s="47">
        <f>+C584+E584</f>
        <v>1870763000</v>
      </c>
      <c r="G584" s="47">
        <v>738619249</v>
      </c>
      <c r="H584" s="47">
        <v>738619249</v>
      </c>
      <c r="I584" s="47">
        <v>738619249</v>
      </c>
      <c r="J584" s="47">
        <v>0</v>
      </c>
      <c r="K584" s="47">
        <v>0</v>
      </c>
      <c r="L584" s="137"/>
      <c r="M584" s="47"/>
    </row>
    <row r="585" spans="1:13" ht="39.75" customHeight="1">
      <c r="A585" s="44" t="s">
        <v>974</v>
      </c>
      <c r="B585" s="45" t="s">
        <v>808</v>
      </c>
      <c r="C585" s="47">
        <v>1799700000</v>
      </c>
      <c r="D585" s="47">
        <v>0</v>
      </c>
      <c r="E585" s="47">
        <v>0</v>
      </c>
      <c r="F585" s="47">
        <f t="shared" si="283"/>
        <v>1799700000</v>
      </c>
      <c r="G585" s="47">
        <v>272452096</v>
      </c>
      <c r="H585" s="47">
        <v>180892546</v>
      </c>
      <c r="I585" s="47">
        <v>214326306</v>
      </c>
      <c r="J585" s="47">
        <v>55553871</v>
      </c>
      <c r="K585" s="47">
        <v>55553871</v>
      </c>
      <c r="L585" s="137"/>
      <c r="M585" s="47"/>
    </row>
    <row r="586" spans="1:13" ht="39.75" customHeight="1">
      <c r="A586" s="44" t="s">
        <v>975</v>
      </c>
      <c r="B586" s="45" t="s">
        <v>809</v>
      </c>
      <c r="C586" s="47">
        <v>2000000000</v>
      </c>
      <c r="D586" s="47">
        <v>0</v>
      </c>
      <c r="E586" s="47">
        <v>0</v>
      </c>
      <c r="F586" s="47">
        <f t="shared" si="283"/>
        <v>2000000000</v>
      </c>
      <c r="G586" s="47">
        <v>0</v>
      </c>
      <c r="H586" s="47">
        <v>0</v>
      </c>
      <c r="I586" s="47">
        <v>0</v>
      </c>
      <c r="J586" s="47">
        <v>0</v>
      </c>
      <c r="K586" s="47">
        <v>0</v>
      </c>
      <c r="L586" s="137"/>
      <c r="M586" s="47"/>
    </row>
    <row r="587" spans="1:13" ht="39.75" customHeight="1">
      <c r="A587" s="44" t="s">
        <v>976</v>
      </c>
      <c r="B587" s="45" t="s">
        <v>810</v>
      </c>
      <c r="C587" s="47">
        <v>8978600000</v>
      </c>
      <c r="D587" s="47">
        <v>0</v>
      </c>
      <c r="E587" s="47">
        <v>0</v>
      </c>
      <c r="F587" s="47">
        <f t="shared" si="283"/>
        <v>8978600000</v>
      </c>
      <c r="G587" s="47">
        <v>133152155</v>
      </c>
      <c r="H587" s="47">
        <v>0</v>
      </c>
      <c r="I587" s="47">
        <v>0</v>
      </c>
      <c r="J587" s="47">
        <v>0</v>
      </c>
      <c r="K587" s="47">
        <v>0</v>
      </c>
      <c r="L587" s="137"/>
      <c r="M587" s="47"/>
    </row>
    <row r="588" spans="1:13" ht="39.75" customHeight="1">
      <c r="A588" s="44" t="s">
        <v>977</v>
      </c>
      <c r="B588" s="45" t="s">
        <v>811</v>
      </c>
      <c r="C588" s="47">
        <v>0</v>
      </c>
      <c r="D588" s="47">
        <v>0</v>
      </c>
      <c r="E588" s="47">
        <v>0</v>
      </c>
      <c r="F588" s="47">
        <f t="shared" si="283"/>
        <v>0</v>
      </c>
      <c r="G588" s="47">
        <v>0</v>
      </c>
      <c r="H588" s="47">
        <v>0</v>
      </c>
      <c r="I588" s="47">
        <v>0</v>
      </c>
      <c r="J588" s="47">
        <v>0</v>
      </c>
      <c r="K588" s="47">
        <v>0</v>
      </c>
      <c r="L588" s="137"/>
      <c r="M588" s="47"/>
    </row>
    <row r="589" spans="1:13" ht="39.75" customHeight="1">
      <c r="A589" s="44" t="s">
        <v>978</v>
      </c>
      <c r="B589" s="45" t="s">
        <v>812</v>
      </c>
      <c r="C589" s="47">
        <v>1000000000</v>
      </c>
      <c r="D589" s="47">
        <v>0</v>
      </c>
      <c r="E589" s="47">
        <v>0</v>
      </c>
      <c r="F589" s="47">
        <f t="shared" si="283"/>
        <v>1000000000</v>
      </c>
      <c r="G589" s="47">
        <v>502869159</v>
      </c>
      <c r="H589" s="47">
        <v>0</v>
      </c>
      <c r="I589" s="47">
        <v>0</v>
      </c>
      <c r="J589" s="47">
        <v>0</v>
      </c>
      <c r="K589" s="47">
        <v>0</v>
      </c>
      <c r="L589" s="137"/>
      <c r="M589" s="47"/>
    </row>
    <row r="590" spans="1:13" ht="43.5" customHeight="1">
      <c r="A590" s="44" t="s">
        <v>979</v>
      </c>
      <c r="B590" s="45" t="s">
        <v>813</v>
      </c>
      <c r="C590" s="47">
        <v>3000000000</v>
      </c>
      <c r="D590" s="47">
        <v>0</v>
      </c>
      <c r="E590" s="47">
        <v>0</v>
      </c>
      <c r="F590" s="47">
        <f t="shared" si="283"/>
        <v>3000000000</v>
      </c>
      <c r="G590" s="47">
        <v>0</v>
      </c>
      <c r="H590" s="47">
        <v>0</v>
      </c>
      <c r="I590" s="47">
        <v>0</v>
      </c>
      <c r="J590" s="47">
        <v>0</v>
      </c>
      <c r="K590" s="47">
        <v>0</v>
      </c>
      <c r="L590" s="137"/>
      <c r="M590" s="47"/>
    </row>
    <row r="591" spans="1:13" ht="39.75" customHeight="1">
      <c r="A591" s="44" t="s">
        <v>980</v>
      </c>
      <c r="B591" s="45" t="s">
        <v>814</v>
      </c>
      <c r="C591" s="47">
        <v>1219000000</v>
      </c>
      <c r="D591" s="47">
        <v>0</v>
      </c>
      <c r="E591" s="47">
        <v>0</v>
      </c>
      <c r="F591" s="47">
        <f t="shared" si="283"/>
        <v>1219000000</v>
      </c>
      <c r="G591" s="47">
        <v>0</v>
      </c>
      <c r="H591" s="47">
        <v>0</v>
      </c>
      <c r="I591" s="47">
        <v>0</v>
      </c>
      <c r="J591" s="47">
        <v>0</v>
      </c>
      <c r="K591" s="47">
        <v>0</v>
      </c>
      <c r="L591" s="137"/>
      <c r="M591" s="47"/>
    </row>
    <row r="592" spans="1:13" ht="39.75" customHeight="1">
      <c r="A592" s="54" t="s">
        <v>776</v>
      </c>
      <c r="B592" s="55" t="s">
        <v>112</v>
      </c>
      <c r="C592" s="110">
        <f>+C595+C593</f>
        <v>218317000</v>
      </c>
      <c r="D592" s="110">
        <f t="shared" ref="D592:K592" si="284">+D595+D593</f>
        <v>0</v>
      </c>
      <c r="E592" s="110">
        <f t="shared" si="284"/>
        <v>0</v>
      </c>
      <c r="F592" s="198">
        <f t="shared" si="284"/>
        <v>218317000</v>
      </c>
      <c r="G592" s="110">
        <f t="shared" ref="G592" si="285">+G595+G593</f>
        <v>10800000</v>
      </c>
      <c r="H592" s="110">
        <f t="shared" si="284"/>
        <v>10800000</v>
      </c>
      <c r="I592" s="110">
        <f t="shared" si="284"/>
        <v>10800000</v>
      </c>
      <c r="J592" s="110">
        <f t="shared" si="284"/>
        <v>9000000</v>
      </c>
      <c r="K592" s="110">
        <f t="shared" si="284"/>
        <v>9000000</v>
      </c>
      <c r="L592" s="158">
        <f>+IFERROR(I592/F592,0)</f>
        <v>4.9469349615467416E-2</v>
      </c>
      <c r="M592" s="110">
        <f>+F592-G592</f>
        <v>207517000</v>
      </c>
    </row>
    <row r="593" spans="1:13" ht="39.75" customHeight="1">
      <c r="A593" s="56" t="s">
        <v>777</v>
      </c>
      <c r="B593" s="57" t="s">
        <v>791</v>
      </c>
      <c r="C593" s="58">
        <f>+C594</f>
        <v>64717000</v>
      </c>
      <c r="D593" s="58">
        <f t="shared" ref="D593:K593" si="286">+D594</f>
        <v>0</v>
      </c>
      <c r="E593" s="58">
        <f t="shared" si="286"/>
        <v>0</v>
      </c>
      <c r="F593" s="199">
        <f t="shared" si="286"/>
        <v>64717000</v>
      </c>
      <c r="G593" s="58">
        <f t="shared" si="286"/>
        <v>10800000</v>
      </c>
      <c r="H593" s="58">
        <f t="shared" si="286"/>
        <v>10800000</v>
      </c>
      <c r="I593" s="58">
        <f t="shared" si="286"/>
        <v>10800000</v>
      </c>
      <c r="J593" s="58">
        <f t="shared" si="286"/>
        <v>9000000</v>
      </c>
      <c r="K593" s="58">
        <f t="shared" si="286"/>
        <v>9000000</v>
      </c>
      <c r="L593" s="159">
        <f>+IFERROR(I593/F593,0)</f>
        <v>0.16688041781912016</v>
      </c>
      <c r="M593" s="58">
        <f>+F593-G593</f>
        <v>53917000</v>
      </c>
    </row>
    <row r="594" spans="1:13" ht="39.75" customHeight="1">
      <c r="A594" s="44" t="s">
        <v>778</v>
      </c>
      <c r="B594" s="45" t="s">
        <v>111</v>
      </c>
      <c r="C594" s="47">
        <v>64717000</v>
      </c>
      <c r="D594" s="47">
        <v>0</v>
      </c>
      <c r="E594" s="47">
        <v>0</v>
      </c>
      <c r="F594" s="47">
        <f>+C594+E594</f>
        <v>64717000</v>
      </c>
      <c r="G594" s="47">
        <v>10800000</v>
      </c>
      <c r="H594" s="47">
        <v>10800000</v>
      </c>
      <c r="I594" s="47">
        <v>10800000</v>
      </c>
      <c r="J594" s="47">
        <v>9000000</v>
      </c>
      <c r="K594" s="47">
        <v>9000000</v>
      </c>
      <c r="L594" s="137">
        <f>+IFERROR(I594/F594,0)</f>
        <v>0.16688041781912016</v>
      </c>
      <c r="M594" s="47">
        <f>+F594-G594</f>
        <v>53917000</v>
      </c>
    </row>
    <row r="595" spans="1:13" ht="14.25" customHeight="1">
      <c r="A595" s="56" t="s">
        <v>779</v>
      </c>
      <c r="B595" s="57" t="s">
        <v>110</v>
      </c>
      <c r="C595" s="58">
        <f>+C596</f>
        <v>153600000</v>
      </c>
      <c r="D595" s="58">
        <f t="shared" ref="D595:K595" si="287">+D596</f>
        <v>0</v>
      </c>
      <c r="E595" s="58">
        <f t="shared" si="287"/>
        <v>0</v>
      </c>
      <c r="F595" s="199">
        <f t="shared" si="287"/>
        <v>153600000</v>
      </c>
      <c r="G595" s="58">
        <f t="shared" si="287"/>
        <v>0</v>
      </c>
      <c r="H595" s="58">
        <f t="shared" si="287"/>
        <v>0</v>
      </c>
      <c r="I595" s="58">
        <f t="shared" si="287"/>
        <v>0</v>
      </c>
      <c r="J595" s="58">
        <f t="shared" si="287"/>
        <v>0</v>
      </c>
      <c r="K595" s="58">
        <f t="shared" si="287"/>
        <v>0</v>
      </c>
      <c r="L595" s="159">
        <f>+IFERROR(I595/F595,0)</f>
        <v>0</v>
      </c>
      <c r="M595" s="58">
        <f>+F595-G595</f>
        <v>153600000</v>
      </c>
    </row>
    <row r="596" spans="1:13" ht="14.25" customHeight="1">
      <c r="A596" s="44" t="s">
        <v>780</v>
      </c>
      <c r="B596" s="45" t="s">
        <v>109</v>
      </c>
      <c r="C596" s="47">
        <v>153600000</v>
      </c>
      <c r="D596" s="47">
        <v>0</v>
      </c>
      <c r="E596" s="47">
        <v>0</v>
      </c>
      <c r="F596" s="47">
        <f>+C596+E596</f>
        <v>153600000</v>
      </c>
      <c r="G596" s="47">
        <v>0</v>
      </c>
      <c r="H596" s="47">
        <v>0</v>
      </c>
      <c r="I596" s="47">
        <v>0</v>
      </c>
      <c r="J596" s="47">
        <v>0</v>
      </c>
      <c r="K596" s="47">
        <v>0</v>
      </c>
      <c r="L596" s="137">
        <f>+IFERROR(I596/F596,0)</f>
        <v>0</v>
      </c>
      <c r="M596" s="47">
        <f>+F596-G596</f>
        <v>153600000</v>
      </c>
    </row>
    <row r="597" spans="1:13" ht="21" customHeight="1">
      <c r="B597" s="46"/>
    </row>
    <row r="598" spans="1:13" ht="14.25" customHeight="1"/>
    <row r="599" spans="1:13" ht="21" customHeight="1"/>
    <row r="600" spans="1:13" ht="13.5" customHeight="1"/>
  </sheetData>
  <autoFilter ref="A10:XEU599" xr:uid="{00000000-0009-0000-0000-000000000000}"/>
  <mergeCells count="14">
    <mergeCell ref="M6:M10"/>
    <mergeCell ref="A8:B9"/>
    <mergeCell ref="C8:G8"/>
    <mergeCell ref="H8:I8"/>
    <mergeCell ref="J8:K8"/>
    <mergeCell ref="C9:C10"/>
    <mergeCell ref="D9:E9"/>
    <mergeCell ref="F9:F10"/>
    <mergeCell ref="G9:G10"/>
    <mergeCell ref="H9:H10"/>
    <mergeCell ref="I9:I10"/>
    <mergeCell ref="J9:J10"/>
    <mergeCell ref="K9:K10"/>
    <mergeCell ref="L8:L10"/>
  </mergeCells>
  <conditionalFormatting sqref="M1:M10">
    <cfRule type="cellIs" dxfId="5" priority="685" operator="lessThan">
      <formula>0</formula>
    </cfRule>
    <cfRule type="cellIs" dxfId="4" priority="686" operator="lessThan">
      <formula>-1</formula>
    </cfRule>
  </conditionalFormatting>
  <conditionalFormatting sqref="M1:M6">
    <cfRule type="cellIs" dxfId="3" priority="687" operator="lessThan">
      <formula>0</formula>
    </cfRule>
  </conditionalFormatting>
  <conditionalFormatting sqref="Q230 AD230 AQ230 BD230 BQ230 CD230 CQ230 DD230 DQ230 ED230 EQ230 FD230 FQ230 GD230 GQ230 HD230 HQ230 ID230 IQ230 JD230 JQ230 KD230 KQ230 LD230 LQ230 MD230 MQ230 ND230 NQ230 OD230 OQ230 PD230 PQ230 QD230 QQ230 RD230 RQ230 SD230 SQ230 TD230 TQ230 UD230 UQ230 VD230 VQ230 WD230 WQ230 XD230 XQ230 YD230 YQ230 ZD230 ZQ230 AAD230 AAQ230 ABD230 ABQ230 ACD230 ACQ230 ADD230 ADQ230 AED230 AEQ230 AFD230 AFQ230 AGD230 AGQ230 AHD230 AHQ230 AID230 AIQ230 AJD230 AJQ230 AKD230 AKQ230 ALD230 ALQ230 AMD230 AMQ230 AND230 ANQ230 AOD230 AOQ230 APD230 APQ230 AQD230 AQQ230 ARD230 ARQ230 ASD230 ASQ230 ATD230 ATQ230 AUD230 AUQ230 AVD230 AVQ230 AWD230 AWQ230 AXD230 AXQ230 AYD230 AYQ230 AZD230 AZQ230 BAD230 BAQ230 BBD230 BBQ230 BCD230 BCQ230 BDD230 BDQ230 BED230 BEQ230 BFD230 BFQ230 BGD230 BGQ230 BHD230 BHQ230 BID230 BIQ230 BJD230 BJQ230 BKD230 BKQ230 BLD230 BLQ230 BMD230 BMQ230 BND230 BNQ230 BOD230 BOQ230 BPD230 BPQ230 BQD230 BQQ230 BRD230 BRQ230 BSD230 BSQ230 BTD230 BTQ230 BUD230 BUQ230 BVD230 BVQ230 BWD230 BWQ230 BXD230 BXQ230 BYD230 BYQ230 BZD230 BZQ230 CAD230 CAQ230 CBD230 CBQ230 CCD230 CCQ230 CDD230 CDQ230 CED230 CEQ230 CFD230 CFQ230 CGD230 CGQ230 CHD230 CHQ230 CID230 CIQ230 CJD230 CJQ230 CKD230 CKQ230 CLD230 CLQ230 CMD230 CMQ230 CND230 CNQ230 COD230 COQ230 CPD230 CPQ230 CQD230 CQQ230 CRD230 CRQ230 CSD230 CSQ230 CTD230 CTQ230 CUD230 CUQ230 CVD230 CVQ230 CWD230 CWQ230 CXD230 CXQ230 CYD230 CYQ230 CZD230 CZQ230 DAD230 DAQ230 DBD230 DBQ230 DCD230 DCQ230 DDD230 DDQ230 DED230 DEQ230 DFD230 DFQ230 DGD230 DGQ230 DHD230 DHQ230 DID230 DIQ230 DJD230 DJQ230 DKD230 DKQ230 DLD230 DLQ230 DMD230 DMQ230 DND230 DNQ230 DOD230 DOQ230 DPD230 DPQ230 DQD230 DQQ230 DRD230 DRQ230 DSD230 DSQ230 DTD230 DTQ230 DUD230 DUQ230 DVD230 DVQ230 DWD230 DWQ230 DXD230 DXQ230 DYD230 DYQ230 DZD230 DZQ230 EAD230 EAQ230 EBD230 EBQ230 ECD230 ECQ230 EDD230 EDQ230 EED230 EEQ230 EFD230 EFQ230 EGD230 EGQ230 EHD230 EHQ230 EID230 EIQ230 EJD230 EJQ230 EKD230 EKQ230 ELD230 ELQ230 EMD230 EMQ230 END230 ENQ230 EOD230 EOQ230 EPD230 EPQ230 EQD230 EQQ230 ERD230 ERQ230 ESD230 ESQ230 ETD230 ETQ230 EUD230 EUQ230 EVD230 EVQ230 EWD230 EWQ230 EXD230 EXQ230 EYD230 EYQ230 EZD230 EZQ230 FAD230 FAQ230 FBD230 FBQ230 FCD230 FCQ230 FDD230 FDQ230 FED230 FEQ230 FFD230 FFQ230 FGD230 FGQ230 FHD230 FHQ230 FID230 FIQ230 FJD230 FJQ230 FKD230 FKQ230 FLD230 FLQ230 FMD230 FMQ230 FND230 FNQ230 FOD230 FOQ230 FPD230 FPQ230 FQD230 FQQ230 FRD230 FRQ230 FSD230 FSQ230 FTD230 FTQ230 FUD230 FUQ230 FVD230 FVQ230 FWD230 FWQ230 FXD230 FXQ230 FYD230 FYQ230 FZD230 FZQ230 GAD230 GAQ230 GBD230 GBQ230 GCD230 GCQ230 GDD230 GDQ230 GED230 GEQ230 GFD230 GFQ230 GGD230 GGQ230 GHD230 GHQ230 GID230 GIQ230 GJD230 GJQ230 GKD230 GKQ230 GLD230 GLQ230 GMD230 GMQ230 GND230 GNQ230 GOD230 GOQ230 GPD230 GPQ230 GQD230 GQQ230 GRD230 GRQ230 GSD230 GSQ230 GTD230 GTQ230 GUD230 GUQ230 GVD230 GVQ230 GWD230 GWQ230 GXD230 GXQ230 GYD230 GYQ230 GZD230 GZQ230 HAD230 HAQ230 HBD230 HBQ230 HCD230 HCQ230 HDD230 HDQ230 HED230 HEQ230 HFD230 HFQ230 HGD230 HGQ230 HHD230 HHQ230 HID230 HIQ230 HJD230 HJQ230 HKD230 HKQ230 HLD230 HLQ230 HMD230 HMQ230 HND230 HNQ230 HOD230 HOQ230 HPD230 HPQ230 HQD230 HQQ230 HRD230 HRQ230 HSD230 HSQ230 HTD230 HTQ230 HUD230 HUQ230 HVD230 HVQ230 HWD230 HWQ230 HXD230 HXQ230 HYD230 HYQ230 HZD230 HZQ230 IAD230 IAQ230 IBD230 IBQ230 ICD230 ICQ230 IDD230 IDQ230 IED230 IEQ230 IFD230 IFQ230 IGD230 IGQ230 IHD230 IHQ230 IID230 IIQ230 IJD230 IJQ230 IKD230 IKQ230 ILD230 ILQ230 IMD230 IMQ230 IND230 INQ230 IOD230 IOQ230 IPD230 IPQ230 IQD230 IQQ230 IRD230 IRQ230 ISD230 ISQ230 ITD230 ITQ230 IUD230 IUQ230 IVD230 IVQ230 IWD230 IWQ230 IXD230 IXQ230 IYD230 IYQ230 IZD230 IZQ230 JAD230 JAQ230 JBD230 JBQ230 JCD230 JCQ230 JDD230 JDQ230 JED230 JEQ230 JFD230 JFQ230 JGD230 JGQ230 JHD230 JHQ230 JID230 JIQ230 JJD230 JJQ230 JKD230 JKQ230 JLD230 JLQ230 JMD230 JMQ230 JND230 JNQ230 JOD230 JOQ230 JPD230 JPQ230 JQD230 JQQ230 JRD230 JRQ230 JSD230 JSQ230 JTD230 JTQ230 JUD230 JUQ230 JVD230 JVQ230 JWD230 JWQ230 JXD230 JXQ230 JYD230 JYQ230 JZD230 JZQ230 KAD230 KAQ230 KBD230 KBQ230 KCD230 KCQ230 KDD230 KDQ230 KED230 KEQ230 KFD230 KFQ230 KGD230 KGQ230 KHD230 KHQ230 KID230 KIQ230 KJD230 KJQ230 KKD230 KKQ230 KLD230 KLQ230 KMD230 KMQ230 KND230 KNQ230 KOD230 KOQ230 KPD230 KPQ230 KQD230 KQQ230 KRD230 KRQ230 KSD230 KSQ230 KTD230 KTQ230 KUD230 KUQ230 KVD230 KVQ230 KWD230 KWQ230 KXD230 KXQ230 KYD230 KYQ230 KZD230 KZQ230 LAD230 LAQ230 LBD230 LBQ230 LCD230 LCQ230 LDD230 LDQ230 LED230 LEQ230 LFD230 LFQ230 LGD230 LGQ230 LHD230 LHQ230 LID230 LIQ230 LJD230 LJQ230 LKD230 LKQ230 LLD230 LLQ230 LMD230 LMQ230 LND230 LNQ230 LOD230 LOQ230 LPD230 LPQ230 LQD230 LQQ230 LRD230 LRQ230 LSD230 LSQ230 LTD230 LTQ230 LUD230 LUQ230 LVD230 LVQ230 LWD230 LWQ230 LXD230 LXQ230 LYD230 LYQ230 LZD230 LZQ230 MAD230 MAQ230 MBD230 MBQ230 MCD230 MCQ230 MDD230 MDQ230 MED230 MEQ230 MFD230 MFQ230 MGD230 MGQ230 MHD230 MHQ230 MID230 MIQ230 MJD230 MJQ230 MKD230 MKQ230 MLD230 MLQ230 MMD230 MMQ230 MND230 MNQ230 MOD230 MOQ230 MPD230 MPQ230 MQD230 MQQ230 MRD230 MRQ230 MSD230 MSQ230 MTD230 MTQ230 MUD230 MUQ230 MVD230 MVQ230 MWD230 MWQ230 MXD230 MXQ230 MYD230 MYQ230 MZD230 MZQ230 NAD230 NAQ230 NBD230 NBQ230 NCD230 NCQ230 NDD230 NDQ230 NED230 NEQ230 NFD230 NFQ230 NGD230 NGQ230 NHD230 NHQ230 NID230 NIQ230 NJD230 NJQ230 NKD230 NKQ230 NLD230 NLQ230 NMD230 NMQ230 NND230 NNQ230 NOD230 NOQ230 NPD230 NPQ230 NQD230 NQQ230 NRD230 NRQ230 NSD230 NSQ230 NTD230 NTQ230 NUD230 NUQ230 NVD230 NVQ230 NWD230 NWQ230 NXD230 NXQ230 NYD230 NYQ230 NZD230 NZQ230 OAD230 OAQ230 OBD230 OBQ230 OCD230 OCQ230 ODD230 ODQ230 OED230 OEQ230 OFD230 OFQ230 OGD230 OGQ230 OHD230 OHQ230 OID230 OIQ230 OJD230 OJQ230 OKD230 OKQ230 OLD230 OLQ230 OMD230 OMQ230 OND230 ONQ230 OOD230 OOQ230 OPD230 OPQ230 OQD230 OQQ230 ORD230 ORQ230 OSD230 OSQ230 OTD230 OTQ230 OUD230 OUQ230 OVD230 OVQ230 OWD230 OWQ230 OXD230 OXQ230 OYD230 OYQ230 OZD230 OZQ230 PAD230 PAQ230 PBD230 PBQ230 PCD230 PCQ230 PDD230 PDQ230 PED230 PEQ230 PFD230 PFQ230 PGD230 PGQ230 PHD230 PHQ230 PID230 PIQ230 PJD230 PJQ230 PKD230 PKQ230 PLD230 PLQ230 PMD230 PMQ230 PND230 PNQ230 POD230 POQ230 PPD230 PPQ230 PQD230 PQQ230 PRD230 PRQ230 PSD230 PSQ230 PTD230 PTQ230 PUD230 PUQ230 PVD230 PVQ230 PWD230 PWQ230 PXD230 PXQ230 PYD230 PYQ230 PZD230 PZQ230 QAD230 QAQ230 QBD230 QBQ230 QCD230 QCQ230 QDD230 QDQ230 QED230 QEQ230 QFD230 QFQ230 QGD230 QGQ230 QHD230 QHQ230 QID230 QIQ230 QJD230 QJQ230 QKD230 QKQ230 QLD230 QLQ230 QMD230 QMQ230 QND230 QNQ230 QOD230 QOQ230 QPD230 QPQ230 QQD230 QQQ230 QRD230 QRQ230 QSD230 QSQ230 QTD230 QTQ230 QUD230 QUQ230 QVD230 QVQ230 QWD230 QWQ230 QXD230 QXQ230 QYD230 QYQ230 QZD230 QZQ230 RAD230 RAQ230 RBD230 RBQ230 RCD230 RCQ230 RDD230 RDQ230 RED230 REQ230 RFD230 RFQ230 RGD230 RGQ230 RHD230 RHQ230 RID230 RIQ230 RJD230 RJQ230 RKD230 RKQ230 RLD230 RLQ230 RMD230 RMQ230 RND230 RNQ230 ROD230 ROQ230 RPD230 RPQ230 RQD230 RQQ230 RRD230 RRQ230 RSD230 RSQ230 RTD230 RTQ230 RUD230 RUQ230 RVD230 RVQ230 RWD230 RWQ230 RXD230 RXQ230 RYD230 RYQ230 RZD230 RZQ230 SAD230 SAQ230 SBD230 SBQ230 SCD230 SCQ230 SDD230 SDQ230 SED230 SEQ230 SFD230 SFQ230 SGD230 SGQ230 SHD230 SHQ230 SID230 SIQ230 SJD230 SJQ230 SKD230 SKQ230 SLD230 SLQ230 SMD230 SMQ230 SND230 SNQ230 SOD230 SOQ230 SPD230 SPQ230 SQD230 SQQ230 SRD230 SRQ230 SSD230 SSQ230 STD230 STQ230 SUD230 SUQ230 SVD230 SVQ230 SWD230 SWQ230 SXD230 SXQ230 SYD230 SYQ230 SZD230 SZQ230 TAD230 TAQ230 TBD230 TBQ230 TCD230 TCQ230 TDD230 TDQ230 TED230 TEQ230 TFD230 TFQ230 TGD230 TGQ230 THD230 THQ230 TID230 TIQ230 TJD230 TJQ230 TKD230 TKQ230 TLD230 TLQ230 TMD230 TMQ230 TND230 TNQ230 TOD230 TOQ230 TPD230 TPQ230 TQD230 TQQ230 TRD230 TRQ230 TSD230 TSQ230 TTD230 TTQ230 TUD230 TUQ230 TVD230 TVQ230 TWD230 TWQ230 TXD230 TXQ230 TYD230 TYQ230 TZD230 TZQ230 UAD230 UAQ230 UBD230 UBQ230 UCD230 UCQ230 UDD230 UDQ230 UED230 UEQ230 UFD230 UFQ230 UGD230 UGQ230 UHD230 UHQ230 UID230 UIQ230 UJD230 UJQ230 UKD230 UKQ230 ULD230 ULQ230 UMD230 UMQ230 UND230 UNQ230 UOD230 UOQ230 UPD230 UPQ230 UQD230 UQQ230 URD230 URQ230 USD230 USQ230 UTD230 UTQ230 UUD230 UUQ230 UVD230 UVQ230 UWD230 UWQ230 UXD230 UXQ230 UYD230 UYQ230 UZD230 UZQ230 VAD230 VAQ230 VBD230 VBQ230 VCD230 VCQ230 VDD230 VDQ230 VED230 VEQ230 VFD230 VFQ230 VGD230 VGQ230 VHD230 VHQ230 VID230 VIQ230 VJD230 VJQ230 VKD230 VKQ230 VLD230 VLQ230 VMD230 VMQ230 VND230 VNQ230 VOD230 VOQ230 VPD230 VPQ230 VQD230 VQQ230 VRD230 VRQ230 VSD230 VSQ230 VTD230 VTQ230 VUD230 VUQ230 VVD230 VVQ230 VWD230 VWQ230 VXD230 VXQ230 VYD230 VYQ230 VZD230 VZQ230 WAD230 WAQ230 WBD230 WBQ230 WCD230 WCQ230 WDD230 WDQ230 WED230 WEQ230 WFD230 WFQ230 WGD230 WGQ230 WHD230 WHQ230 WID230 WIQ230 WJD230 WJQ230 WKD230 WKQ230 WLD230 WLQ230 WMD230 WMQ230 WND230 WNQ230 WOD230 WOQ230 WPD230 WPQ230 WQD230 WQQ230 WRD230 WRQ230 WSD230 WSQ230 WTD230 WTQ230 WUD230 WUQ230 WVD230 WVQ230 WWD230 WWQ230 WXD230 WXQ230 WYD230 WYQ230 WZD230 WZQ230 XAD230 XAQ230 XBD230 XBQ230 XCD230 XCQ230 XDD230 XDQ230 XED230 XEQ230">
    <cfRule type="cellIs" dxfId="2" priority="219" operator="lessThan">
      <formula>0</formula>
    </cfRule>
  </conditionalFormatting>
  <conditionalFormatting sqref="Q230 AD230 AQ230 BD230 BQ230 CD230 CQ230 DD230 DQ230 ED230 EQ230 FD230 FQ230 GD230 GQ230 HD230 HQ230 ID230 IQ230 JD230 JQ230 KD230 KQ230 LD230 LQ230 MD230 MQ230 ND230 NQ230 OD230 OQ230 PD230 PQ230 QD230 QQ230 RD230 RQ230 SD230 SQ230 TD230 TQ230 UD230 UQ230 VD230 VQ230 WD230 WQ230 XD230 XQ230 YD230 YQ230 ZD230 ZQ230 AAD230 AAQ230 ABD230 ABQ230 ACD230 ACQ230 ADD230 ADQ230 AED230 AEQ230 AFD230 AFQ230 AGD230 AGQ230 AHD230 AHQ230 AID230 AIQ230 AJD230 AJQ230 AKD230 AKQ230 ALD230 ALQ230 AMD230 AMQ230 AND230 ANQ230 AOD230 AOQ230 APD230 APQ230 AQD230 AQQ230 ARD230 ARQ230 ASD230 ASQ230 ATD230 ATQ230 AUD230 AUQ230 AVD230 AVQ230 AWD230 AWQ230 AXD230 AXQ230 AYD230 AYQ230 AZD230 AZQ230 BAD230 BAQ230 BBD230 BBQ230 BCD230 BCQ230 BDD230 BDQ230 BED230 BEQ230 BFD230 BFQ230 BGD230 BGQ230 BHD230 BHQ230 BID230 BIQ230 BJD230 BJQ230 BKD230 BKQ230 BLD230 BLQ230 BMD230 BMQ230 BND230 BNQ230 BOD230 BOQ230 BPD230 BPQ230 BQD230 BQQ230 BRD230 BRQ230 BSD230 BSQ230 BTD230 BTQ230 BUD230 BUQ230 BVD230 BVQ230 BWD230 BWQ230 BXD230 BXQ230 BYD230 BYQ230 BZD230 BZQ230 CAD230 CAQ230 CBD230 CBQ230 CCD230 CCQ230 CDD230 CDQ230 CED230 CEQ230 CFD230 CFQ230 CGD230 CGQ230 CHD230 CHQ230 CID230 CIQ230 CJD230 CJQ230 CKD230 CKQ230 CLD230 CLQ230 CMD230 CMQ230 CND230 CNQ230 COD230 COQ230 CPD230 CPQ230 CQD230 CQQ230 CRD230 CRQ230 CSD230 CSQ230 CTD230 CTQ230 CUD230 CUQ230 CVD230 CVQ230 CWD230 CWQ230 CXD230 CXQ230 CYD230 CYQ230 CZD230 CZQ230 DAD230 DAQ230 DBD230 DBQ230 DCD230 DCQ230 DDD230 DDQ230 DED230 DEQ230 DFD230 DFQ230 DGD230 DGQ230 DHD230 DHQ230 DID230 DIQ230 DJD230 DJQ230 DKD230 DKQ230 DLD230 DLQ230 DMD230 DMQ230 DND230 DNQ230 DOD230 DOQ230 DPD230 DPQ230 DQD230 DQQ230 DRD230 DRQ230 DSD230 DSQ230 DTD230 DTQ230 DUD230 DUQ230 DVD230 DVQ230 DWD230 DWQ230 DXD230 DXQ230 DYD230 DYQ230 DZD230 DZQ230 EAD230 EAQ230 EBD230 EBQ230 ECD230 ECQ230 EDD230 EDQ230 EED230 EEQ230 EFD230 EFQ230 EGD230 EGQ230 EHD230 EHQ230 EID230 EIQ230 EJD230 EJQ230 EKD230 EKQ230 ELD230 ELQ230 EMD230 EMQ230 END230 ENQ230 EOD230 EOQ230 EPD230 EPQ230 EQD230 EQQ230 ERD230 ERQ230 ESD230 ESQ230 ETD230 ETQ230 EUD230 EUQ230 EVD230 EVQ230 EWD230 EWQ230 EXD230 EXQ230 EYD230 EYQ230 EZD230 EZQ230 FAD230 FAQ230 FBD230 FBQ230 FCD230 FCQ230 FDD230 FDQ230 FED230 FEQ230 FFD230 FFQ230 FGD230 FGQ230 FHD230 FHQ230 FID230 FIQ230 FJD230 FJQ230 FKD230 FKQ230 FLD230 FLQ230 FMD230 FMQ230 FND230 FNQ230 FOD230 FOQ230 FPD230 FPQ230 FQD230 FQQ230 FRD230 FRQ230 FSD230 FSQ230 FTD230 FTQ230 FUD230 FUQ230 FVD230 FVQ230 FWD230 FWQ230 FXD230 FXQ230 FYD230 FYQ230 FZD230 FZQ230 GAD230 GAQ230 GBD230 GBQ230 GCD230 GCQ230 GDD230 GDQ230 GED230 GEQ230 GFD230 GFQ230 GGD230 GGQ230 GHD230 GHQ230 GID230 GIQ230 GJD230 GJQ230 GKD230 GKQ230 GLD230 GLQ230 GMD230 GMQ230 GND230 GNQ230 GOD230 GOQ230 GPD230 GPQ230 GQD230 GQQ230 GRD230 GRQ230 GSD230 GSQ230 GTD230 GTQ230 GUD230 GUQ230 GVD230 GVQ230 GWD230 GWQ230 GXD230 GXQ230 GYD230 GYQ230 GZD230 GZQ230 HAD230 HAQ230 HBD230 HBQ230 HCD230 HCQ230 HDD230 HDQ230 HED230 HEQ230 HFD230 HFQ230 HGD230 HGQ230 HHD230 HHQ230 HID230 HIQ230 HJD230 HJQ230 HKD230 HKQ230 HLD230 HLQ230 HMD230 HMQ230 HND230 HNQ230 HOD230 HOQ230 HPD230 HPQ230 HQD230 HQQ230 HRD230 HRQ230 HSD230 HSQ230 HTD230 HTQ230 HUD230 HUQ230 HVD230 HVQ230 HWD230 HWQ230 HXD230 HXQ230 HYD230 HYQ230 HZD230 HZQ230 IAD230 IAQ230 IBD230 IBQ230 ICD230 ICQ230 IDD230 IDQ230 IED230 IEQ230 IFD230 IFQ230 IGD230 IGQ230 IHD230 IHQ230 IID230 IIQ230 IJD230 IJQ230 IKD230 IKQ230 ILD230 ILQ230 IMD230 IMQ230 IND230 INQ230 IOD230 IOQ230 IPD230 IPQ230 IQD230 IQQ230 IRD230 IRQ230 ISD230 ISQ230 ITD230 ITQ230 IUD230 IUQ230 IVD230 IVQ230 IWD230 IWQ230 IXD230 IXQ230 IYD230 IYQ230 IZD230 IZQ230 JAD230 JAQ230 JBD230 JBQ230 JCD230 JCQ230 JDD230 JDQ230 JED230 JEQ230 JFD230 JFQ230 JGD230 JGQ230 JHD230 JHQ230 JID230 JIQ230 JJD230 JJQ230 JKD230 JKQ230 JLD230 JLQ230 JMD230 JMQ230 JND230 JNQ230 JOD230 JOQ230 JPD230 JPQ230 JQD230 JQQ230 JRD230 JRQ230 JSD230 JSQ230 JTD230 JTQ230 JUD230 JUQ230 JVD230 JVQ230 JWD230 JWQ230 JXD230 JXQ230 JYD230 JYQ230 JZD230 JZQ230 KAD230 KAQ230 KBD230 KBQ230 KCD230 KCQ230 KDD230 KDQ230 KED230 KEQ230 KFD230 KFQ230 KGD230 KGQ230 KHD230 KHQ230 KID230 KIQ230 KJD230 KJQ230 KKD230 KKQ230 KLD230 KLQ230 KMD230 KMQ230 KND230 KNQ230 KOD230 KOQ230 KPD230 KPQ230 KQD230 KQQ230 KRD230 KRQ230 KSD230 KSQ230 KTD230 KTQ230 KUD230 KUQ230 KVD230 KVQ230 KWD230 KWQ230 KXD230 KXQ230 KYD230 KYQ230 KZD230 KZQ230 LAD230 LAQ230 LBD230 LBQ230 LCD230 LCQ230 LDD230 LDQ230 LED230 LEQ230 LFD230 LFQ230 LGD230 LGQ230 LHD230 LHQ230 LID230 LIQ230 LJD230 LJQ230 LKD230 LKQ230 LLD230 LLQ230 LMD230 LMQ230 LND230 LNQ230 LOD230 LOQ230 LPD230 LPQ230 LQD230 LQQ230 LRD230 LRQ230 LSD230 LSQ230 LTD230 LTQ230 LUD230 LUQ230 LVD230 LVQ230 LWD230 LWQ230 LXD230 LXQ230 LYD230 LYQ230 LZD230 LZQ230 MAD230 MAQ230 MBD230 MBQ230 MCD230 MCQ230 MDD230 MDQ230 MED230 MEQ230 MFD230 MFQ230 MGD230 MGQ230 MHD230 MHQ230 MID230 MIQ230 MJD230 MJQ230 MKD230 MKQ230 MLD230 MLQ230 MMD230 MMQ230 MND230 MNQ230 MOD230 MOQ230 MPD230 MPQ230 MQD230 MQQ230 MRD230 MRQ230 MSD230 MSQ230 MTD230 MTQ230 MUD230 MUQ230 MVD230 MVQ230 MWD230 MWQ230 MXD230 MXQ230 MYD230 MYQ230 MZD230 MZQ230 NAD230 NAQ230 NBD230 NBQ230 NCD230 NCQ230 NDD230 NDQ230 NED230 NEQ230 NFD230 NFQ230 NGD230 NGQ230 NHD230 NHQ230 NID230 NIQ230 NJD230 NJQ230 NKD230 NKQ230 NLD230 NLQ230 NMD230 NMQ230 NND230 NNQ230 NOD230 NOQ230 NPD230 NPQ230 NQD230 NQQ230 NRD230 NRQ230 NSD230 NSQ230 NTD230 NTQ230 NUD230 NUQ230 NVD230 NVQ230 NWD230 NWQ230 NXD230 NXQ230 NYD230 NYQ230 NZD230 NZQ230 OAD230 OAQ230 OBD230 OBQ230 OCD230 OCQ230 ODD230 ODQ230 OED230 OEQ230 OFD230 OFQ230 OGD230 OGQ230 OHD230 OHQ230 OID230 OIQ230 OJD230 OJQ230 OKD230 OKQ230 OLD230 OLQ230 OMD230 OMQ230 OND230 ONQ230 OOD230 OOQ230 OPD230 OPQ230 OQD230 OQQ230 ORD230 ORQ230 OSD230 OSQ230 OTD230 OTQ230 OUD230 OUQ230 OVD230 OVQ230 OWD230 OWQ230 OXD230 OXQ230 OYD230 OYQ230 OZD230 OZQ230 PAD230 PAQ230 PBD230 PBQ230 PCD230 PCQ230 PDD230 PDQ230 PED230 PEQ230 PFD230 PFQ230 PGD230 PGQ230 PHD230 PHQ230 PID230 PIQ230 PJD230 PJQ230 PKD230 PKQ230 PLD230 PLQ230 PMD230 PMQ230 PND230 PNQ230 POD230 POQ230 PPD230 PPQ230 PQD230 PQQ230 PRD230 PRQ230 PSD230 PSQ230 PTD230 PTQ230 PUD230 PUQ230 PVD230 PVQ230 PWD230 PWQ230 PXD230 PXQ230 PYD230 PYQ230 PZD230 PZQ230 QAD230 QAQ230 QBD230 QBQ230 QCD230 QCQ230 QDD230 QDQ230 QED230 QEQ230 QFD230 QFQ230 QGD230 QGQ230 QHD230 QHQ230 QID230 QIQ230 QJD230 QJQ230 QKD230 QKQ230 QLD230 QLQ230 QMD230 QMQ230 QND230 QNQ230 QOD230 QOQ230 QPD230 QPQ230 QQD230 QQQ230 QRD230 QRQ230 QSD230 QSQ230 QTD230 QTQ230 QUD230 QUQ230 QVD230 QVQ230 QWD230 QWQ230 QXD230 QXQ230 QYD230 QYQ230 QZD230 QZQ230 RAD230 RAQ230 RBD230 RBQ230 RCD230 RCQ230 RDD230 RDQ230 RED230 REQ230 RFD230 RFQ230 RGD230 RGQ230 RHD230 RHQ230 RID230 RIQ230 RJD230 RJQ230 RKD230 RKQ230 RLD230 RLQ230 RMD230 RMQ230 RND230 RNQ230 ROD230 ROQ230 RPD230 RPQ230 RQD230 RQQ230 RRD230 RRQ230 RSD230 RSQ230 RTD230 RTQ230 RUD230 RUQ230 RVD230 RVQ230 RWD230 RWQ230 RXD230 RXQ230 RYD230 RYQ230 RZD230 RZQ230 SAD230 SAQ230 SBD230 SBQ230 SCD230 SCQ230 SDD230 SDQ230 SED230 SEQ230 SFD230 SFQ230 SGD230 SGQ230 SHD230 SHQ230 SID230 SIQ230 SJD230 SJQ230 SKD230 SKQ230 SLD230 SLQ230 SMD230 SMQ230 SND230 SNQ230 SOD230 SOQ230 SPD230 SPQ230 SQD230 SQQ230 SRD230 SRQ230 SSD230 SSQ230 STD230 STQ230 SUD230 SUQ230 SVD230 SVQ230 SWD230 SWQ230 SXD230 SXQ230 SYD230 SYQ230 SZD230 SZQ230 TAD230 TAQ230 TBD230 TBQ230 TCD230 TCQ230 TDD230 TDQ230 TED230 TEQ230 TFD230 TFQ230 TGD230 TGQ230 THD230 THQ230 TID230 TIQ230 TJD230 TJQ230 TKD230 TKQ230 TLD230 TLQ230 TMD230 TMQ230 TND230 TNQ230 TOD230 TOQ230 TPD230 TPQ230 TQD230 TQQ230 TRD230 TRQ230 TSD230 TSQ230 TTD230 TTQ230 TUD230 TUQ230 TVD230 TVQ230 TWD230 TWQ230 TXD230 TXQ230 TYD230 TYQ230 TZD230 TZQ230 UAD230 UAQ230 UBD230 UBQ230 UCD230 UCQ230 UDD230 UDQ230 UED230 UEQ230 UFD230 UFQ230 UGD230 UGQ230 UHD230 UHQ230 UID230 UIQ230 UJD230 UJQ230 UKD230 UKQ230 ULD230 ULQ230 UMD230 UMQ230 UND230 UNQ230 UOD230 UOQ230 UPD230 UPQ230 UQD230 UQQ230 URD230 URQ230 USD230 USQ230 UTD230 UTQ230 UUD230 UUQ230 UVD230 UVQ230 UWD230 UWQ230 UXD230 UXQ230 UYD230 UYQ230 UZD230 UZQ230 VAD230 VAQ230 VBD230 VBQ230 VCD230 VCQ230 VDD230 VDQ230 VED230 VEQ230 VFD230 VFQ230 VGD230 VGQ230 VHD230 VHQ230 VID230 VIQ230 VJD230 VJQ230 VKD230 VKQ230 VLD230 VLQ230 VMD230 VMQ230 VND230 VNQ230 VOD230 VOQ230 VPD230 VPQ230 VQD230 VQQ230 VRD230 VRQ230 VSD230 VSQ230 VTD230 VTQ230 VUD230 VUQ230 VVD230 VVQ230 VWD230 VWQ230 VXD230 VXQ230 VYD230 VYQ230 VZD230 VZQ230 WAD230 WAQ230 WBD230 WBQ230 WCD230 WCQ230 WDD230 WDQ230 WED230 WEQ230 WFD230 WFQ230 WGD230 WGQ230 WHD230 WHQ230 WID230 WIQ230 WJD230 WJQ230 WKD230 WKQ230 WLD230 WLQ230 WMD230 WMQ230 WND230 WNQ230 WOD230 WOQ230 WPD230 WPQ230 WQD230 WQQ230 WRD230 WRQ230 WSD230 WSQ230 WTD230 WTQ230 WUD230 WUQ230 WVD230 WVQ230 WWD230 WWQ230 WXD230 WXQ230 WYD230 WYQ230 WZD230 WZQ230 XAD230 XAQ230 XBD230 XBQ230 XCD230 XCQ230 XDD230 XDQ230 XED230 XEQ230">
    <cfRule type="cellIs" dxfId="1" priority="217" operator="lessThan">
      <formula>0</formula>
    </cfRule>
    <cfRule type="cellIs" dxfId="0" priority="218" operator="lessThan">
      <formula>-1</formula>
    </cfRule>
  </conditionalFormatting>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66FF"/>
  </sheetPr>
  <dimension ref="A1:T140"/>
  <sheetViews>
    <sheetView zoomScale="115" zoomScaleNormal="115" workbookViewId="0">
      <pane xSplit="3" ySplit="13" topLeftCell="D14" activePane="bottomRight" state="frozen"/>
      <selection pane="topRight" activeCell="C1" sqref="C1"/>
      <selection pane="bottomLeft" activeCell="A14" sqref="A14"/>
      <selection pane="bottomRight" activeCell="B14" sqref="B14"/>
    </sheetView>
  </sheetViews>
  <sheetFormatPr baseColWidth="10" defaultRowHeight="15"/>
  <cols>
    <col min="1" max="1" width="19.28515625" style="1" customWidth="1"/>
    <col min="2" max="2" width="30.7109375" style="1" customWidth="1"/>
    <col min="3" max="3" width="19.28515625" style="1" hidden="1" customWidth="1"/>
    <col min="4" max="4" width="13.5703125" style="3" hidden="1" customWidth="1"/>
    <col min="5" max="5" width="14.7109375" style="3" hidden="1" customWidth="1"/>
    <col min="6" max="6" width="19" style="3" hidden="1" customWidth="1"/>
    <col min="7" max="7" width="17.7109375" style="3" customWidth="1"/>
    <col min="8" max="8" width="20.85546875" style="3" hidden="1" customWidth="1"/>
    <col min="9" max="9" width="21.85546875" style="3" customWidth="1"/>
    <col min="10" max="10" width="20.28515625" style="3" hidden="1" customWidth="1"/>
    <col min="11" max="11" width="17" style="3" hidden="1" customWidth="1"/>
    <col min="12" max="12" width="6.85546875" style="3" customWidth="1"/>
    <col min="13" max="13" width="17.28515625" style="3" customWidth="1"/>
    <col min="14" max="14" width="24.7109375" style="261" bestFit="1" customWidth="1"/>
    <col min="15" max="15" width="16.5703125" style="3" bestFit="1" customWidth="1"/>
    <col min="16" max="16" width="7.7109375" bestFit="1" customWidth="1"/>
    <col min="17" max="17" width="3.5703125" bestFit="1" customWidth="1"/>
  </cols>
  <sheetData>
    <row r="1" spans="1:20" ht="15.75">
      <c r="A1" s="288" t="s">
        <v>437</v>
      </c>
      <c r="B1" s="288"/>
      <c r="C1" s="288"/>
      <c r="D1" s="288"/>
      <c r="E1" s="288"/>
      <c r="F1" s="288"/>
      <c r="H1" s="210"/>
      <c r="N1" s="260"/>
      <c r="P1" s="114"/>
      <c r="Q1" s="114"/>
      <c r="R1" s="114"/>
      <c r="S1" s="114"/>
      <c r="T1" s="114"/>
    </row>
    <row r="2" spans="1:20" ht="16.5" thickBot="1">
      <c r="A2" s="115"/>
      <c r="B2" s="115"/>
      <c r="C2" s="115"/>
      <c r="N2" s="260"/>
      <c r="P2" s="114"/>
      <c r="Q2" s="114"/>
      <c r="R2" s="114"/>
      <c r="S2" s="114"/>
      <c r="T2" s="114"/>
    </row>
    <row r="3" spans="1:20" ht="15.75" customHeight="1">
      <c r="A3" s="116" t="s">
        <v>0</v>
      </c>
      <c r="B3" s="116"/>
      <c r="C3" s="117" t="s">
        <v>438</v>
      </c>
      <c r="F3" s="289" t="s">
        <v>784</v>
      </c>
      <c r="G3" s="290"/>
      <c r="H3" s="290"/>
      <c r="I3" s="290"/>
      <c r="J3" s="290"/>
      <c r="K3" s="290"/>
      <c r="L3" s="291"/>
      <c r="N3" s="260"/>
      <c r="P3" s="114"/>
      <c r="Q3" s="114"/>
      <c r="R3" s="114"/>
      <c r="S3" s="114"/>
      <c r="T3" s="114"/>
    </row>
    <row r="4" spans="1:20" ht="16.5" customHeight="1" thickBot="1">
      <c r="A4" s="116" t="s">
        <v>439</v>
      </c>
      <c r="B4" s="116"/>
      <c r="C4" s="117" t="s">
        <v>440</v>
      </c>
      <c r="F4" s="292"/>
      <c r="G4" s="293"/>
      <c r="H4" s="293"/>
      <c r="I4" s="293"/>
      <c r="J4" s="293"/>
      <c r="K4" s="293"/>
      <c r="L4" s="294"/>
      <c r="N4" s="260"/>
      <c r="P4" s="114"/>
      <c r="Q4" s="114"/>
      <c r="R4" s="114"/>
      <c r="S4" s="114"/>
      <c r="T4" s="114"/>
    </row>
    <row r="5" spans="1:20" ht="16.5" thickBot="1">
      <c r="A5" s="116" t="s">
        <v>441</v>
      </c>
      <c r="B5" s="116"/>
      <c r="C5" s="117">
        <f>+'EJECUCIÓN UD'!B5</f>
        <v>2021</v>
      </c>
      <c r="D5" s="203"/>
      <c r="E5" s="203"/>
      <c r="F5" s="204"/>
      <c r="G5" s="204"/>
      <c r="H5" s="204"/>
      <c r="I5" s="204"/>
      <c r="J5" s="204"/>
      <c r="K5" s="204"/>
      <c r="L5" s="204"/>
      <c r="N5" s="260"/>
      <c r="P5" s="114"/>
      <c r="Q5" s="114"/>
      <c r="R5" s="114"/>
      <c r="S5" s="114"/>
      <c r="T5" s="114"/>
    </row>
    <row r="6" spans="1:20" ht="15.75">
      <c r="A6" s="116" t="s">
        <v>1</v>
      </c>
      <c r="B6" s="116"/>
      <c r="C6" s="118" t="str">
        <f>+'EJECUCIÓN UD'!B6</f>
        <v>MARZO</v>
      </c>
      <c r="F6" s="203"/>
      <c r="H6" s="211" t="e">
        <f>#REF!-#REF!</f>
        <v>#REF!</v>
      </c>
      <c r="I6" s="212" t="e">
        <f>G96-#REF!</f>
        <v>#REF!</v>
      </c>
      <c r="J6" s="211" t="e">
        <f>H96-#REF!</f>
        <v>#REF!</v>
      </c>
      <c r="K6" s="212" t="e">
        <f>I96-#REF!</f>
        <v>#REF!</v>
      </c>
      <c r="L6" s="213">
        <v>0</v>
      </c>
      <c r="N6" s="260"/>
      <c r="P6" s="114"/>
      <c r="Q6" s="114"/>
      <c r="R6" s="114"/>
      <c r="S6" s="114"/>
      <c r="T6" s="114"/>
    </row>
    <row r="7" spans="1:20" ht="20.25">
      <c r="A7"/>
      <c r="B7"/>
      <c r="C7"/>
      <c r="F7" s="203"/>
      <c r="H7" s="214" t="s">
        <v>785</v>
      </c>
      <c r="I7" s="215" t="s">
        <v>786</v>
      </c>
      <c r="J7" s="214" t="s">
        <v>787</v>
      </c>
      <c r="K7" s="215" t="s">
        <v>788</v>
      </c>
      <c r="L7" s="216" t="s">
        <v>789</v>
      </c>
      <c r="N7" s="260"/>
      <c r="P7" s="114"/>
      <c r="Q7" s="114"/>
      <c r="R7" s="114"/>
      <c r="S7" s="114"/>
      <c r="T7" s="114"/>
    </row>
    <row r="8" spans="1:20">
      <c r="A8"/>
      <c r="B8"/>
      <c r="C8"/>
      <c r="N8" s="260"/>
      <c r="P8" s="114"/>
      <c r="Q8" s="114"/>
      <c r="R8" s="114"/>
      <c r="S8" s="114"/>
    </row>
    <row r="9" spans="1:20" ht="15.75" thickBot="1">
      <c r="A9"/>
      <c r="B9"/>
      <c r="C9"/>
      <c r="D9" s="3">
        <f t="shared" ref="D9:L9" si="0">+D10-D14</f>
        <v>0</v>
      </c>
      <c r="E9" s="3">
        <f t="shared" si="0"/>
        <v>0</v>
      </c>
      <c r="F9" s="3">
        <f t="shared" si="0"/>
        <v>0</v>
      </c>
      <c r="G9" s="3">
        <f t="shared" si="0"/>
        <v>0</v>
      </c>
      <c r="H9" s="3">
        <f t="shared" si="0"/>
        <v>0</v>
      </c>
      <c r="I9" s="3">
        <f t="shared" si="0"/>
        <v>0</v>
      </c>
      <c r="J9" s="3">
        <f t="shared" si="0"/>
        <v>0</v>
      </c>
      <c r="K9" s="3">
        <f t="shared" si="0"/>
        <v>0</v>
      </c>
      <c r="L9" s="272">
        <f t="shared" si="0"/>
        <v>0</v>
      </c>
      <c r="N9" s="260"/>
      <c r="P9" s="114"/>
      <c r="Q9" s="114"/>
      <c r="R9" s="114"/>
      <c r="S9" s="114"/>
    </row>
    <row r="10" spans="1:20" ht="15.75" thickBot="1">
      <c r="A10" s="119"/>
      <c r="B10" s="119"/>
      <c r="C10" s="114"/>
      <c r="D10" s="205">
        <f>+'EJECUCIÓN UD'!D11</f>
        <v>0</v>
      </c>
      <c r="E10" s="205">
        <f>+'EJECUCIÓN UD'!E11</f>
        <v>0</v>
      </c>
      <c r="F10" s="205">
        <f>+'EJECUCIÓN UD'!F11</f>
        <v>360865993000</v>
      </c>
      <c r="G10" s="205">
        <f>+'EJECUCIÓN UD'!G11</f>
        <v>150915138178</v>
      </c>
      <c r="H10" s="205">
        <f>+'EJECUCIÓN UD'!H11</f>
        <v>37946274340</v>
      </c>
      <c r="I10" s="205">
        <f>+'EJECUCIÓN UD'!I11</f>
        <v>103323160031</v>
      </c>
      <c r="J10" s="205">
        <f>+'EJECUCIÓN UD'!J11</f>
        <v>25896882010</v>
      </c>
      <c r="K10" s="205">
        <f>+'EJECUCIÓN UD'!K11</f>
        <v>62135528941</v>
      </c>
      <c r="L10" s="271">
        <f>+'EJECUCIÓN UD'!L11</f>
        <v>0.28632002470512646</v>
      </c>
      <c r="N10" s="260"/>
      <c r="P10" s="114"/>
      <c r="Q10" s="114"/>
      <c r="R10" s="114"/>
      <c r="S10" s="114"/>
    </row>
    <row r="11" spans="1:20" ht="15" customHeight="1" thickBot="1">
      <c r="A11" s="297" t="s">
        <v>968</v>
      </c>
      <c r="B11" s="300" t="s">
        <v>12</v>
      </c>
      <c r="C11" s="284" t="s">
        <v>13</v>
      </c>
      <c r="D11" s="295" t="s">
        <v>3</v>
      </c>
      <c r="E11" s="295"/>
      <c r="F11" s="295"/>
      <c r="G11" s="295"/>
      <c r="H11" s="295" t="s">
        <v>4</v>
      </c>
      <c r="I11" s="295"/>
      <c r="J11" s="295" t="s">
        <v>5</v>
      </c>
      <c r="K11" s="295"/>
      <c r="L11" s="287" t="s">
        <v>790</v>
      </c>
      <c r="N11" s="3"/>
      <c r="O11"/>
    </row>
    <row r="12" spans="1:20" ht="15" customHeight="1" thickBot="1">
      <c r="A12" s="298"/>
      <c r="B12" s="301"/>
      <c r="C12" s="285"/>
      <c r="D12" s="295" t="s">
        <v>6</v>
      </c>
      <c r="E12" s="295"/>
      <c r="F12" s="295" t="s">
        <v>7</v>
      </c>
      <c r="G12" s="295" t="s">
        <v>8</v>
      </c>
      <c r="H12" s="295"/>
      <c r="I12" s="295"/>
      <c r="J12" s="295"/>
      <c r="K12" s="295"/>
      <c r="L12" s="287"/>
      <c r="N12" s="3"/>
      <c r="O12"/>
    </row>
    <row r="13" spans="1:20" ht="15.75" customHeight="1" thickBot="1">
      <c r="A13" s="299"/>
      <c r="B13" s="302"/>
      <c r="C13" s="286"/>
      <c r="D13" s="120" t="s">
        <v>9</v>
      </c>
      <c r="E13" s="120" t="s">
        <v>10</v>
      </c>
      <c r="F13" s="295"/>
      <c r="G13" s="296"/>
      <c r="H13" s="120" t="s">
        <v>9</v>
      </c>
      <c r="I13" s="120" t="s">
        <v>10</v>
      </c>
      <c r="J13" s="121" t="s">
        <v>9</v>
      </c>
      <c r="K13" s="121" t="s">
        <v>10</v>
      </c>
      <c r="L13" s="287"/>
      <c r="N13" s="3"/>
      <c r="O13"/>
    </row>
    <row r="14" spans="1:20" s="7" customFormat="1" ht="15" customHeight="1">
      <c r="A14" s="263" t="s">
        <v>965</v>
      </c>
      <c r="B14" s="6" t="s">
        <v>965</v>
      </c>
      <c r="C14" s="206">
        <f>+C15</f>
        <v>360865993000</v>
      </c>
      <c r="D14" s="206">
        <f t="shared" ref="D14:I14" si="1">+D15</f>
        <v>0</v>
      </c>
      <c r="E14" s="206">
        <f t="shared" si="1"/>
        <v>0</v>
      </c>
      <c r="F14" s="206">
        <f t="shared" si="1"/>
        <v>360865993000</v>
      </c>
      <c r="G14" s="206">
        <f t="shared" si="1"/>
        <v>150915138178</v>
      </c>
      <c r="H14" s="206">
        <f t="shared" si="1"/>
        <v>37946274340</v>
      </c>
      <c r="I14" s="206">
        <f t="shared" si="1"/>
        <v>103323160031</v>
      </c>
      <c r="J14" s="206">
        <f t="shared" ref="J14" si="2">+J15</f>
        <v>25896882010</v>
      </c>
      <c r="K14" s="206">
        <f t="shared" ref="K14" si="3">+K15</f>
        <v>62135528941</v>
      </c>
      <c r="L14" s="217">
        <f>+I14/F14</f>
        <v>0.28632002470512646</v>
      </c>
      <c r="M14" s="262"/>
      <c r="N14" s="262"/>
    </row>
    <row r="15" spans="1:20" s="7" customFormat="1" ht="15" customHeight="1">
      <c r="A15" s="264" t="s">
        <v>966</v>
      </c>
      <c r="B15" s="8" t="s">
        <v>966</v>
      </c>
      <c r="C15" s="207">
        <f>+C16+SUM(C127:C139)</f>
        <v>360865993000</v>
      </c>
      <c r="D15" s="207">
        <f t="shared" ref="D15:I15" si="4">+D16+SUM(D127:D139)</f>
        <v>0</v>
      </c>
      <c r="E15" s="207">
        <f t="shared" si="4"/>
        <v>0</v>
      </c>
      <c r="F15" s="207">
        <f t="shared" si="4"/>
        <v>360865993000</v>
      </c>
      <c r="G15" s="207">
        <f t="shared" si="4"/>
        <v>150915138178</v>
      </c>
      <c r="H15" s="207">
        <f t="shared" si="4"/>
        <v>37946274340</v>
      </c>
      <c r="I15" s="207">
        <f t="shared" si="4"/>
        <v>103323160031</v>
      </c>
      <c r="J15" s="207">
        <f t="shared" ref="J15" si="5">+J16+SUM(J127:J139)</f>
        <v>25896882010</v>
      </c>
      <c r="K15" s="207">
        <f t="shared" ref="K15" si="6">+K16+SUM(K127:K139)</f>
        <v>62135528941</v>
      </c>
      <c r="L15" s="218">
        <f t="shared" ref="L15:L53" si="7">+I15/F15</f>
        <v>0.28632002470512646</v>
      </c>
      <c r="M15" s="262"/>
      <c r="N15" s="262"/>
    </row>
    <row r="16" spans="1:20" s="7" customFormat="1" ht="15" customHeight="1">
      <c r="A16" s="265" t="s">
        <v>967</v>
      </c>
      <c r="B16" s="9" t="s">
        <v>967</v>
      </c>
      <c r="C16" s="208">
        <f>SUM(C17:C126)</f>
        <v>330861642000</v>
      </c>
      <c r="D16" s="208">
        <f t="shared" ref="D16:I16" si="8">SUM(D17:D126)</f>
        <v>0</v>
      </c>
      <c r="E16" s="208">
        <f t="shared" si="8"/>
        <v>0</v>
      </c>
      <c r="F16" s="208">
        <f t="shared" si="8"/>
        <v>330861642000</v>
      </c>
      <c r="G16" s="208">
        <f t="shared" si="8"/>
        <v>147352476461</v>
      </c>
      <c r="H16" s="208">
        <f t="shared" si="8"/>
        <v>36470310590</v>
      </c>
      <c r="I16" s="208">
        <f t="shared" si="8"/>
        <v>101084649005</v>
      </c>
      <c r="J16" s="208">
        <f t="shared" ref="J16" si="9">SUM(J17:J126)</f>
        <v>25747748805</v>
      </c>
      <c r="K16" s="208">
        <f t="shared" ref="K16" si="10">SUM(K17:K126)</f>
        <v>61943271037</v>
      </c>
      <c r="L16" s="219">
        <f t="shared" si="7"/>
        <v>0.30551939594436273</v>
      </c>
      <c r="M16" s="262"/>
      <c r="N16" s="262"/>
    </row>
    <row r="17" spans="1:15" ht="15" customHeight="1">
      <c r="A17" s="266" t="s">
        <v>867</v>
      </c>
      <c r="B17" s="4" t="s">
        <v>16</v>
      </c>
      <c r="C17" s="5">
        <f>+'EJECUCIÓN UD'!C18+'EJECUCIÓN UD'!C19</f>
        <v>78145046000</v>
      </c>
      <c r="D17" s="5">
        <f>+'EJECUCIÓN UD'!D18+'EJECUCIÓN UD'!D19</f>
        <v>0</v>
      </c>
      <c r="E17" s="5">
        <f>+'EJECUCIÓN UD'!E18+'EJECUCIÓN UD'!E19</f>
        <v>0</v>
      </c>
      <c r="F17" s="5">
        <f>+'EJECUCIÓN UD'!F18+'EJECUCIÓN UD'!F19</f>
        <v>78145046000</v>
      </c>
      <c r="G17" s="5">
        <f>+'EJECUCIÓN UD'!G18+'EJECUCIÓN UD'!G19</f>
        <v>16946297678</v>
      </c>
      <c r="H17" s="5">
        <f>+'EJECUCIÓN UD'!H18+'EJECUCIÓN UD'!H19</f>
        <v>5623902402</v>
      </c>
      <c r="I17" s="5">
        <f>+'EJECUCIÓN UD'!I18+'EJECUCIÓN UD'!I19</f>
        <v>16916447648</v>
      </c>
      <c r="J17" s="5">
        <f>+'EJECUCIÓN UD'!J18+'EJECUCIÓN UD'!J19</f>
        <v>5623902402</v>
      </c>
      <c r="K17" s="5">
        <f>+'EJECUCIÓN UD'!K18+'EJECUCIÓN UD'!K19</f>
        <v>16916447648</v>
      </c>
      <c r="L17" s="220">
        <f t="shared" si="7"/>
        <v>0.21647498483781044</v>
      </c>
      <c r="M17" s="262"/>
      <c r="N17" s="262"/>
      <c r="O17"/>
    </row>
    <row r="18" spans="1:15" ht="15" customHeight="1">
      <c r="A18" s="266" t="s">
        <v>868</v>
      </c>
      <c r="B18" s="4" t="s">
        <v>17</v>
      </c>
      <c r="C18" s="5">
        <f>+'EJECUCIÓN UD'!C21</f>
        <v>367765000</v>
      </c>
      <c r="D18" s="5">
        <f>+'EJECUCIÓN UD'!D21</f>
        <v>0</v>
      </c>
      <c r="E18" s="5">
        <f>+'EJECUCIÓN UD'!E21</f>
        <v>0</v>
      </c>
      <c r="F18" s="5">
        <f>+'EJECUCIÓN UD'!F21</f>
        <v>367765000</v>
      </c>
      <c r="G18" s="5">
        <f>+'EJECUCIÓN UD'!G21</f>
        <v>76853521</v>
      </c>
      <c r="H18" s="5">
        <f>+'EJECUCIÓN UD'!H21</f>
        <v>25521138</v>
      </c>
      <c r="I18" s="5">
        <f>+'EJECUCIÓN UD'!I21</f>
        <v>76853521</v>
      </c>
      <c r="J18" s="5">
        <f>+'EJECUCIÓN UD'!J21</f>
        <v>25521138</v>
      </c>
      <c r="K18" s="5">
        <f>+'EJECUCIÓN UD'!K21</f>
        <v>76853521</v>
      </c>
      <c r="L18" s="220">
        <f t="shared" si="7"/>
        <v>0.20897453808818131</v>
      </c>
      <c r="M18" s="262"/>
      <c r="N18" s="262"/>
      <c r="O18"/>
    </row>
    <row r="19" spans="1:15" ht="15" customHeight="1">
      <c r="A19" s="266" t="s">
        <v>869</v>
      </c>
      <c r="B19" s="4" t="s">
        <v>63</v>
      </c>
      <c r="C19" s="5">
        <f>+'EJECUCIÓN UD'!C23</f>
        <v>205963000</v>
      </c>
      <c r="D19" s="5">
        <f>+'EJECUCIÓN UD'!D23</f>
        <v>0</v>
      </c>
      <c r="E19" s="5">
        <f>+'EJECUCIÓN UD'!E23</f>
        <v>0</v>
      </c>
      <c r="F19" s="5">
        <f>+'EJECUCIÓN UD'!F23</f>
        <v>205963000</v>
      </c>
      <c r="G19" s="5">
        <f>+'EJECUCIÓN UD'!G23</f>
        <v>0</v>
      </c>
      <c r="H19" s="5">
        <f>+'EJECUCIÓN UD'!H23</f>
        <v>0</v>
      </c>
      <c r="I19" s="5">
        <f>+'EJECUCIÓN UD'!I23</f>
        <v>0</v>
      </c>
      <c r="J19" s="5">
        <f>+'EJECUCIÓN UD'!J23</f>
        <v>0</v>
      </c>
      <c r="K19" s="5">
        <f>+'EJECUCIÓN UD'!K23</f>
        <v>0</v>
      </c>
      <c r="L19" s="220">
        <f t="shared" si="7"/>
        <v>0</v>
      </c>
      <c r="M19" s="262"/>
      <c r="N19" s="262"/>
      <c r="O19"/>
    </row>
    <row r="20" spans="1:15" ht="15" customHeight="1">
      <c r="A20" s="266" t="s">
        <v>870</v>
      </c>
      <c r="B20" s="4" t="s">
        <v>18</v>
      </c>
      <c r="C20" s="5">
        <f>+'EJECUCIÓN UD'!C25+'EJECUCIÓN UD'!C26</f>
        <v>2358662000</v>
      </c>
      <c r="D20" s="5">
        <f>+'EJECUCIÓN UD'!D25+'EJECUCIÓN UD'!D26</f>
        <v>0</v>
      </c>
      <c r="E20" s="5">
        <f>+'EJECUCIÓN UD'!E25+'EJECUCIÓN UD'!E26</f>
        <v>0</v>
      </c>
      <c r="F20" s="5">
        <f>+'EJECUCIÓN UD'!F25+'EJECUCIÓN UD'!F26</f>
        <v>2358662000</v>
      </c>
      <c r="G20" s="5">
        <f>+'EJECUCIÓN UD'!G25+'EJECUCIÓN UD'!G26</f>
        <v>714663823</v>
      </c>
      <c r="H20" s="5">
        <f>+'EJECUCIÓN UD'!H25+'EJECUCIÓN UD'!H26</f>
        <v>195633191</v>
      </c>
      <c r="I20" s="5">
        <f>+'EJECUCIÓN UD'!I25+'EJECUCIÓN UD'!I26</f>
        <v>714656189</v>
      </c>
      <c r="J20" s="5">
        <f>+'EJECUCIÓN UD'!J25+'EJECUCIÓN UD'!J26</f>
        <v>195633191</v>
      </c>
      <c r="K20" s="5">
        <f>+'EJECUCIÓN UD'!K25+'EJECUCIÓN UD'!K26</f>
        <v>714656189</v>
      </c>
      <c r="L20" s="220">
        <f t="shared" si="7"/>
        <v>0.30299220023894902</v>
      </c>
      <c r="M20" s="262"/>
      <c r="N20" s="262"/>
      <c r="O20"/>
    </row>
    <row r="21" spans="1:15" ht="15" customHeight="1">
      <c r="A21" s="266" t="s">
        <v>871</v>
      </c>
      <c r="B21" s="4" t="s">
        <v>19</v>
      </c>
      <c r="C21" s="5">
        <f>+'EJECUCIÓN UD'!C28+'EJECUCIÓN UD'!C29</f>
        <v>8441051000</v>
      </c>
      <c r="D21" s="5">
        <f>+'EJECUCIÓN UD'!D28+'EJECUCIÓN UD'!D29</f>
        <v>0</v>
      </c>
      <c r="E21" s="5">
        <f>+'EJECUCIÓN UD'!E28+'EJECUCIÓN UD'!E29</f>
        <v>0</v>
      </c>
      <c r="F21" s="5">
        <f>+'EJECUCIÓN UD'!F28+'EJECUCIÓN UD'!F29</f>
        <v>8441051000</v>
      </c>
      <c r="G21" s="5">
        <f>+'EJECUCIÓN UD'!G28+'EJECUCIÓN UD'!G29</f>
        <v>21835401</v>
      </c>
      <c r="H21" s="5">
        <f>+'EJECUCIÓN UD'!H28+'EJECUCIÓN UD'!H29</f>
        <v>0</v>
      </c>
      <c r="I21" s="5">
        <f>+'EJECUCIÓN UD'!I28+'EJECUCIÓN UD'!I29</f>
        <v>0</v>
      </c>
      <c r="J21" s="5">
        <f>+'EJECUCIÓN UD'!J28+'EJECUCIÓN UD'!J29</f>
        <v>0</v>
      </c>
      <c r="K21" s="5">
        <f>+'EJECUCIÓN UD'!K28+'EJECUCIÓN UD'!K29</f>
        <v>0</v>
      </c>
      <c r="L21" s="220">
        <f t="shared" si="7"/>
        <v>0</v>
      </c>
      <c r="M21" s="262"/>
      <c r="N21" s="262"/>
      <c r="O21"/>
    </row>
    <row r="22" spans="1:15" ht="15" customHeight="1">
      <c r="A22" s="266" t="s">
        <v>872</v>
      </c>
      <c r="B22" s="4" t="s">
        <v>20</v>
      </c>
      <c r="C22" s="5">
        <f>+'EJECUCIÓN UD'!C31+'EJECUCIÓN UD'!C32</f>
        <v>5305842000</v>
      </c>
      <c r="D22" s="5">
        <f>+'EJECUCIÓN UD'!D31+'EJECUCIÓN UD'!D32</f>
        <v>0</v>
      </c>
      <c r="E22" s="5">
        <f>+'EJECUCIÓN UD'!E31+'EJECUCIÓN UD'!E32</f>
        <v>0</v>
      </c>
      <c r="F22" s="5">
        <f>+'EJECUCIÓN UD'!F31+'EJECUCIÓN UD'!F32</f>
        <v>5305842000</v>
      </c>
      <c r="G22" s="5">
        <f>+'EJECUCIÓN UD'!G31+'EJECUCIÓN UD'!G32</f>
        <v>22675931</v>
      </c>
      <c r="H22" s="5">
        <f>+'EJECUCIÓN UD'!H31+'EJECUCIÓN UD'!H32</f>
        <v>4699160</v>
      </c>
      <c r="I22" s="5">
        <f>+'EJECUCIÓN UD'!I31+'EJECUCIÓN UD'!I32</f>
        <v>6548295</v>
      </c>
      <c r="J22" s="5">
        <f>+'EJECUCIÓN UD'!J31+'EJECUCIÓN UD'!J32</f>
        <v>4699160</v>
      </c>
      <c r="K22" s="5">
        <f>+'EJECUCIÓN UD'!K31+'EJECUCIÓN UD'!K32</f>
        <v>6548295</v>
      </c>
      <c r="L22" s="220">
        <f t="shared" si="7"/>
        <v>1.2341669804717141E-3</v>
      </c>
      <c r="M22" s="262"/>
      <c r="N22" s="262"/>
      <c r="O22"/>
    </row>
    <row r="23" spans="1:15">
      <c r="A23" s="266" t="s">
        <v>873</v>
      </c>
      <c r="B23" s="4" t="s">
        <v>21</v>
      </c>
      <c r="C23" s="5">
        <f>+'EJECUCIÓN UD'!C35</f>
        <v>669103000</v>
      </c>
      <c r="D23" s="5">
        <f>+'EJECUCIÓN UD'!D35</f>
        <v>0</v>
      </c>
      <c r="E23" s="5">
        <f>+'EJECUCIÓN UD'!E35</f>
        <v>0</v>
      </c>
      <c r="F23" s="5">
        <f>+'EJECUCIÓN UD'!F35</f>
        <v>669103000</v>
      </c>
      <c r="G23" s="5">
        <f>+'EJECUCIÓN UD'!G35</f>
        <v>133666716</v>
      </c>
      <c r="H23" s="5">
        <f>+'EJECUCIÓN UD'!H35</f>
        <v>44434124</v>
      </c>
      <c r="I23" s="5">
        <f>+'EJECUCIÓN UD'!I35</f>
        <v>133662748</v>
      </c>
      <c r="J23" s="5">
        <f>+'EJECUCIÓN UD'!J35</f>
        <v>44434124</v>
      </c>
      <c r="K23" s="5">
        <f>+'EJECUCIÓN UD'!K35</f>
        <v>133662748</v>
      </c>
      <c r="L23" s="220">
        <f t="shared" si="7"/>
        <v>0.19976408415445754</v>
      </c>
      <c r="M23" s="262"/>
      <c r="N23" s="262"/>
      <c r="O23"/>
    </row>
    <row r="24" spans="1:15" ht="15" customHeight="1">
      <c r="A24" s="266" t="s">
        <v>874</v>
      </c>
      <c r="B24" s="4" t="s">
        <v>22</v>
      </c>
      <c r="C24" s="5">
        <f>+'EJECUCIÓN UD'!C37</f>
        <v>2245672000</v>
      </c>
      <c r="D24" s="5">
        <f>+'EJECUCIÓN UD'!D37</f>
        <v>0</v>
      </c>
      <c r="E24" s="5">
        <f>+'EJECUCIÓN UD'!E37</f>
        <v>0</v>
      </c>
      <c r="F24" s="5">
        <f>+'EJECUCIÓN UD'!F37</f>
        <v>2245672000</v>
      </c>
      <c r="G24" s="5">
        <f>+'EJECUCIÓN UD'!G37</f>
        <v>440935385</v>
      </c>
      <c r="H24" s="5">
        <f>+'EJECUCIÓN UD'!H37</f>
        <v>145333242</v>
      </c>
      <c r="I24" s="5">
        <f>+'EJECUCIÓN UD'!I37</f>
        <v>440935385</v>
      </c>
      <c r="J24" s="5">
        <f>+'EJECUCIÓN UD'!J37</f>
        <v>145333242</v>
      </c>
      <c r="K24" s="5">
        <f>+'EJECUCIÓN UD'!K37</f>
        <v>440935385</v>
      </c>
      <c r="L24" s="220">
        <f t="shared" si="7"/>
        <v>0.1963489703750147</v>
      </c>
      <c r="M24" s="262"/>
      <c r="N24" s="262"/>
      <c r="O24"/>
    </row>
    <row r="25" spans="1:15" ht="15" customHeight="1">
      <c r="A25" s="266" t="s">
        <v>875</v>
      </c>
      <c r="B25" s="4" t="s">
        <v>23</v>
      </c>
      <c r="C25" s="5">
        <f>+'EJECUCIÓN UD'!C39+'EJECUCIÓN UD'!C40</f>
        <v>6458669000</v>
      </c>
      <c r="D25" s="5">
        <f>+'EJECUCIÓN UD'!D39+'EJECUCIÓN UD'!D40</f>
        <v>0</v>
      </c>
      <c r="E25" s="5">
        <f>+'EJECUCIÓN UD'!E39+'EJECUCIÓN UD'!E40</f>
        <v>0</v>
      </c>
      <c r="F25" s="5">
        <f>+'EJECUCIÓN UD'!F39+'EJECUCIÓN UD'!F40</f>
        <v>6458669000</v>
      </c>
      <c r="G25" s="5">
        <f>+'EJECUCIÓN UD'!G39+'EJECUCIÓN UD'!G40</f>
        <v>25762676</v>
      </c>
      <c r="H25" s="5">
        <f>+'EJECUCIÓN UD'!H39+'EJECUCIÓN UD'!H40</f>
        <v>0</v>
      </c>
      <c r="I25" s="5">
        <f>+'EJECUCIÓN UD'!I39+'EJECUCIÓN UD'!I40</f>
        <v>0</v>
      </c>
      <c r="J25" s="5">
        <f>+'EJECUCIÓN UD'!J39+'EJECUCIÓN UD'!J40</f>
        <v>0</v>
      </c>
      <c r="K25" s="5">
        <f>+'EJECUCIÓN UD'!K39+'EJECUCIÓN UD'!K40</f>
        <v>0</v>
      </c>
      <c r="L25" s="220">
        <f t="shared" si="7"/>
        <v>0</v>
      </c>
      <c r="M25" s="262"/>
      <c r="N25" s="262"/>
      <c r="O25"/>
    </row>
    <row r="26" spans="1:15" ht="15" customHeight="1">
      <c r="A26" s="266" t="s">
        <v>876</v>
      </c>
      <c r="B26" s="4" t="s">
        <v>64</v>
      </c>
      <c r="C26" s="5">
        <f>+'EJECUCIÓN UD'!C44+'EJECUCIÓN UD'!C45</f>
        <v>7514965000</v>
      </c>
      <c r="D26" s="5">
        <f>+'EJECUCIÓN UD'!D44+'EJECUCIÓN UD'!D45</f>
        <v>0</v>
      </c>
      <c r="E26" s="5">
        <f>+'EJECUCIÓN UD'!E44+'EJECUCIÓN UD'!E45</f>
        <v>0</v>
      </c>
      <c r="F26" s="5">
        <f>+'EJECUCIÓN UD'!F44+'EJECUCIÓN UD'!F45</f>
        <v>7514965000</v>
      </c>
      <c r="G26" s="5">
        <f>+'EJECUCIÓN UD'!G44+'EJECUCIÓN UD'!G45</f>
        <v>1696772750</v>
      </c>
      <c r="H26" s="5">
        <f>+'EJECUCIÓN UD'!H44+'EJECUCIÓN UD'!H45</f>
        <v>562476475</v>
      </c>
      <c r="I26" s="5">
        <f>+'EJECUCIÓN UD'!I44+'EJECUCIÓN UD'!I45</f>
        <v>1696772750</v>
      </c>
      <c r="J26" s="5">
        <f>+'EJECUCIÓN UD'!J44+'EJECUCIÓN UD'!J45</f>
        <v>562476475</v>
      </c>
      <c r="K26" s="5">
        <f>+'EJECUCIÓN UD'!K44+'EJECUCIÓN UD'!K45</f>
        <v>1696772750</v>
      </c>
      <c r="L26" s="220">
        <f t="shared" si="7"/>
        <v>0.22578584863668694</v>
      </c>
      <c r="M26" s="262"/>
      <c r="N26" s="262"/>
      <c r="O26"/>
    </row>
    <row r="27" spans="1:15" ht="15" customHeight="1">
      <c r="A27" s="266" t="s">
        <v>877</v>
      </c>
      <c r="B27" s="4" t="s">
        <v>65</v>
      </c>
      <c r="C27" s="5">
        <f>+'EJECUCIÓN UD'!C47+'EJECUCIÓN UD'!C48</f>
        <v>3285095000</v>
      </c>
      <c r="D27" s="5">
        <f>+'EJECUCIÓN UD'!D47+'EJECUCIÓN UD'!D48</f>
        <v>0</v>
      </c>
      <c r="E27" s="5">
        <f>+'EJECUCIÓN UD'!E47+'EJECUCIÓN UD'!E48</f>
        <v>0</v>
      </c>
      <c r="F27" s="5">
        <f>+'EJECUCIÓN UD'!F47+'EJECUCIÓN UD'!F48</f>
        <v>3285095000</v>
      </c>
      <c r="G27" s="5">
        <f>+'EJECUCIÓN UD'!G47+'EJECUCIÓN UD'!G48</f>
        <v>513549525</v>
      </c>
      <c r="H27" s="5">
        <f>+'EJECUCIÓN UD'!H47+'EJECUCIÓN UD'!H48</f>
        <v>171159600</v>
      </c>
      <c r="I27" s="5">
        <f>+'EJECUCIÓN UD'!I47+'EJECUCIÓN UD'!I48</f>
        <v>513549525</v>
      </c>
      <c r="J27" s="5">
        <f>+'EJECUCIÓN UD'!J47+'EJECUCIÓN UD'!J48</f>
        <v>171159600</v>
      </c>
      <c r="K27" s="5">
        <f>+'EJECUCIÓN UD'!K47+'EJECUCIÓN UD'!K48</f>
        <v>513549525</v>
      </c>
      <c r="L27" s="220">
        <f t="shared" si="7"/>
        <v>0.15632714579030438</v>
      </c>
      <c r="M27" s="262"/>
      <c r="N27" s="262"/>
      <c r="O27"/>
    </row>
    <row r="28" spans="1:15" ht="15" customHeight="1">
      <c r="A28" s="266" t="s">
        <v>878</v>
      </c>
      <c r="B28" s="4" t="s">
        <v>66</v>
      </c>
      <c r="C28" s="5">
        <f>+'EJECUCIÓN UD'!C51+'EJECUCIÓN UD'!C52</f>
        <v>7510313000</v>
      </c>
      <c r="D28" s="5">
        <f>+'EJECUCIÓN UD'!D51+'EJECUCIÓN UD'!D52</f>
        <v>0</v>
      </c>
      <c r="E28" s="5">
        <f>+'EJECUCIÓN UD'!E51+'EJECUCIÓN UD'!E52</f>
        <v>0</v>
      </c>
      <c r="F28" s="5">
        <f>+'EJECUCIÓN UD'!F51+'EJECUCIÓN UD'!F52</f>
        <v>7510313000</v>
      </c>
      <c r="G28" s="5">
        <f>+'EJECUCIÓN UD'!G51+'EJECUCIÓN UD'!G52</f>
        <v>1564405764</v>
      </c>
      <c r="H28" s="5">
        <f>+'EJECUCIÓN UD'!H51+'EJECUCIÓN UD'!H52</f>
        <v>519164996</v>
      </c>
      <c r="I28" s="5">
        <f>+'EJECUCIÓN UD'!I51+'EJECUCIÓN UD'!I52</f>
        <v>1564405764</v>
      </c>
      <c r="J28" s="5">
        <f>+'EJECUCIÓN UD'!J51+'EJECUCIÓN UD'!J52</f>
        <v>519164996</v>
      </c>
      <c r="K28" s="5">
        <f>+'EJECUCIÓN UD'!K51+'EJECUCIÓN UD'!K52</f>
        <v>1564405764</v>
      </c>
      <c r="L28" s="220">
        <f t="shared" si="7"/>
        <v>0.2083010074280526</v>
      </c>
      <c r="M28" s="262"/>
      <c r="N28" s="262"/>
      <c r="O28"/>
    </row>
    <row r="29" spans="1:15" ht="15" customHeight="1">
      <c r="A29" s="266" t="s">
        <v>879</v>
      </c>
      <c r="B29" s="4" t="s">
        <v>67</v>
      </c>
      <c r="C29" s="5">
        <f>+'EJECUCIÓN UD'!C55+'EJECUCIÓN UD'!C56</f>
        <v>4174616000</v>
      </c>
      <c r="D29" s="5">
        <f>+'EJECUCIÓN UD'!D55+'EJECUCIÓN UD'!D56</f>
        <v>0</v>
      </c>
      <c r="E29" s="5">
        <f>+'EJECUCIÓN UD'!E55+'EJECUCIÓN UD'!E56</f>
        <v>0</v>
      </c>
      <c r="F29" s="5">
        <f>+'EJECUCIÓN UD'!F55+'EJECUCIÓN UD'!F56</f>
        <v>4174616000</v>
      </c>
      <c r="G29" s="5">
        <f>+'EJECUCIÓN UD'!G55+'EJECUCIÓN UD'!G56</f>
        <v>4102841234</v>
      </c>
      <c r="H29" s="5">
        <f>+'EJECUCIÓN UD'!H55+'EJECUCIÓN UD'!H56</f>
        <v>0</v>
      </c>
      <c r="I29" s="5">
        <f>+'EJECUCIÓN UD'!I55+'EJECUCIÓN UD'!I56</f>
        <v>4102841234</v>
      </c>
      <c r="J29" s="5">
        <f>+'EJECUCIÓN UD'!J55+'EJECUCIÓN UD'!J56</f>
        <v>0</v>
      </c>
      <c r="K29" s="5">
        <f>+'EJECUCIÓN UD'!K55+'EJECUCIÓN UD'!K56</f>
        <v>4102841234</v>
      </c>
      <c r="L29" s="220">
        <f t="shared" si="7"/>
        <v>0.98280685792417799</v>
      </c>
      <c r="M29" s="262"/>
      <c r="N29" s="262"/>
      <c r="O29"/>
    </row>
    <row r="30" spans="1:15" ht="15" customHeight="1">
      <c r="A30" s="266" t="s">
        <v>880</v>
      </c>
      <c r="B30" s="4" t="s">
        <v>68</v>
      </c>
      <c r="C30" s="5">
        <f>+'EJECUCIÓN UD'!C58+'EJECUCIÓN UD'!C59</f>
        <v>4475886000</v>
      </c>
      <c r="D30" s="5">
        <f>+'EJECUCIÓN UD'!D58+'EJECUCIÓN UD'!D59</f>
        <v>0</v>
      </c>
      <c r="E30" s="5">
        <f>+'EJECUCIÓN UD'!E58+'EJECUCIÓN UD'!E59</f>
        <v>0</v>
      </c>
      <c r="F30" s="5">
        <f>+'EJECUCIÓN UD'!F58+'EJECUCIÓN UD'!F59</f>
        <v>4475886000</v>
      </c>
      <c r="G30" s="5">
        <f>+'EJECUCIÓN UD'!G58+'EJECUCIÓN UD'!G59</f>
        <v>3413275102</v>
      </c>
      <c r="H30" s="5">
        <f>+'EJECUCIÓN UD'!H58+'EJECUCIÓN UD'!H59</f>
        <v>0</v>
      </c>
      <c r="I30" s="5">
        <f>+'EJECUCIÓN UD'!I58+'EJECUCIÓN UD'!I59</f>
        <v>3402192237</v>
      </c>
      <c r="J30" s="5">
        <f>+'EJECUCIÓN UD'!J58+'EJECUCIÓN UD'!J59</f>
        <v>0</v>
      </c>
      <c r="K30" s="5">
        <f>+'EJECUCIÓN UD'!K58+'EJECUCIÓN UD'!K59</f>
        <v>3402192237</v>
      </c>
      <c r="L30" s="220">
        <f t="shared" si="7"/>
        <v>0.76011592721530441</v>
      </c>
      <c r="M30" s="262"/>
      <c r="N30" s="262"/>
      <c r="O30"/>
    </row>
    <row r="31" spans="1:15" ht="15" customHeight="1">
      <c r="A31" s="266" t="s">
        <v>881</v>
      </c>
      <c r="B31" s="4" t="s">
        <v>24</v>
      </c>
      <c r="C31" s="5">
        <f>+'EJECUCIÓN UD'!C62+'EJECUCIÓN UD'!C63</f>
        <v>4872071000</v>
      </c>
      <c r="D31" s="5">
        <f>+'EJECUCIÓN UD'!D62+'EJECUCIÓN UD'!D63</f>
        <v>0</v>
      </c>
      <c r="E31" s="5">
        <f>+'EJECUCIÓN UD'!E62+'EJECUCIÓN UD'!E63</f>
        <v>0</v>
      </c>
      <c r="F31" s="5">
        <f>+'EJECUCIÓN UD'!F62+'EJECUCIÓN UD'!F63</f>
        <v>4872071000</v>
      </c>
      <c r="G31" s="5">
        <f>+'EJECUCIÓN UD'!G62+'EJECUCIÓN UD'!G63</f>
        <v>955558700</v>
      </c>
      <c r="H31" s="5">
        <f>+'EJECUCIÓN UD'!H62+'EJECUCIÓN UD'!H63</f>
        <v>246115900</v>
      </c>
      <c r="I31" s="5">
        <f>+'EJECUCIÓN UD'!I62+'EJECUCIÓN UD'!I63</f>
        <v>955558700</v>
      </c>
      <c r="J31" s="5">
        <f>+'EJECUCIÓN UD'!J62+'EJECUCIÓN UD'!J63</f>
        <v>246115900</v>
      </c>
      <c r="K31" s="5">
        <f>+'EJECUCIÓN UD'!K62+'EJECUCIÓN UD'!K63</f>
        <v>955558700</v>
      </c>
      <c r="L31" s="220">
        <f t="shared" si="7"/>
        <v>0.19612987988065034</v>
      </c>
      <c r="M31" s="262"/>
      <c r="N31" s="262"/>
      <c r="O31"/>
    </row>
    <row r="32" spans="1:15" ht="15" customHeight="1">
      <c r="A32" s="266" t="s">
        <v>882</v>
      </c>
      <c r="B32" s="4" t="s">
        <v>69</v>
      </c>
      <c r="C32" s="5">
        <f>+'EJECUCIÓN UD'!C66+'EJECUCIÓN UD'!C67</f>
        <v>446573000</v>
      </c>
      <c r="D32" s="5">
        <f>+'EJECUCIÓN UD'!D66+'EJECUCIÓN UD'!D67</f>
        <v>0</v>
      </c>
      <c r="E32" s="5">
        <f>+'EJECUCIÓN UD'!E66+'EJECUCIÓN UD'!E67</f>
        <v>0</v>
      </c>
      <c r="F32" s="5">
        <f>+'EJECUCIÓN UD'!F66+'EJECUCIÓN UD'!F67</f>
        <v>446573000</v>
      </c>
      <c r="G32" s="5">
        <f>+'EJECUCIÓN UD'!G66+'EJECUCIÓN UD'!G67</f>
        <v>71748200</v>
      </c>
      <c r="H32" s="5">
        <f>+'EJECUCIÓN UD'!H66+'EJECUCIÓN UD'!H67</f>
        <v>31807300</v>
      </c>
      <c r="I32" s="5">
        <f>+'EJECUCIÓN UD'!I66+'EJECUCIÓN UD'!I67</f>
        <v>71748200</v>
      </c>
      <c r="J32" s="5">
        <f>+'EJECUCIÓN UD'!J66+'EJECUCIÓN UD'!J67</f>
        <v>31807300</v>
      </c>
      <c r="K32" s="5">
        <f>+'EJECUCIÓN UD'!K66+'EJECUCIÓN UD'!K67</f>
        <v>71748200</v>
      </c>
      <c r="L32" s="220">
        <f t="shared" si="7"/>
        <v>0.16066398998595974</v>
      </c>
      <c r="M32" s="262"/>
      <c r="N32" s="262"/>
      <c r="O32"/>
    </row>
    <row r="33" spans="1:15" ht="15" customHeight="1">
      <c r="A33" s="266" t="s">
        <v>883</v>
      </c>
      <c r="B33" s="4" t="s">
        <v>26</v>
      </c>
      <c r="C33" s="5">
        <f>+'EJECUCIÓN UD'!C70+'EJECUCIÓN UD'!C71</f>
        <v>3599804000</v>
      </c>
      <c r="D33" s="5">
        <f>+'EJECUCIÓN UD'!D70+'EJECUCIÓN UD'!D71</f>
        <v>0</v>
      </c>
      <c r="E33" s="5">
        <f>+'EJECUCIÓN UD'!E70+'EJECUCIÓN UD'!E71</f>
        <v>0</v>
      </c>
      <c r="F33" s="5">
        <f>+'EJECUCIÓN UD'!F70+'EJECUCIÓN UD'!F71</f>
        <v>3599804000</v>
      </c>
      <c r="G33" s="5">
        <f>+'EJECUCIÓN UD'!G70+'EJECUCIÓN UD'!G71</f>
        <v>716719700</v>
      </c>
      <c r="H33" s="5">
        <f>+'EJECUCIÓN UD'!H70+'EJECUCIÓN UD'!H71</f>
        <v>184597700</v>
      </c>
      <c r="I33" s="5">
        <f>+'EJECUCIÓN UD'!I70+'EJECUCIÓN UD'!I71</f>
        <v>716719700</v>
      </c>
      <c r="J33" s="5">
        <f>+'EJECUCIÓN UD'!J70+'EJECUCIÓN UD'!J71</f>
        <v>184597700</v>
      </c>
      <c r="K33" s="5">
        <f>+'EJECUCIÓN UD'!K70+'EJECUCIÓN UD'!K71</f>
        <v>716719700</v>
      </c>
      <c r="L33" s="220">
        <f t="shared" si="7"/>
        <v>0.1990996454251398</v>
      </c>
      <c r="M33" s="262"/>
      <c r="N33" s="262"/>
      <c r="O33"/>
    </row>
    <row r="34" spans="1:15" ht="15" customHeight="1">
      <c r="A34" s="266" t="s">
        <v>988</v>
      </c>
      <c r="B34" s="4" t="s">
        <v>27</v>
      </c>
      <c r="C34" s="5">
        <f>+'EJECUCIÓN UD'!C74</f>
        <v>55319000</v>
      </c>
      <c r="D34" s="5">
        <f>+'EJECUCIÓN UD'!D74</f>
        <v>0</v>
      </c>
      <c r="E34" s="5">
        <f>+'EJECUCIÓN UD'!E74</f>
        <v>0</v>
      </c>
      <c r="F34" s="5">
        <f>+'EJECUCIÓN UD'!F74</f>
        <v>55319000</v>
      </c>
      <c r="G34" s="5">
        <f>+'EJECUCIÓN UD'!G74</f>
        <v>2340541</v>
      </c>
      <c r="H34" s="5">
        <f>+'EJECUCIÓN UD'!H74</f>
        <v>340281</v>
      </c>
      <c r="I34" s="5">
        <f>+'EJECUCIÓN UD'!I74</f>
        <v>726165</v>
      </c>
      <c r="J34" s="5">
        <f>+'EJECUCIÓN UD'!J74</f>
        <v>340281</v>
      </c>
      <c r="K34" s="5">
        <f>+'EJECUCIÓN UD'!K74</f>
        <v>726165</v>
      </c>
      <c r="L34" s="220">
        <f t="shared" si="7"/>
        <v>1.3126864187711274E-2</v>
      </c>
      <c r="M34" s="262"/>
      <c r="N34" s="262"/>
      <c r="O34"/>
    </row>
    <row r="35" spans="1:15" ht="15" customHeight="1">
      <c r="A35" s="266" t="s">
        <v>989</v>
      </c>
      <c r="B35" s="4" t="s">
        <v>70</v>
      </c>
      <c r="C35" s="5">
        <f>+'EJECUCIÓN UD'!C75</f>
        <v>263139000</v>
      </c>
      <c r="D35" s="5">
        <f>+'EJECUCIÓN UD'!D75</f>
        <v>0</v>
      </c>
      <c r="E35" s="5">
        <f>+'EJECUCIÓN UD'!E75</f>
        <v>0</v>
      </c>
      <c r="F35" s="5">
        <f>+'EJECUCIÓN UD'!F75</f>
        <v>263139000</v>
      </c>
      <c r="G35" s="5">
        <f>+'EJECUCIÓN UD'!G75</f>
        <v>0</v>
      </c>
      <c r="H35" s="5">
        <f>+'EJECUCIÓN UD'!H75</f>
        <v>0</v>
      </c>
      <c r="I35" s="5">
        <f>+'EJECUCIÓN UD'!I75</f>
        <v>0</v>
      </c>
      <c r="J35" s="5">
        <f>+'EJECUCIÓN UD'!J75</f>
        <v>0</v>
      </c>
      <c r="K35" s="5">
        <f>+'EJECUCIÓN UD'!K75</f>
        <v>0</v>
      </c>
      <c r="L35" s="220">
        <f t="shared" si="7"/>
        <v>0</v>
      </c>
      <c r="M35" s="262"/>
      <c r="N35" s="262"/>
      <c r="O35"/>
    </row>
    <row r="36" spans="1:15" ht="15" customHeight="1">
      <c r="A36" s="266" t="s">
        <v>990</v>
      </c>
      <c r="B36" s="4" t="s">
        <v>28</v>
      </c>
      <c r="C36" s="5">
        <f>+'EJECUCIÓN UD'!C76</f>
        <v>189942000</v>
      </c>
      <c r="D36" s="5">
        <f>+'EJECUCIÓN UD'!D76</f>
        <v>0</v>
      </c>
      <c r="E36" s="5">
        <f>+'EJECUCIÓN UD'!E76</f>
        <v>0</v>
      </c>
      <c r="F36" s="5">
        <f>+'EJECUCIÓN UD'!F76</f>
        <v>189942000</v>
      </c>
      <c r="G36" s="5">
        <f>+'EJECUCIÓN UD'!G76</f>
        <v>39913684</v>
      </c>
      <c r="H36" s="5">
        <f>+'EJECUCIÓN UD'!H76</f>
        <v>13302861</v>
      </c>
      <c r="I36" s="5">
        <f>+'EJECUCIÓN UD'!I76</f>
        <v>39908583</v>
      </c>
      <c r="J36" s="5">
        <f>+'EJECUCIÓN UD'!J76</f>
        <v>13302861</v>
      </c>
      <c r="K36" s="5">
        <f>+'EJECUCIÓN UD'!K76</f>
        <v>39908583</v>
      </c>
      <c r="L36" s="220">
        <f t="shared" si="7"/>
        <v>0.21010931231639132</v>
      </c>
      <c r="M36" s="262"/>
      <c r="N36" s="262"/>
      <c r="O36"/>
    </row>
    <row r="37" spans="1:15" ht="15" customHeight="1">
      <c r="A37" s="266" t="s">
        <v>884</v>
      </c>
      <c r="B37" s="4" t="s">
        <v>16</v>
      </c>
      <c r="C37" s="5">
        <f>+'EJECUCIÓN UD'!C81+'EJECUCIÓN UD'!C82+'EJECUCIÓN UD'!C83+'EJECUCIÓN UD'!C84+'EJECUCIÓN UD'!C85+'EJECUCIÓN UD'!C86+'EJECUCIÓN UD'!C87</f>
        <v>36744409000</v>
      </c>
      <c r="D37" s="5">
        <f>+'EJECUCIÓN UD'!D81+'EJECUCIÓN UD'!D82+'EJECUCIÓN UD'!D83+'EJECUCIÓN UD'!D84+'EJECUCIÓN UD'!D85+'EJECUCIÓN UD'!D86+'EJECUCIÓN UD'!D87</f>
        <v>0</v>
      </c>
      <c r="E37" s="5">
        <f>+'EJECUCIÓN UD'!E81+'EJECUCIÓN UD'!E82+'EJECUCIÓN UD'!E83+'EJECUCIÓN UD'!E84+'EJECUCIÓN UD'!E85+'EJECUCIÓN UD'!E86+'EJECUCIÓN UD'!E87</f>
        <v>0</v>
      </c>
      <c r="F37" s="5">
        <f>+'EJECUCIÓN UD'!F81+'EJECUCIÓN UD'!F82+'EJECUCIÓN UD'!F83+'EJECUCIÓN UD'!F84+'EJECUCIÓN UD'!F85+'EJECUCIÓN UD'!F86+'EJECUCIÓN UD'!F87</f>
        <v>36744409000</v>
      </c>
      <c r="G37" s="5">
        <f>+'EJECUCIÓN UD'!G81+'EJECUCIÓN UD'!G82+'EJECUCIÓN UD'!G83+'EJECUCIÓN UD'!G84+'EJECUCIÓN UD'!G85+'EJECUCIÓN UD'!G86+'EJECUCIÓN UD'!G87</f>
        <v>36744409000</v>
      </c>
      <c r="H37" s="5">
        <f>+'EJECUCIÓN UD'!H81+'EJECUCIÓN UD'!H82+'EJECUCIÓN UD'!H83+'EJECUCIÓN UD'!H84+'EJECUCIÓN UD'!H85+'EJECUCIÓN UD'!H86+'EJECUCIÓN UD'!H87</f>
        <v>13397999376</v>
      </c>
      <c r="I37" s="5">
        <f>+'EJECUCIÓN UD'!I81+'EJECUCIÓN UD'!I82+'EJECUCIÓN UD'!I83+'EJECUCIÓN UD'!I84+'EJECUCIÓN UD'!I85+'EJECUCIÓN UD'!I86+'EJECUCIÓN UD'!I87</f>
        <v>21168544205</v>
      </c>
      <c r="J37" s="5">
        <f>+'EJECUCIÓN UD'!J81+'EJECUCIÓN UD'!J82+'EJECUCIÓN UD'!J83+'EJECUCIÓN UD'!J84+'EJECUCIÓN UD'!J85+'EJECUCIÓN UD'!J86+'EJECUCIÓN UD'!J87</f>
        <v>4949143943</v>
      </c>
      <c r="K37" s="5">
        <f>+'EJECUCIÓN UD'!K81+'EJECUCIÓN UD'!K82+'EJECUCIÓN UD'!K83+'EJECUCIÓN UD'!K84+'EJECUCIÓN UD'!K85+'EJECUCIÓN UD'!K86+'EJECUCIÓN UD'!K87</f>
        <v>5629067412</v>
      </c>
      <c r="L37" s="220">
        <f t="shared" si="7"/>
        <v>0.57610245425365258</v>
      </c>
      <c r="M37" s="262"/>
      <c r="N37" s="262"/>
      <c r="O37"/>
    </row>
    <row r="38" spans="1:15" ht="15" customHeight="1">
      <c r="A38" s="266" t="s">
        <v>885</v>
      </c>
      <c r="B38" s="4" t="s">
        <v>29</v>
      </c>
      <c r="C38" s="5">
        <f>+'EJECUCIÓN UD'!C89+'EJECUCIÓN UD'!C90+'EJECUCIÓN UD'!C91+'EJECUCIÓN UD'!C92+'EJECUCIÓN UD'!C93+'EJECUCIÓN UD'!C94</f>
        <v>1099171000</v>
      </c>
      <c r="D38" s="5">
        <f>+'EJECUCIÓN UD'!D89+'EJECUCIÓN UD'!D90+'EJECUCIÓN UD'!D91+'EJECUCIÓN UD'!D92+'EJECUCIÓN UD'!D93+'EJECUCIÓN UD'!D94</f>
        <v>0</v>
      </c>
      <c r="E38" s="5">
        <f>+'EJECUCIÓN UD'!E89+'EJECUCIÓN UD'!E90+'EJECUCIÓN UD'!E91+'EJECUCIÓN UD'!E92+'EJECUCIÓN UD'!E93+'EJECUCIÓN UD'!E94</f>
        <v>0</v>
      </c>
      <c r="F38" s="5">
        <f>+'EJECUCIÓN UD'!F89+'EJECUCIÓN UD'!F90+'EJECUCIÓN UD'!F91+'EJECUCIÓN UD'!F92+'EJECUCIÓN UD'!F93+'EJECUCIÓN UD'!F94</f>
        <v>1099171000</v>
      </c>
      <c r="G38" s="5">
        <f>+'EJECUCIÓN UD'!G89+'EJECUCIÓN UD'!G90+'EJECUCIÓN UD'!G91+'EJECUCIÓN UD'!G92+'EJECUCIÓN UD'!G93+'EJECUCIÓN UD'!G94</f>
        <v>1099171000</v>
      </c>
      <c r="H38" s="5">
        <f>+'EJECUCIÓN UD'!H89+'EJECUCIÓN UD'!H90+'EJECUCIÓN UD'!H91+'EJECUCIÓN UD'!H92+'EJECUCIÓN UD'!H93+'EJECUCIÓN UD'!H94</f>
        <v>0</v>
      </c>
      <c r="I38" s="5">
        <f>+'EJECUCIÓN UD'!I89+'EJECUCIÓN UD'!I90+'EJECUCIÓN UD'!I91+'EJECUCIÓN UD'!I92+'EJECUCIÓN UD'!I93+'EJECUCIÓN UD'!I94</f>
        <v>0</v>
      </c>
      <c r="J38" s="5">
        <f>+'EJECUCIÓN UD'!J89+'EJECUCIÓN UD'!J90+'EJECUCIÓN UD'!J91+'EJECUCIÓN UD'!J92+'EJECUCIÓN UD'!J93+'EJECUCIÓN UD'!J94</f>
        <v>0</v>
      </c>
      <c r="K38" s="5">
        <f>+'EJECUCIÓN UD'!K89+'EJECUCIÓN UD'!K90+'EJECUCIÓN UD'!K91+'EJECUCIÓN UD'!K92+'EJECUCIÓN UD'!K93+'EJECUCIÓN UD'!K94</f>
        <v>0</v>
      </c>
      <c r="L38" s="220">
        <f t="shared" si="7"/>
        <v>0</v>
      </c>
      <c r="M38" s="262"/>
      <c r="N38" s="262"/>
      <c r="O38"/>
    </row>
    <row r="39" spans="1:15" ht="15" customHeight="1">
      <c r="A39" s="266" t="s">
        <v>886</v>
      </c>
      <c r="B39" s="4" t="s">
        <v>19</v>
      </c>
      <c r="C39" s="5">
        <f>+'EJECUCIÓN UD'!C96+'EJECUCIÓN UD'!C97+'EJECUCIÓN UD'!C98+'EJECUCIÓN UD'!C99+'EJECUCIÓN UD'!C100+'EJECUCIÓN UD'!C101</f>
        <v>2148359000</v>
      </c>
      <c r="D39" s="5">
        <f>+'EJECUCIÓN UD'!D96+'EJECUCIÓN UD'!D97+'EJECUCIÓN UD'!D98+'EJECUCIÓN UD'!D99+'EJECUCIÓN UD'!D100+'EJECUCIÓN UD'!D101</f>
        <v>0</v>
      </c>
      <c r="E39" s="5">
        <f>+'EJECUCIÓN UD'!E96+'EJECUCIÓN UD'!E97+'EJECUCIÓN UD'!E98+'EJECUCIÓN UD'!E99+'EJECUCIÓN UD'!E100+'EJECUCIÓN UD'!E101</f>
        <v>0</v>
      </c>
      <c r="F39" s="5">
        <f>+'EJECUCIÓN UD'!F96+'EJECUCIÓN UD'!F97+'EJECUCIÓN UD'!F98+'EJECUCIÓN UD'!F99+'EJECUCIÓN UD'!F100+'EJECUCIÓN UD'!F101</f>
        <v>2148359000</v>
      </c>
      <c r="G39" s="5">
        <f>+'EJECUCIÓN UD'!G96+'EJECUCIÓN UD'!G97+'EJECUCIÓN UD'!G98+'EJECUCIÓN UD'!G99+'EJECUCIÓN UD'!G100+'EJECUCIÓN UD'!G101</f>
        <v>2148359000</v>
      </c>
      <c r="H39" s="5">
        <f>+'EJECUCIÓN UD'!H96+'EJECUCIÓN UD'!H97+'EJECUCIÓN UD'!H98+'EJECUCIÓN UD'!H99+'EJECUCIÓN UD'!H100+'EJECUCIÓN UD'!H101</f>
        <v>870647691</v>
      </c>
      <c r="I39" s="5">
        <f>+'EJECUCIÓN UD'!I96+'EJECUCIÓN UD'!I97+'EJECUCIÓN UD'!I98+'EJECUCIÓN UD'!I99+'EJECUCIÓN UD'!I100+'EJECUCIÓN UD'!I101</f>
        <v>1236865740</v>
      </c>
      <c r="J39" s="5">
        <f>+'EJECUCIÓN UD'!J96+'EJECUCIÓN UD'!J97+'EJECUCIÓN UD'!J98+'EJECUCIÓN UD'!J99+'EJECUCIÓN UD'!J100+'EJECUCIÓN UD'!J101</f>
        <v>280266813</v>
      </c>
      <c r="K39" s="5">
        <f>+'EJECUCIÓN UD'!K96+'EJECUCIÓN UD'!K97+'EJECUCIÓN UD'!K98+'EJECUCIÓN UD'!K99+'EJECUCIÓN UD'!K100+'EJECUCIÓN UD'!K101</f>
        <v>280266813</v>
      </c>
      <c r="L39" s="220">
        <f t="shared" si="7"/>
        <v>0.57572581677457069</v>
      </c>
      <c r="M39" s="262"/>
      <c r="N39" s="262"/>
      <c r="O39"/>
    </row>
    <row r="40" spans="1:15" ht="15" customHeight="1">
      <c r="A40" s="266" t="s">
        <v>887</v>
      </c>
      <c r="B40" s="4" t="s">
        <v>20</v>
      </c>
      <c r="C40" s="5">
        <f>+'EJECUCIÓN UD'!C103+'EJECUCIÓN UD'!C104+'EJECUCIÓN UD'!C105+'EJECUCIÓN UD'!C106+'EJECUCIÓN UD'!C107+'EJECUCIÓN UD'!C108</f>
        <v>1203081000</v>
      </c>
      <c r="D40" s="5">
        <f>+'EJECUCIÓN UD'!D103+'EJECUCIÓN UD'!D104+'EJECUCIÓN UD'!D105+'EJECUCIÓN UD'!D106+'EJECUCIÓN UD'!D107+'EJECUCIÓN UD'!D108</f>
        <v>0</v>
      </c>
      <c r="E40" s="5">
        <f>+'EJECUCIÓN UD'!E103+'EJECUCIÓN UD'!E104+'EJECUCIÓN UD'!E105+'EJECUCIÓN UD'!E106+'EJECUCIÓN UD'!E107+'EJECUCIÓN UD'!E108</f>
        <v>0</v>
      </c>
      <c r="F40" s="5">
        <f>+'EJECUCIÓN UD'!F103+'EJECUCIÓN UD'!F104+'EJECUCIÓN UD'!F105+'EJECUCIÓN UD'!F106+'EJECUCIÓN UD'!F107+'EJECUCIÓN UD'!F108</f>
        <v>1203081000</v>
      </c>
      <c r="G40" s="5">
        <f>+'EJECUCIÓN UD'!G103+'EJECUCIÓN UD'!G104+'EJECUCIÓN UD'!G105+'EJECUCIÓN UD'!G106+'EJECUCIÓN UD'!G107+'EJECUCIÓN UD'!G108</f>
        <v>1203081000</v>
      </c>
      <c r="H40" s="5">
        <f>+'EJECUCIÓN UD'!H103+'EJECUCIÓN UD'!H104+'EJECUCIÓN UD'!H105+'EJECUCIÓN UD'!H106+'EJECUCIÓN UD'!H107+'EJECUCIÓN UD'!H108</f>
        <v>487562471</v>
      </c>
      <c r="I40" s="5">
        <f>+'EJECUCIÓN UD'!I103+'EJECUCIÓN UD'!I104+'EJECUCIÓN UD'!I105+'EJECUCIÓN UD'!I106+'EJECUCIÓN UD'!I107+'EJECUCIÓN UD'!I108</f>
        <v>692644581</v>
      </c>
      <c r="J40" s="5">
        <f>+'EJECUCIÓN UD'!J103+'EJECUCIÓN UD'!J104+'EJECUCIÓN UD'!J105+'EJECUCIÓN UD'!J106+'EJECUCIÓN UD'!J107+'EJECUCIÓN UD'!J108</f>
        <v>156949428</v>
      </c>
      <c r="K40" s="5">
        <f>+'EJECUCIÓN UD'!K103+'EJECUCIÓN UD'!K104+'EJECUCIÓN UD'!K105+'EJECUCIÓN UD'!K106+'EJECUCIÓN UD'!K107+'EJECUCIÓN UD'!K108</f>
        <v>156949428</v>
      </c>
      <c r="L40" s="220">
        <f t="shared" si="7"/>
        <v>0.5757256419143848</v>
      </c>
      <c r="M40" s="262"/>
      <c r="N40" s="262"/>
      <c r="O40"/>
    </row>
    <row r="41" spans="1:15" ht="15" customHeight="1">
      <c r="A41" s="266" t="s">
        <v>888</v>
      </c>
      <c r="B41" s="4" t="s">
        <v>64</v>
      </c>
      <c r="C41" s="5">
        <f>+'EJECUCIÓN UD'!C112+'EJECUCIÓN UD'!C113+'EJECUCIÓN UD'!C114+'EJECUCIÓN UD'!C115+'EJECUCIÓN UD'!C116+'EJECUCIÓN UD'!C117</f>
        <v>3499865000</v>
      </c>
      <c r="D41" s="5">
        <f>+'EJECUCIÓN UD'!D112+'EJECUCIÓN UD'!D113+'EJECUCIÓN UD'!D114+'EJECUCIÓN UD'!D115+'EJECUCIÓN UD'!D116+'EJECUCIÓN UD'!D117</f>
        <v>0</v>
      </c>
      <c r="E41" s="5">
        <f>+'EJECUCIÓN UD'!E112+'EJECUCIÓN UD'!E113+'EJECUCIÓN UD'!E114+'EJECUCIÓN UD'!E115+'EJECUCIÓN UD'!E116+'EJECUCIÓN UD'!E117</f>
        <v>0</v>
      </c>
      <c r="F41" s="5">
        <f>+'EJECUCIÓN UD'!F112+'EJECUCIÓN UD'!F113+'EJECUCIÓN UD'!F114+'EJECUCIÓN UD'!F115+'EJECUCIÓN UD'!F116+'EJECUCIÓN UD'!F117</f>
        <v>3499865000</v>
      </c>
      <c r="G41" s="5">
        <f>+'EJECUCIÓN UD'!G112+'EJECUCIÓN UD'!G113+'EJECUCIÓN UD'!G114+'EJECUCIÓN UD'!G115+'EJECUCIÓN UD'!G116+'EJECUCIÓN UD'!G117</f>
        <v>3499865000</v>
      </c>
      <c r="H41" s="5">
        <f>+'EJECUCIÓN UD'!H112+'EJECUCIÓN UD'!H113+'EJECUCIÓN UD'!H114+'EJECUCIÓN UD'!H115+'EJECUCIÓN UD'!H116+'EJECUCIÓN UD'!H117</f>
        <v>337424480</v>
      </c>
      <c r="I41" s="5">
        <f>+'EJECUCIÓN UD'!I112+'EJECUCIÓN UD'!I113+'EJECUCIÓN UD'!I114+'EJECUCIÓN UD'!I115+'EJECUCIÓN UD'!I116+'EJECUCIÓN UD'!I117</f>
        <v>401860365</v>
      </c>
      <c r="J41" s="5">
        <f>+'EJECUCIÓN UD'!J112+'EJECUCIÓN UD'!J113+'EJECUCIÓN UD'!J114+'EJECUCIÓN UD'!J115+'EJECUCIÓN UD'!J116+'EJECUCIÓN UD'!J117</f>
        <v>337424480</v>
      </c>
      <c r="K41" s="5">
        <f>+'EJECUCIÓN UD'!K112+'EJECUCIÓN UD'!K113+'EJECUCIÓN UD'!K114+'EJECUCIÓN UD'!K115+'EJECUCIÓN UD'!K116+'EJECUCIÓN UD'!K117</f>
        <v>401860365</v>
      </c>
      <c r="L41" s="220">
        <f t="shared" si="7"/>
        <v>0.11482167597893062</v>
      </c>
      <c r="M41" s="262"/>
      <c r="N41" s="262"/>
      <c r="O41"/>
    </row>
    <row r="42" spans="1:15" ht="15" customHeight="1">
      <c r="A42" s="266" t="s">
        <v>889</v>
      </c>
      <c r="B42" s="4" t="s">
        <v>65</v>
      </c>
      <c r="C42" s="5">
        <f>+'EJECUCIÓN UD'!C119+'EJECUCIÓN UD'!C120+'EJECUCIÓN UD'!C121+'EJECUCIÓN UD'!C122+'EJECUCIÓN UD'!C123+'EJECUCIÓN UD'!C124</f>
        <v>276825000</v>
      </c>
      <c r="D42" s="5">
        <f>+'EJECUCIÓN UD'!D119+'EJECUCIÓN UD'!D120+'EJECUCIÓN UD'!D121+'EJECUCIÓN UD'!D122+'EJECUCIÓN UD'!D123+'EJECUCIÓN UD'!D124</f>
        <v>0</v>
      </c>
      <c r="E42" s="5">
        <f>+'EJECUCIÓN UD'!E119+'EJECUCIÓN UD'!E120+'EJECUCIÓN UD'!E121+'EJECUCIÓN UD'!E122+'EJECUCIÓN UD'!E123+'EJECUCIÓN UD'!E124</f>
        <v>0</v>
      </c>
      <c r="F42" s="5">
        <f>+'EJECUCIÓN UD'!F119+'EJECUCIÓN UD'!F120+'EJECUCIÓN UD'!F121+'EJECUCIÓN UD'!F122+'EJECUCIÓN UD'!F123+'EJECUCIÓN UD'!F124</f>
        <v>276825000</v>
      </c>
      <c r="G42" s="5">
        <f>+'EJECUCIÓN UD'!G119+'EJECUCIÓN UD'!G120+'EJECUCIÓN UD'!G121+'EJECUCIÓN UD'!G122+'EJECUCIÓN UD'!G123+'EJECUCIÓN UD'!G124</f>
        <v>276825000</v>
      </c>
      <c r="H42" s="5">
        <f>+'EJECUCIÓN UD'!H119+'EJECUCIÓN UD'!H120+'EJECUCIÓN UD'!H121+'EJECUCIÓN UD'!H122+'EJECUCIÓN UD'!H123+'EJECUCIÓN UD'!H124</f>
        <v>52289645</v>
      </c>
      <c r="I42" s="5">
        <f>+'EJECUCIÓN UD'!I119+'EJECUCIÓN UD'!I120+'EJECUCIÓN UD'!I121+'EJECUCIÓN UD'!I122+'EJECUCIÓN UD'!I123+'EJECUCIÓN UD'!I124</f>
        <v>62524248</v>
      </c>
      <c r="J42" s="5">
        <f>+'EJECUCIÓN UD'!J119+'EJECUCIÓN UD'!J120+'EJECUCIÓN UD'!J121+'EJECUCIÓN UD'!J122+'EJECUCIÓN UD'!J123+'EJECUCIÓN UD'!J124</f>
        <v>52289645</v>
      </c>
      <c r="K42" s="5">
        <f>+'EJECUCIÓN UD'!K119+'EJECUCIÓN UD'!K120+'EJECUCIÓN UD'!K121+'EJECUCIÓN UD'!K122+'EJECUCIÓN UD'!K123+'EJECUCIÓN UD'!K124</f>
        <v>62524248</v>
      </c>
      <c r="L42" s="220">
        <f t="shared" si="7"/>
        <v>0.22586199945814142</v>
      </c>
      <c r="M42" s="262"/>
      <c r="N42" s="262"/>
      <c r="O42"/>
    </row>
    <row r="43" spans="1:15" ht="15" customHeight="1">
      <c r="A43" s="266" t="s">
        <v>890</v>
      </c>
      <c r="B43" s="4" t="s">
        <v>66</v>
      </c>
      <c r="C43" s="5">
        <f>+'EJECUCIÓN UD'!C127+'EJECUCIÓN UD'!C128+'EJECUCIÓN UD'!C129+'EJECUCIÓN UD'!C130+'EJECUCIÓN UD'!C131+'EJECUCIÓN UD'!C132</f>
        <v>2675617000</v>
      </c>
      <c r="D43" s="5">
        <f>+'EJECUCIÓN UD'!D127+'EJECUCIÓN UD'!D128+'EJECUCIÓN UD'!D129+'EJECUCIÓN UD'!D130+'EJECUCIÓN UD'!D131+'EJECUCIÓN UD'!D132</f>
        <v>0</v>
      </c>
      <c r="E43" s="5">
        <f>+'EJECUCIÓN UD'!E127+'EJECUCIÓN UD'!E128+'EJECUCIÓN UD'!E129+'EJECUCIÓN UD'!E130+'EJECUCIÓN UD'!E131+'EJECUCIÓN UD'!E132</f>
        <v>0</v>
      </c>
      <c r="F43" s="5">
        <f>+'EJECUCIÓN UD'!F127+'EJECUCIÓN UD'!F128+'EJECUCIÓN UD'!F129+'EJECUCIÓN UD'!F130+'EJECUCIÓN UD'!F131+'EJECUCIÓN UD'!F132</f>
        <v>2675617000</v>
      </c>
      <c r="G43" s="5">
        <f>+'EJECUCIÓN UD'!G127+'EJECUCIÓN UD'!G128+'EJECUCIÓN UD'!G129+'EJECUCIÓN UD'!G130+'EJECUCIÓN UD'!G131+'EJECUCIÓN UD'!G132</f>
        <v>2675617000</v>
      </c>
      <c r="H43" s="5">
        <f>+'EJECUCIÓN UD'!H127+'EJECUCIÓN UD'!H128+'EJECUCIÓN UD'!H129+'EJECUCIÓN UD'!H130+'EJECUCIÓN UD'!H131+'EJECUCIÓN UD'!H132</f>
        <v>278636834</v>
      </c>
      <c r="I43" s="5">
        <f>+'EJECUCIÓN UD'!I127+'EJECUCIÓN UD'!I128+'EJECUCIÓN UD'!I129+'EJECUCIÓN UD'!I130+'EJECUCIÓN UD'!I131+'EJECUCIÓN UD'!I132</f>
        <v>332029112</v>
      </c>
      <c r="J43" s="5">
        <f>+'EJECUCIÓN UD'!J127+'EJECUCIÓN UD'!J128+'EJECUCIÓN UD'!J129+'EJECUCIÓN UD'!J130+'EJECUCIÓN UD'!J131+'EJECUCIÓN UD'!J132</f>
        <v>278636834</v>
      </c>
      <c r="K43" s="5">
        <f>+'EJECUCIÓN UD'!K127+'EJECUCIÓN UD'!K128+'EJECUCIÓN UD'!K129+'EJECUCIÓN UD'!K130+'EJECUCIÓN UD'!K131+'EJECUCIÓN UD'!K132</f>
        <v>332029112</v>
      </c>
      <c r="L43" s="220">
        <f t="shared" si="7"/>
        <v>0.1240944096258919</v>
      </c>
      <c r="M43" s="262"/>
      <c r="N43" s="262"/>
      <c r="O43"/>
    </row>
    <row r="44" spans="1:15" ht="15" customHeight="1">
      <c r="A44" s="266" t="s">
        <v>891</v>
      </c>
      <c r="B44" s="4" t="s">
        <v>67</v>
      </c>
      <c r="C44" s="5">
        <f>+'EJECUCIÓN UD'!C135+'EJECUCIÓN UD'!C136+'EJECUCIÓN UD'!C137+'EJECUCIÓN UD'!C138+'EJECUCIÓN UD'!C139+'EJECUCIÓN UD'!C140</f>
        <v>2932512000</v>
      </c>
      <c r="D44" s="5">
        <f>+'EJECUCIÓN UD'!D135+'EJECUCIÓN UD'!D136+'EJECUCIÓN UD'!D137+'EJECUCIÓN UD'!D138+'EJECUCIÓN UD'!D139+'EJECUCIÓN UD'!D140</f>
        <v>0</v>
      </c>
      <c r="E44" s="5">
        <f>+'EJECUCIÓN UD'!E135+'EJECUCIÓN UD'!E136+'EJECUCIÓN UD'!E137+'EJECUCIÓN UD'!E138+'EJECUCIÓN UD'!E139+'EJECUCIÓN UD'!E140</f>
        <v>0</v>
      </c>
      <c r="F44" s="5">
        <f>+'EJECUCIÓN UD'!F135+'EJECUCIÓN UD'!F136+'EJECUCIÓN UD'!F137+'EJECUCIÓN UD'!F138+'EJECUCIÓN UD'!F139+'EJECUCIÓN UD'!F140</f>
        <v>2932512000</v>
      </c>
      <c r="G44" s="5">
        <f>+'EJECUCIÓN UD'!G135+'EJECUCIÓN UD'!G136+'EJECUCIÓN UD'!G137+'EJECUCIÓN UD'!G138+'EJECUCIÓN UD'!G139+'EJECUCIÓN UD'!G140</f>
        <v>2932512000</v>
      </c>
      <c r="H44" s="5">
        <f>+'EJECUCIÓN UD'!H135+'EJECUCIÓN UD'!H136+'EJECUCIÓN UD'!H137+'EJECUCIÓN UD'!H138+'EJECUCIÓN UD'!H139+'EJECUCIÓN UD'!H140</f>
        <v>1097015964</v>
      </c>
      <c r="I44" s="5">
        <f>+'EJECUCIÓN UD'!I135+'EJECUCIÓN UD'!I136+'EJECUCIÓN UD'!I137+'EJECUCIÓN UD'!I138+'EJECUCIÓN UD'!I139+'EJECUCIÓN UD'!I140</f>
        <v>1558450713</v>
      </c>
      <c r="J44" s="5">
        <f>+'EJECUCIÓN UD'!J135+'EJECUCIÓN UD'!J136+'EJECUCIÓN UD'!J137+'EJECUCIÓN UD'!J138+'EJECUCIÓN UD'!J139+'EJECUCIÓN UD'!J140</f>
        <v>353136213</v>
      </c>
      <c r="K44" s="5">
        <f>+'EJECUCIÓN UD'!K135+'EJECUCIÓN UD'!K136+'EJECUCIÓN UD'!K137+'EJECUCIÓN UD'!K138+'EJECUCIÓN UD'!K139+'EJECUCIÓN UD'!K140</f>
        <v>353136213</v>
      </c>
      <c r="L44" s="220">
        <f t="shared" si="7"/>
        <v>0.53143881866468068</v>
      </c>
      <c r="M44" s="262"/>
      <c r="N44" s="262"/>
      <c r="O44"/>
    </row>
    <row r="45" spans="1:15" ht="15" customHeight="1">
      <c r="A45" s="266" t="s">
        <v>892</v>
      </c>
      <c r="B45" s="4" t="s">
        <v>68</v>
      </c>
      <c r="C45" s="5">
        <f>+'EJECUCIÓN UD'!C142+'EJECUCIÓN UD'!C143+'EJECUCIÓN UD'!C144+'EJECUCIÓN UD'!C145+'EJECUCIÓN UD'!C146+'EJECUCIÓN UD'!C147</f>
        <v>0</v>
      </c>
      <c r="D45" s="5">
        <f>+'EJECUCIÓN UD'!D142+'EJECUCIÓN UD'!D143+'EJECUCIÓN UD'!D144+'EJECUCIÓN UD'!D145+'EJECUCIÓN UD'!D146+'EJECUCIÓN UD'!D147</f>
        <v>0</v>
      </c>
      <c r="E45" s="5">
        <f>+'EJECUCIÓN UD'!E142+'EJECUCIÓN UD'!E143+'EJECUCIÓN UD'!E144+'EJECUCIÓN UD'!E145+'EJECUCIÓN UD'!E146+'EJECUCIÓN UD'!E147</f>
        <v>0</v>
      </c>
      <c r="F45" s="5">
        <f>+'EJECUCIÓN UD'!F142+'EJECUCIÓN UD'!F143+'EJECUCIÓN UD'!F144+'EJECUCIÓN UD'!F145+'EJECUCIÓN UD'!F146+'EJECUCIÓN UD'!F147</f>
        <v>0</v>
      </c>
      <c r="G45" s="5">
        <f>+'EJECUCIÓN UD'!G142+'EJECUCIÓN UD'!G143+'EJECUCIÓN UD'!G144+'EJECUCIÓN UD'!G145+'EJECUCIÓN UD'!G146+'EJECUCIÓN UD'!G147</f>
        <v>0</v>
      </c>
      <c r="H45" s="5">
        <f>+'EJECUCIÓN UD'!H142+'EJECUCIÓN UD'!H143+'EJECUCIÓN UD'!H144+'EJECUCIÓN UD'!H145+'EJECUCIÓN UD'!H146+'EJECUCIÓN UD'!H147</f>
        <v>0</v>
      </c>
      <c r="I45" s="5">
        <f>+'EJECUCIÓN UD'!I142+'EJECUCIÓN UD'!I143+'EJECUCIÓN UD'!I144+'EJECUCIÓN UD'!I145+'EJECUCIÓN UD'!I146+'EJECUCIÓN UD'!I147</f>
        <v>0</v>
      </c>
      <c r="J45" s="5">
        <f>+'EJECUCIÓN UD'!J142+'EJECUCIÓN UD'!J143+'EJECUCIÓN UD'!J144+'EJECUCIÓN UD'!J145+'EJECUCIÓN UD'!J146+'EJECUCIÓN UD'!J147</f>
        <v>0</v>
      </c>
      <c r="K45" s="5">
        <f>+'EJECUCIÓN UD'!K142+'EJECUCIÓN UD'!K143+'EJECUCIÓN UD'!K144+'EJECUCIÓN UD'!K145+'EJECUCIÓN UD'!K146+'EJECUCIÓN UD'!K147</f>
        <v>0</v>
      </c>
      <c r="L45" s="220" t="e">
        <f t="shared" si="7"/>
        <v>#DIV/0!</v>
      </c>
      <c r="M45" s="262"/>
      <c r="N45" s="262"/>
      <c r="O45"/>
    </row>
    <row r="46" spans="1:15" ht="15" customHeight="1">
      <c r="A46" s="266" t="s">
        <v>893</v>
      </c>
      <c r="B46" s="4" t="s">
        <v>24</v>
      </c>
      <c r="C46" s="5">
        <f>+'EJECUCIÓN UD'!C150+'EJECUCIÓN UD'!C151+'EJECUCIÓN UD'!C152+'EJECUCIÓN UD'!C153+'EJECUCIÓN UD'!C154+'EJECUCIÓN UD'!C155</f>
        <v>1295409000</v>
      </c>
      <c r="D46" s="5">
        <f>+'EJECUCIÓN UD'!D150+'EJECUCIÓN UD'!D151+'EJECUCIÓN UD'!D152+'EJECUCIÓN UD'!D153+'EJECUCIÓN UD'!D154+'EJECUCIÓN UD'!D155</f>
        <v>0</v>
      </c>
      <c r="E46" s="5">
        <f>+'EJECUCIÓN UD'!E150+'EJECUCIÓN UD'!E151+'EJECUCIÓN UD'!E152+'EJECUCIÓN UD'!E153+'EJECUCIÓN UD'!E154+'EJECUCIÓN UD'!E155</f>
        <v>0</v>
      </c>
      <c r="F46" s="5">
        <f>+'EJECUCIÓN UD'!F150+'EJECUCIÓN UD'!F151+'EJECUCIÓN UD'!F152+'EJECUCIÓN UD'!F153+'EJECUCIÓN UD'!F154+'EJECUCIÓN UD'!F155</f>
        <v>1295409000</v>
      </c>
      <c r="G46" s="5">
        <f>+'EJECUCIÓN UD'!G150+'EJECUCIÓN UD'!G151+'EJECUCIÓN UD'!G152+'EJECUCIÓN UD'!G153+'EJECUCIÓN UD'!G154+'EJECUCIÓN UD'!G155</f>
        <v>1295409000</v>
      </c>
      <c r="H46" s="5">
        <f>+'EJECUCIÓN UD'!H150+'EJECUCIÓN UD'!H151+'EJECUCIÓN UD'!H152+'EJECUCIÓN UD'!H153+'EJECUCIÓN UD'!H154+'EJECUCIÓN UD'!H155</f>
        <v>137243700</v>
      </c>
      <c r="I46" s="5">
        <f>+'EJECUCIÓN UD'!I150+'EJECUCIÓN UD'!I151+'EJECUCIÓN UD'!I152+'EJECUCIÓN UD'!I153+'EJECUCIÓN UD'!I154+'EJECUCIÓN UD'!I155</f>
        <v>162390500</v>
      </c>
      <c r="J46" s="5">
        <f>+'EJECUCIÓN UD'!J150+'EJECUCIÓN UD'!J151+'EJECUCIÓN UD'!J152+'EJECUCIÓN UD'!J153+'EJECUCIÓN UD'!J154+'EJECUCIÓN UD'!J155</f>
        <v>137243700</v>
      </c>
      <c r="K46" s="5">
        <f>+'EJECUCIÓN UD'!K150+'EJECUCIÓN UD'!K151+'EJECUCIÓN UD'!K152+'EJECUCIÓN UD'!K153+'EJECUCIÓN UD'!K154+'EJECUCIÓN UD'!K155</f>
        <v>162390500</v>
      </c>
      <c r="L46" s="220">
        <f t="shared" si="7"/>
        <v>0.12535847751559545</v>
      </c>
      <c r="M46" s="262"/>
      <c r="N46" s="262"/>
      <c r="O46"/>
    </row>
    <row r="47" spans="1:15" ht="15" customHeight="1">
      <c r="A47" s="266" t="s">
        <v>894</v>
      </c>
      <c r="B47" s="4" t="s">
        <v>69</v>
      </c>
      <c r="C47" s="5">
        <f>+'EJECUCIÓN UD'!C158+'EJECUCIÓN UD'!C159+'EJECUCIÓN UD'!C160+'EJECUCIÓN UD'!C161+'EJECUCIÓN UD'!C162+'EJECUCIÓN UD'!C163</f>
        <v>164218000</v>
      </c>
      <c r="D47" s="5">
        <f>+'EJECUCIÓN UD'!D158+'EJECUCIÓN UD'!D159+'EJECUCIÓN UD'!D160+'EJECUCIÓN UD'!D161+'EJECUCIÓN UD'!D162+'EJECUCIÓN UD'!D163</f>
        <v>0</v>
      </c>
      <c r="E47" s="5">
        <f>+'EJECUCIÓN UD'!E158+'EJECUCIÓN UD'!E159+'EJECUCIÓN UD'!E160+'EJECUCIÓN UD'!E161+'EJECUCIÓN UD'!E162+'EJECUCIÓN UD'!E163</f>
        <v>0</v>
      </c>
      <c r="F47" s="5">
        <f>+'EJECUCIÓN UD'!F158+'EJECUCIÓN UD'!F159+'EJECUCIÓN UD'!F160+'EJECUCIÓN UD'!F161+'EJECUCIÓN UD'!F162+'EJECUCIÓN UD'!F163</f>
        <v>164218000</v>
      </c>
      <c r="G47" s="5">
        <f>+'EJECUCIÓN UD'!G158+'EJECUCIÓN UD'!G159+'EJECUCIÓN UD'!G160+'EJECUCIÓN UD'!G161+'EJECUCIÓN UD'!G162+'EJECUCIÓN UD'!G163</f>
        <v>164218000</v>
      </c>
      <c r="H47" s="5">
        <f>+'EJECUCIÓN UD'!H158+'EJECUCIÓN UD'!H159+'EJECUCIÓN UD'!H160+'EJECUCIÓN UD'!H161+'EJECUCIÓN UD'!H162+'EJECUCIÓN UD'!H163</f>
        <v>17201900</v>
      </c>
      <c r="I47" s="5">
        <f>+'EJECUCIÓN UD'!I158+'EJECUCIÓN UD'!I159+'EJECUCIÓN UD'!I160+'EJECUCIÓN UD'!I161+'EJECUCIÓN UD'!I162+'EJECUCIÓN UD'!I163</f>
        <v>20526900</v>
      </c>
      <c r="J47" s="5">
        <f>+'EJECUCIÓN UD'!J158+'EJECUCIÓN UD'!J159+'EJECUCIÓN UD'!J160+'EJECUCIÓN UD'!J161+'EJECUCIÓN UD'!J162+'EJECUCIÓN UD'!J163</f>
        <v>17201900</v>
      </c>
      <c r="K47" s="5">
        <f>+'EJECUCIÓN UD'!K158+'EJECUCIÓN UD'!K159+'EJECUCIÓN UD'!K160+'EJECUCIÓN UD'!K161+'EJECUCIÓN UD'!K162+'EJECUCIÓN UD'!K163</f>
        <v>20526900</v>
      </c>
      <c r="L47" s="220">
        <f t="shared" si="7"/>
        <v>0.12499786868674567</v>
      </c>
      <c r="M47" s="262"/>
      <c r="N47" s="262"/>
      <c r="O47"/>
    </row>
    <row r="48" spans="1:15" ht="15" customHeight="1">
      <c r="A48" s="266" t="s">
        <v>895</v>
      </c>
      <c r="B48" s="4" t="s">
        <v>26</v>
      </c>
      <c r="C48" s="5">
        <f>+'EJECUCIÓN UD'!C166+'EJECUCIÓN UD'!C167+'EJECUCIÓN UD'!C168+'EJECUCIÓN UD'!C169+'EJECUCIÓN UD'!C170+'EJECUCIÓN UD'!C171</f>
        <v>969931000</v>
      </c>
      <c r="D48" s="5">
        <f>+'EJECUCIÓN UD'!D166+'EJECUCIÓN UD'!D167+'EJECUCIÓN UD'!D168+'EJECUCIÓN UD'!D169+'EJECUCIÓN UD'!D170+'EJECUCIÓN UD'!D171</f>
        <v>0</v>
      </c>
      <c r="E48" s="5">
        <f>+'EJECUCIÓN UD'!E166+'EJECUCIÓN UD'!E167+'EJECUCIÓN UD'!E168+'EJECUCIÓN UD'!E169+'EJECUCIÓN UD'!E170+'EJECUCIÓN UD'!E171</f>
        <v>0</v>
      </c>
      <c r="F48" s="5">
        <f>+'EJECUCIÓN UD'!F166+'EJECUCIÓN UD'!F167+'EJECUCIÓN UD'!F168+'EJECUCIÓN UD'!F169+'EJECUCIÓN UD'!F170+'EJECUCIÓN UD'!F171</f>
        <v>969931000</v>
      </c>
      <c r="G48" s="5">
        <f>+'EJECUCIÓN UD'!G166+'EJECUCIÓN UD'!G167+'EJECUCIÓN UD'!G168+'EJECUCIÓN UD'!G169+'EJECUCIÓN UD'!G170+'EJECUCIÓN UD'!G171</f>
        <v>969931000</v>
      </c>
      <c r="H48" s="5">
        <f>+'EJECUCIÓN UD'!H166+'EJECUCIÓN UD'!H167+'EJECUCIÓN UD'!H168+'EJECUCIÓN UD'!H169+'EJECUCIÓN UD'!H170+'EJECUCIÓN UD'!H171</f>
        <v>102946300</v>
      </c>
      <c r="I48" s="5">
        <f>+'EJECUCIÓN UD'!I166+'EJECUCIÓN UD'!I167+'EJECUCIÓN UD'!I168+'EJECUCIÓN UD'!I169+'EJECUCIÓN UD'!I170+'EJECUCIÓN UD'!I171</f>
        <v>121815600</v>
      </c>
      <c r="J48" s="5">
        <f>+'EJECUCIÓN UD'!J166+'EJECUCIÓN UD'!J167+'EJECUCIÓN UD'!J168+'EJECUCIÓN UD'!J169+'EJECUCIÓN UD'!J170+'EJECUCIÓN UD'!J171</f>
        <v>102946300</v>
      </c>
      <c r="K48" s="5">
        <f>+'EJECUCIÓN UD'!K166+'EJECUCIÓN UD'!K167+'EJECUCIÓN UD'!K168+'EJECUCIÓN UD'!K169+'EJECUCIÓN UD'!K170+'EJECUCIÓN UD'!K171</f>
        <v>121815600</v>
      </c>
      <c r="L48" s="220">
        <f t="shared" si="7"/>
        <v>0.12559202664931834</v>
      </c>
      <c r="M48" s="262"/>
      <c r="N48" s="262"/>
      <c r="O48"/>
    </row>
    <row r="49" spans="1:15" ht="15" customHeight="1">
      <c r="A49" s="266" t="s">
        <v>896</v>
      </c>
      <c r="B49" s="4" t="s">
        <v>30</v>
      </c>
      <c r="C49" s="5">
        <f>+'EJECUCIÓN UD'!C175</f>
        <v>1382626000</v>
      </c>
      <c r="D49" s="5">
        <f>+'EJECUCIÓN UD'!D175</f>
        <v>0</v>
      </c>
      <c r="E49" s="5">
        <f>+'EJECUCIÓN UD'!E175</f>
        <v>0</v>
      </c>
      <c r="F49" s="5">
        <f>+'EJECUCIÓN UD'!F175</f>
        <v>1382626000</v>
      </c>
      <c r="G49" s="5">
        <f>+'EJECUCIÓN UD'!G175</f>
        <v>296572161</v>
      </c>
      <c r="H49" s="5">
        <f>+'EJECUCIÓN UD'!H175</f>
        <v>95105437</v>
      </c>
      <c r="I49" s="5">
        <f>+'EJECUCIÓN UD'!I175</f>
        <v>296572161</v>
      </c>
      <c r="J49" s="5">
        <f>+'EJECUCIÓN UD'!J175</f>
        <v>95105437</v>
      </c>
      <c r="K49" s="5">
        <f>+'EJECUCIÓN UD'!K175</f>
        <v>296572161</v>
      </c>
      <c r="L49" s="220">
        <f t="shared" si="7"/>
        <v>0.21449919284029087</v>
      </c>
      <c r="M49" s="262"/>
      <c r="N49" s="262"/>
      <c r="O49"/>
    </row>
    <row r="50" spans="1:15" ht="15" customHeight="1">
      <c r="A50" s="266" t="s">
        <v>897</v>
      </c>
      <c r="B50" s="4" t="s">
        <v>31</v>
      </c>
      <c r="C50" s="5">
        <f>+'EJECUCIÓN UD'!C176</f>
        <v>91388000</v>
      </c>
      <c r="D50" s="5">
        <f>+'EJECUCIÓN UD'!D176</f>
        <v>0</v>
      </c>
      <c r="E50" s="5">
        <f>+'EJECUCIÓN UD'!E176</f>
        <v>0</v>
      </c>
      <c r="F50" s="5">
        <f>+'EJECUCIÓN UD'!F176</f>
        <v>91388000</v>
      </c>
      <c r="G50" s="5">
        <f>+'EJECUCIÓN UD'!G176</f>
        <v>17694748</v>
      </c>
      <c r="H50" s="5">
        <f>+'EJECUCIÓN UD'!H176</f>
        <v>5647260</v>
      </c>
      <c r="I50" s="5">
        <f>+'EJECUCIÓN UD'!I176</f>
        <v>17694748</v>
      </c>
      <c r="J50" s="5">
        <f>+'EJECUCIÓN UD'!J176</f>
        <v>5647260</v>
      </c>
      <c r="K50" s="5">
        <f>+'EJECUCIÓN UD'!K176</f>
        <v>17694748</v>
      </c>
      <c r="L50" s="220">
        <f t="shared" si="7"/>
        <v>0.19362222611283758</v>
      </c>
      <c r="M50" s="262"/>
      <c r="N50" s="262"/>
      <c r="O50"/>
    </row>
    <row r="51" spans="1:15" ht="15" customHeight="1">
      <c r="A51" s="266" t="s">
        <v>898</v>
      </c>
      <c r="B51" s="4" t="s">
        <v>32</v>
      </c>
      <c r="C51" s="5">
        <f>+'EJECUCIÓN UD'!C177</f>
        <v>85255000</v>
      </c>
      <c r="D51" s="5">
        <f>+'EJECUCIÓN UD'!D177</f>
        <v>0</v>
      </c>
      <c r="E51" s="5">
        <f>+'EJECUCIÓN UD'!E177</f>
        <v>0</v>
      </c>
      <c r="F51" s="5">
        <f>+'EJECUCIÓN UD'!F177</f>
        <v>85255000</v>
      </c>
      <c r="G51" s="5">
        <f>+'EJECUCIÓN UD'!G177</f>
        <v>16507058</v>
      </c>
      <c r="H51" s="5">
        <f>+'EJECUCIÓN UD'!H177</f>
        <v>5268210</v>
      </c>
      <c r="I51" s="5">
        <f>+'EJECUCIÓN UD'!I177</f>
        <v>16507058</v>
      </c>
      <c r="J51" s="5">
        <f>+'EJECUCIÓN UD'!J177</f>
        <v>5268210</v>
      </c>
      <c r="K51" s="5">
        <f>+'EJECUCIÓN UD'!K177</f>
        <v>16507058</v>
      </c>
      <c r="L51" s="220">
        <f t="shared" si="7"/>
        <v>0.19361982288428831</v>
      </c>
      <c r="M51" s="262"/>
      <c r="N51" s="262"/>
      <c r="O51"/>
    </row>
    <row r="52" spans="1:15" ht="15" customHeight="1">
      <c r="A52" s="266" t="s">
        <v>899</v>
      </c>
      <c r="B52" s="4" t="s">
        <v>19</v>
      </c>
      <c r="C52" s="5">
        <f>+'EJECUCIÓN UD'!C178</f>
        <v>291741000</v>
      </c>
      <c r="D52" s="5">
        <f>+'EJECUCIÓN UD'!D178</f>
        <v>0</v>
      </c>
      <c r="E52" s="5">
        <f>+'EJECUCIÓN UD'!E178</f>
        <v>0</v>
      </c>
      <c r="F52" s="5">
        <f>+'EJECUCIÓN UD'!F178</f>
        <v>291741000</v>
      </c>
      <c r="G52" s="5">
        <f>+'EJECUCIÓN UD'!G178</f>
        <v>0</v>
      </c>
      <c r="H52" s="5">
        <f>+'EJECUCIÓN UD'!H178</f>
        <v>0</v>
      </c>
      <c r="I52" s="5">
        <f>+'EJECUCIÓN UD'!I178</f>
        <v>0</v>
      </c>
      <c r="J52" s="5">
        <f>+'EJECUCIÓN UD'!J178</f>
        <v>0</v>
      </c>
      <c r="K52" s="5">
        <f>+'EJECUCIÓN UD'!K178</f>
        <v>0</v>
      </c>
      <c r="L52" s="220">
        <f t="shared" si="7"/>
        <v>0</v>
      </c>
      <c r="M52" s="262"/>
      <c r="N52" s="262"/>
      <c r="O52"/>
    </row>
    <row r="53" spans="1:15" ht="15" customHeight="1">
      <c r="A53" s="266" t="s">
        <v>900</v>
      </c>
      <c r="B53" s="4" t="s">
        <v>20</v>
      </c>
      <c r="C53" s="5">
        <f>+'EJECUCIÓN UD'!C179</f>
        <v>233377000</v>
      </c>
      <c r="D53" s="5">
        <f>+'EJECUCIÓN UD'!D179</f>
        <v>0</v>
      </c>
      <c r="E53" s="5">
        <f>+'EJECUCIÓN UD'!E179</f>
        <v>0</v>
      </c>
      <c r="F53" s="5">
        <f>+'EJECUCIÓN UD'!F179</f>
        <v>233377000</v>
      </c>
      <c r="G53" s="5">
        <f>+'EJECUCIÓN UD'!G179</f>
        <v>16318802</v>
      </c>
      <c r="H53" s="5">
        <f>+'EJECUCIÓN UD'!H179</f>
        <v>5574812</v>
      </c>
      <c r="I53" s="5">
        <f>+'EJECUCIÓN UD'!I179</f>
        <v>16318802</v>
      </c>
      <c r="J53" s="5">
        <f>+'EJECUCIÓN UD'!J179</f>
        <v>5574812</v>
      </c>
      <c r="K53" s="5">
        <f>+'EJECUCIÓN UD'!K179</f>
        <v>16318802</v>
      </c>
      <c r="L53" s="220">
        <f t="shared" si="7"/>
        <v>6.9924636960797343E-2</v>
      </c>
      <c r="M53" s="262"/>
      <c r="N53" s="262"/>
      <c r="O53"/>
    </row>
    <row r="54" spans="1:15" ht="15" customHeight="1">
      <c r="A54" s="266" t="s">
        <v>901</v>
      </c>
      <c r="B54" s="4" t="s">
        <v>21</v>
      </c>
      <c r="C54" s="5">
        <f>+'EJECUCIÓN UD'!C181</f>
        <v>128860000</v>
      </c>
      <c r="D54" s="5">
        <f>+'EJECUCIÓN UD'!D181</f>
        <v>0</v>
      </c>
      <c r="E54" s="5">
        <f>+'EJECUCIÓN UD'!E181</f>
        <v>0</v>
      </c>
      <c r="F54" s="5">
        <f>+'EJECUCIÓN UD'!F181</f>
        <v>128860000</v>
      </c>
      <c r="G54" s="5">
        <f>+'EJECUCIÓN UD'!G181</f>
        <v>31157790</v>
      </c>
      <c r="H54" s="5">
        <f>+'EJECUCIÓN UD'!H181</f>
        <v>9932932</v>
      </c>
      <c r="I54" s="5">
        <f>+'EJECUCIÓN UD'!I181</f>
        <v>31157790</v>
      </c>
      <c r="J54" s="5">
        <f>+'EJECUCIÓN UD'!J181</f>
        <v>9932932</v>
      </c>
      <c r="K54" s="5">
        <f>+'EJECUCIÓN UD'!K181</f>
        <v>31157790</v>
      </c>
      <c r="L54" s="220">
        <f t="shared" ref="L54:L88" si="11">+I54/F54</f>
        <v>0.24179566971907496</v>
      </c>
      <c r="M54" s="262"/>
      <c r="N54" s="262"/>
      <c r="O54"/>
    </row>
    <row r="55" spans="1:15" ht="15" customHeight="1">
      <c r="A55" s="266" t="s">
        <v>902</v>
      </c>
      <c r="B55" s="4" t="s">
        <v>23</v>
      </c>
      <c r="C55" s="5">
        <f>+'EJECUCIÓN UD'!C182</f>
        <v>211469000</v>
      </c>
      <c r="D55" s="5">
        <f>+'EJECUCIÓN UD'!D182</f>
        <v>0</v>
      </c>
      <c r="E55" s="5">
        <f>+'EJECUCIÓN UD'!E182</f>
        <v>0</v>
      </c>
      <c r="F55" s="5">
        <f>+'EJECUCIÓN UD'!F182</f>
        <v>211469000</v>
      </c>
      <c r="G55" s="5">
        <f>+'EJECUCIÓN UD'!G182</f>
        <v>0</v>
      </c>
      <c r="H55" s="5">
        <f>+'EJECUCIÓN UD'!H182</f>
        <v>0</v>
      </c>
      <c r="I55" s="5">
        <f>+'EJECUCIÓN UD'!I182</f>
        <v>0</v>
      </c>
      <c r="J55" s="5">
        <f>+'EJECUCIÓN UD'!J182</f>
        <v>0</v>
      </c>
      <c r="K55" s="5">
        <f>+'EJECUCIÓN UD'!K182</f>
        <v>0</v>
      </c>
      <c r="L55" s="220">
        <f t="shared" si="11"/>
        <v>0</v>
      </c>
      <c r="M55" s="262"/>
      <c r="N55" s="262"/>
      <c r="O55"/>
    </row>
    <row r="56" spans="1:15" ht="15" customHeight="1">
      <c r="A56" s="266" t="s">
        <v>903</v>
      </c>
      <c r="B56" s="4" t="s">
        <v>64</v>
      </c>
      <c r="C56" s="5">
        <f>+'EJECUCIÓN UD'!C185</f>
        <v>250383000</v>
      </c>
      <c r="D56" s="5">
        <f>+'EJECUCIÓN UD'!D185</f>
        <v>0</v>
      </c>
      <c r="E56" s="5">
        <f>+'EJECUCIÓN UD'!E185</f>
        <v>0</v>
      </c>
      <c r="F56" s="5">
        <f>+'EJECUCIÓN UD'!F185</f>
        <v>250383000</v>
      </c>
      <c r="G56" s="5">
        <f>+'EJECUCIÓN UD'!G185</f>
        <v>30651825</v>
      </c>
      <c r="H56" s="5">
        <f>+'EJECUCIÓN UD'!H185</f>
        <v>10255875</v>
      </c>
      <c r="I56" s="5">
        <f>+'EJECUCIÓN UD'!I185</f>
        <v>30651825</v>
      </c>
      <c r="J56" s="5">
        <f>+'EJECUCIÓN UD'!J185</f>
        <v>10255875</v>
      </c>
      <c r="K56" s="5">
        <f>+'EJECUCIÓN UD'!K185</f>
        <v>30651825</v>
      </c>
      <c r="L56" s="220">
        <f t="shared" si="11"/>
        <v>0.12241975293849822</v>
      </c>
      <c r="M56" s="262"/>
      <c r="N56" s="262"/>
      <c r="O56"/>
    </row>
    <row r="57" spans="1:15" ht="15" customHeight="1">
      <c r="A57" s="266" t="s">
        <v>904</v>
      </c>
      <c r="B57" s="4" t="s">
        <v>65</v>
      </c>
      <c r="C57" s="5">
        <f>+'EJECUCIÓN UD'!C186</f>
        <v>63854000</v>
      </c>
      <c r="D57" s="5">
        <f>+'EJECUCIÓN UD'!D186</f>
        <v>0</v>
      </c>
      <c r="E57" s="5">
        <f>+'EJECUCIÓN UD'!E186</f>
        <v>0</v>
      </c>
      <c r="F57" s="5">
        <f>+'EJECUCIÓN UD'!F186</f>
        <v>63854000</v>
      </c>
      <c r="G57" s="5">
        <f>+'EJECUCIÓN UD'!G186</f>
        <v>7350150</v>
      </c>
      <c r="H57" s="5">
        <f>+'EJECUCIÓN UD'!H186</f>
        <v>2462550</v>
      </c>
      <c r="I57" s="5">
        <f>+'EJECUCIÓN UD'!I186</f>
        <v>7350150</v>
      </c>
      <c r="J57" s="5">
        <f>+'EJECUCIÓN UD'!J186</f>
        <v>2462550</v>
      </c>
      <c r="K57" s="5">
        <f>+'EJECUCIÓN UD'!K186</f>
        <v>7350150</v>
      </c>
      <c r="L57" s="220">
        <f t="shared" si="11"/>
        <v>0.11510868543865693</v>
      </c>
      <c r="M57" s="262"/>
      <c r="N57" s="262"/>
      <c r="O57"/>
    </row>
    <row r="58" spans="1:15" ht="15" customHeight="1">
      <c r="A58" s="266" t="s">
        <v>905</v>
      </c>
      <c r="B58" s="4" t="s">
        <v>66</v>
      </c>
      <c r="C58" s="5">
        <f>+'EJECUCIÓN UD'!C188</f>
        <v>236861000</v>
      </c>
      <c r="D58" s="5">
        <f>+'EJECUCIÓN UD'!D188</f>
        <v>0</v>
      </c>
      <c r="E58" s="5">
        <f>+'EJECUCIÓN UD'!E188</f>
        <v>0</v>
      </c>
      <c r="F58" s="5">
        <f>+'EJECUCIÓN UD'!F188</f>
        <v>236861000</v>
      </c>
      <c r="G58" s="5">
        <f>+'EJECUCIÓN UD'!G188</f>
        <v>28032024</v>
      </c>
      <c r="H58" s="5">
        <f>+'EJECUCIÓN UD'!H188</f>
        <v>9379776</v>
      </c>
      <c r="I58" s="5">
        <f>+'EJECUCIÓN UD'!I188</f>
        <v>28032024</v>
      </c>
      <c r="J58" s="5">
        <f>+'EJECUCIÓN UD'!J188</f>
        <v>9379776</v>
      </c>
      <c r="K58" s="5">
        <f>+'EJECUCIÓN UD'!K188</f>
        <v>28032024</v>
      </c>
      <c r="L58" s="220">
        <f t="shared" si="11"/>
        <v>0.11834799312677055</v>
      </c>
      <c r="M58" s="262"/>
      <c r="N58" s="262"/>
      <c r="O58"/>
    </row>
    <row r="59" spans="1:15" ht="15" customHeight="1">
      <c r="A59" s="266" t="s">
        <v>906</v>
      </c>
      <c r="B59" s="4" t="s">
        <v>67</v>
      </c>
      <c r="C59" s="5">
        <f>+'EJECUCIÓN UD'!C190</f>
        <v>93815000</v>
      </c>
      <c r="D59" s="5">
        <f>+'EJECUCIÓN UD'!D190</f>
        <v>0</v>
      </c>
      <c r="E59" s="5">
        <f>+'EJECUCIÓN UD'!E190</f>
        <v>0</v>
      </c>
      <c r="F59" s="5">
        <f>+'EJECUCIÓN UD'!F190</f>
        <v>93815000</v>
      </c>
      <c r="G59" s="5">
        <f>+'EJECUCIÓN UD'!G190</f>
        <v>60658135</v>
      </c>
      <c r="H59" s="5">
        <f>+'EJECUCIÓN UD'!H190</f>
        <v>0</v>
      </c>
      <c r="I59" s="5">
        <f>+'EJECUCIÓN UD'!I190</f>
        <v>60658135</v>
      </c>
      <c r="J59" s="5">
        <f>+'EJECUCIÓN UD'!J190</f>
        <v>0</v>
      </c>
      <c r="K59" s="5">
        <f>+'EJECUCIÓN UD'!K190</f>
        <v>60658135</v>
      </c>
      <c r="L59" s="220">
        <f t="shared" si="11"/>
        <v>0.6465718168736343</v>
      </c>
      <c r="M59" s="262"/>
      <c r="N59" s="262"/>
      <c r="O59"/>
    </row>
    <row r="60" spans="1:15" ht="15" customHeight="1">
      <c r="A60" s="266" t="s">
        <v>907</v>
      </c>
      <c r="B60" s="4" t="s">
        <v>68</v>
      </c>
      <c r="C60" s="5">
        <f>+'EJECUCIÓN UD'!C191</f>
        <v>193847000</v>
      </c>
      <c r="D60" s="5">
        <f>+'EJECUCIÓN UD'!D191</f>
        <v>0</v>
      </c>
      <c r="E60" s="5">
        <f>+'EJECUCIÓN UD'!E191</f>
        <v>0</v>
      </c>
      <c r="F60" s="5">
        <f>+'EJECUCIÓN UD'!F191</f>
        <v>193847000</v>
      </c>
      <c r="G60" s="5">
        <f>+'EJECUCIÓN UD'!G191</f>
        <v>102839567</v>
      </c>
      <c r="H60" s="5">
        <f>+'EJECUCIÓN UD'!H191</f>
        <v>0</v>
      </c>
      <c r="I60" s="5">
        <f>+'EJECUCIÓN UD'!I191</f>
        <v>102839567</v>
      </c>
      <c r="J60" s="5">
        <f>+'EJECUCIÓN UD'!J191</f>
        <v>0</v>
      </c>
      <c r="K60" s="5">
        <f>+'EJECUCIÓN UD'!K191</f>
        <v>102839567</v>
      </c>
      <c r="L60" s="220">
        <f t="shared" si="11"/>
        <v>0.53051926003497607</v>
      </c>
      <c r="M60" s="262"/>
      <c r="N60" s="262"/>
      <c r="O60"/>
    </row>
    <row r="61" spans="1:15" ht="15" customHeight="1">
      <c r="A61" s="266" t="s">
        <v>908</v>
      </c>
      <c r="B61" s="4" t="s">
        <v>24</v>
      </c>
      <c r="C61" s="5">
        <f>+'EJECUCIÓN UD'!C193</f>
        <v>149306000</v>
      </c>
      <c r="D61" s="5">
        <f>+'EJECUCIÓN UD'!D193</f>
        <v>0</v>
      </c>
      <c r="E61" s="5">
        <f>+'EJECUCIÓN UD'!E193</f>
        <v>0</v>
      </c>
      <c r="F61" s="5">
        <f>+'EJECUCIÓN UD'!F193</f>
        <v>149306000</v>
      </c>
      <c r="G61" s="5">
        <f>+'EJECUCIÓN UD'!G193</f>
        <v>21073000</v>
      </c>
      <c r="H61" s="5">
        <f>+'EJECUCIÓN UD'!H193</f>
        <v>5014100</v>
      </c>
      <c r="I61" s="5">
        <f>+'EJECUCIÓN UD'!I193</f>
        <v>21073000</v>
      </c>
      <c r="J61" s="5">
        <f>+'EJECUCIÓN UD'!J193</f>
        <v>5014100</v>
      </c>
      <c r="K61" s="5">
        <f>+'EJECUCIÓN UD'!K193</f>
        <v>21073000</v>
      </c>
      <c r="L61" s="220">
        <f t="shared" si="11"/>
        <v>0.14113967288655513</v>
      </c>
      <c r="M61" s="262"/>
      <c r="N61" s="262"/>
      <c r="O61"/>
    </row>
    <row r="62" spans="1:15" ht="15" customHeight="1">
      <c r="A62" s="266" t="s">
        <v>909</v>
      </c>
      <c r="B62" s="4" t="s">
        <v>69</v>
      </c>
      <c r="C62" s="5">
        <f>+'EJECUCIÓN UD'!C197</f>
        <v>13503000</v>
      </c>
      <c r="D62" s="5">
        <f>+'EJECUCIÓN UD'!D197</f>
        <v>0</v>
      </c>
      <c r="E62" s="5">
        <f>+'EJECUCIÓN UD'!E197</f>
        <v>0</v>
      </c>
      <c r="F62" s="5">
        <f>+'EJECUCIÓN UD'!F197</f>
        <v>13503000</v>
      </c>
      <c r="G62" s="5">
        <f>+'EJECUCIÓN UD'!G197</f>
        <v>1023200</v>
      </c>
      <c r="H62" s="5">
        <f>+'EJECUCIÓN UD'!H197</f>
        <v>555200</v>
      </c>
      <c r="I62" s="5">
        <f>+'EJECUCIÓN UD'!I197</f>
        <v>1023200</v>
      </c>
      <c r="J62" s="5">
        <f>+'EJECUCIÓN UD'!J197</f>
        <v>555200</v>
      </c>
      <c r="K62" s="5">
        <f>+'EJECUCIÓN UD'!K197</f>
        <v>1023200</v>
      </c>
      <c r="L62" s="220">
        <f t="shared" si="11"/>
        <v>7.5775753536251197E-2</v>
      </c>
      <c r="M62" s="262"/>
      <c r="N62" s="262"/>
      <c r="O62"/>
    </row>
    <row r="63" spans="1:15" ht="15" customHeight="1">
      <c r="A63" s="266" t="s">
        <v>910</v>
      </c>
      <c r="B63" s="4" t="s">
        <v>26</v>
      </c>
      <c r="C63" s="5">
        <f>+'EJECUCIÓN UD'!C199</f>
        <v>111989000</v>
      </c>
      <c r="D63" s="5">
        <f>+'EJECUCIÓN UD'!D199</f>
        <v>0</v>
      </c>
      <c r="E63" s="5">
        <f>+'EJECUCIÓN UD'!E199</f>
        <v>0</v>
      </c>
      <c r="F63" s="5">
        <f>+'EJECUCIÓN UD'!F199</f>
        <v>111989000</v>
      </c>
      <c r="G63" s="5">
        <f>+'EJECUCIÓN UD'!G199</f>
        <v>15807300</v>
      </c>
      <c r="H63" s="5">
        <f>+'EJECUCIÓN UD'!H199</f>
        <v>3760900</v>
      </c>
      <c r="I63" s="5">
        <f>+'EJECUCIÓN UD'!I199</f>
        <v>15807300</v>
      </c>
      <c r="J63" s="5">
        <f>+'EJECUCIÓN UD'!J199</f>
        <v>3760900</v>
      </c>
      <c r="K63" s="5">
        <f>+'EJECUCIÓN UD'!K199</f>
        <v>15807300</v>
      </c>
      <c r="L63" s="220">
        <f t="shared" si="11"/>
        <v>0.14115047013545973</v>
      </c>
      <c r="M63" s="262"/>
      <c r="N63" s="262"/>
      <c r="O63"/>
    </row>
    <row r="64" spans="1:15" ht="15" customHeight="1">
      <c r="A64" s="266" t="s">
        <v>991</v>
      </c>
      <c r="B64" s="4" t="s">
        <v>33</v>
      </c>
      <c r="C64" s="5">
        <f>+'EJECUCIÓN UD'!C203+'EJECUCIÓN UD'!C204+'EJECUCIÓN UD'!C205+'EJECUCIÓN UD'!C206+'EJECUCIÓN UD'!C207</f>
        <v>1053417000</v>
      </c>
      <c r="D64" s="5">
        <f>+'EJECUCIÓN UD'!D203+'EJECUCIÓN UD'!D204+'EJECUCIÓN UD'!D205+'EJECUCIÓN UD'!D206+'EJECUCIÓN UD'!D207</f>
        <v>0</v>
      </c>
      <c r="E64" s="5">
        <f>+'EJECUCIÓN UD'!E203+'EJECUCIÓN UD'!E204+'EJECUCIÓN UD'!E205+'EJECUCIÓN UD'!E206+'EJECUCIÓN UD'!E207</f>
        <v>0</v>
      </c>
      <c r="F64" s="5">
        <f>+'EJECUCIÓN UD'!F203+'EJECUCIÓN UD'!F204+'EJECUCIÓN UD'!F205+'EJECUCIÓN UD'!F206+'EJECUCIÓN UD'!F207</f>
        <v>1053417000</v>
      </c>
      <c r="G64" s="5">
        <f>+'EJECUCIÓN UD'!G203+'EJECUCIÓN UD'!G204+'EJECUCIÓN UD'!G205+'EJECUCIÓN UD'!G206+'EJECUCIÓN UD'!G207</f>
        <v>365950554</v>
      </c>
      <c r="H64" s="5">
        <f>+'EJECUCIÓN UD'!H203+'EJECUCIÓN UD'!H204+'EJECUCIÓN UD'!H205+'EJECUCIÓN UD'!H206+'EJECUCIÓN UD'!H207</f>
        <v>145688818</v>
      </c>
      <c r="I64" s="5">
        <f>+'EJECUCIÓN UD'!I203+'EJECUCIÓN UD'!I204+'EJECUCIÓN UD'!I205+'EJECUCIÓN UD'!I206+'EJECUCIÓN UD'!I207</f>
        <v>365950554</v>
      </c>
      <c r="J64" s="5">
        <f>+'EJECUCIÓN UD'!J203+'EJECUCIÓN UD'!J204+'EJECUCIÓN UD'!J205+'EJECUCIÓN UD'!J206+'EJECUCIÓN UD'!J207</f>
        <v>139397249</v>
      </c>
      <c r="K64" s="5">
        <f>+'EJECUCIÓN UD'!K203+'EJECUCIÓN UD'!K204+'EJECUCIÓN UD'!K205+'EJECUCIÓN UD'!K206+'EJECUCIÓN UD'!K207</f>
        <v>359658985</v>
      </c>
      <c r="L64" s="220">
        <f t="shared" si="11"/>
        <v>0.34739381840239902</v>
      </c>
      <c r="M64" s="262"/>
      <c r="N64" s="262"/>
      <c r="O64"/>
    </row>
    <row r="65" spans="1:15" ht="15" customHeight="1">
      <c r="A65" s="266" t="s">
        <v>911</v>
      </c>
      <c r="B65" s="4" t="s">
        <v>71</v>
      </c>
      <c r="C65" s="5">
        <f>+'EJECUCIÓN UD'!C213</f>
        <v>130123000</v>
      </c>
      <c r="D65" s="5">
        <f>+'EJECUCIÓN UD'!D213</f>
        <v>0</v>
      </c>
      <c r="E65" s="5">
        <f>+'EJECUCIÓN UD'!E213</f>
        <v>0</v>
      </c>
      <c r="F65" s="5">
        <f>+'EJECUCIÓN UD'!F213</f>
        <v>130123000</v>
      </c>
      <c r="G65" s="5">
        <f>+'EJECUCIÓN UD'!G213</f>
        <v>0</v>
      </c>
      <c r="H65" s="5">
        <f>+'EJECUCIÓN UD'!H213</f>
        <v>0</v>
      </c>
      <c r="I65" s="5">
        <f>+'EJECUCIÓN UD'!I213</f>
        <v>0</v>
      </c>
      <c r="J65" s="5">
        <f>+'EJECUCIÓN UD'!J213</f>
        <v>0</v>
      </c>
      <c r="K65" s="5">
        <f>+'EJECUCIÓN UD'!K213</f>
        <v>0</v>
      </c>
      <c r="L65" s="220">
        <f t="shared" si="11"/>
        <v>0</v>
      </c>
      <c r="M65" s="262"/>
      <c r="N65" s="262"/>
      <c r="O65"/>
    </row>
    <row r="66" spans="1:15" ht="15" customHeight="1">
      <c r="A66" s="266" t="s">
        <v>912</v>
      </c>
      <c r="B66" s="4" t="s">
        <v>72</v>
      </c>
      <c r="C66" s="5">
        <f>+'EJECUCIÓN UD'!C216</f>
        <v>0</v>
      </c>
      <c r="D66" s="5">
        <f>+'EJECUCIÓN UD'!D216</f>
        <v>0</v>
      </c>
      <c r="E66" s="5">
        <f>+'EJECUCIÓN UD'!E216</f>
        <v>0</v>
      </c>
      <c r="F66" s="5">
        <f>+'EJECUCIÓN UD'!F216</f>
        <v>0</v>
      </c>
      <c r="G66" s="5">
        <f>+'EJECUCIÓN UD'!G216</f>
        <v>0</v>
      </c>
      <c r="H66" s="5">
        <f>+'EJECUCIÓN UD'!H216</f>
        <v>0</v>
      </c>
      <c r="I66" s="5">
        <f>+'EJECUCIÓN UD'!I216</f>
        <v>0</v>
      </c>
      <c r="J66" s="5">
        <f>+'EJECUCIÓN UD'!J216</f>
        <v>0</v>
      </c>
      <c r="K66" s="5">
        <f>+'EJECUCIÓN UD'!K216</f>
        <v>0</v>
      </c>
      <c r="L66" s="220" t="e">
        <f t="shared" si="11"/>
        <v>#DIV/0!</v>
      </c>
      <c r="M66" s="262"/>
      <c r="N66" s="262"/>
      <c r="O66"/>
    </row>
    <row r="67" spans="1:15" ht="15" customHeight="1">
      <c r="A67" s="266" t="s">
        <v>913</v>
      </c>
      <c r="B67" s="4" t="s">
        <v>73</v>
      </c>
      <c r="C67" s="5">
        <f>+'EJECUCIÓN UD'!C218</f>
        <v>45000000</v>
      </c>
      <c r="D67" s="5">
        <f>+'EJECUCIÓN UD'!D218</f>
        <v>0</v>
      </c>
      <c r="E67" s="5">
        <f>+'EJECUCIÓN UD'!E218</f>
        <v>0</v>
      </c>
      <c r="F67" s="5">
        <f>+'EJECUCIÓN UD'!F218</f>
        <v>45000000</v>
      </c>
      <c r="G67" s="5">
        <f>+'EJECUCIÓN UD'!G218</f>
        <v>0</v>
      </c>
      <c r="H67" s="5">
        <f>+'EJECUCIÓN UD'!H218</f>
        <v>0</v>
      </c>
      <c r="I67" s="5">
        <f>+'EJECUCIÓN UD'!I218</f>
        <v>0</v>
      </c>
      <c r="J67" s="5">
        <f>+'EJECUCIÓN UD'!J218</f>
        <v>0</v>
      </c>
      <c r="K67" s="5">
        <f>+'EJECUCIÓN UD'!K218</f>
        <v>0</v>
      </c>
      <c r="L67" s="220">
        <f t="shared" si="11"/>
        <v>0</v>
      </c>
      <c r="M67" s="262"/>
      <c r="N67" s="262"/>
      <c r="O67"/>
    </row>
    <row r="68" spans="1:15" ht="15" customHeight="1">
      <c r="A68" s="266" t="s">
        <v>914</v>
      </c>
      <c r="B68" s="4" t="s">
        <v>34</v>
      </c>
      <c r="C68" s="5">
        <f>+'EJECUCIÓN UD'!C221</f>
        <v>82400000</v>
      </c>
      <c r="D68" s="5">
        <f>+'EJECUCIÓN UD'!D221</f>
        <v>0</v>
      </c>
      <c r="E68" s="5">
        <f>+'EJECUCIÓN UD'!E221</f>
        <v>0</v>
      </c>
      <c r="F68" s="5">
        <f>+'EJECUCIÓN UD'!F221</f>
        <v>82400000</v>
      </c>
      <c r="G68" s="5">
        <f>+'EJECUCIÓN UD'!G221</f>
        <v>0</v>
      </c>
      <c r="H68" s="5">
        <f>+'EJECUCIÓN UD'!H221</f>
        <v>0</v>
      </c>
      <c r="I68" s="5">
        <f>+'EJECUCIÓN UD'!I221</f>
        <v>0</v>
      </c>
      <c r="J68" s="5">
        <f>+'EJECUCIÓN UD'!J221</f>
        <v>0</v>
      </c>
      <c r="K68" s="5">
        <f>+'EJECUCIÓN UD'!K221</f>
        <v>0</v>
      </c>
      <c r="L68" s="220">
        <f t="shared" si="11"/>
        <v>0</v>
      </c>
      <c r="M68" s="262"/>
      <c r="N68" s="262"/>
      <c r="O68"/>
    </row>
    <row r="69" spans="1:15" ht="15" customHeight="1">
      <c r="A69" s="266" t="s">
        <v>915</v>
      </c>
      <c r="B69" s="4" t="s">
        <v>74</v>
      </c>
      <c r="C69" s="5">
        <f>+'EJECUCIÓN UD'!C223</f>
        <v>604553000</v>
      </c>
      <c r="D69" s="5">
        <f>+'EJECUCIÓN UD'!D223</f>
        <v>0</v>
      </c>
      <c r="E69" s="5">
        <f>+'EJECUCIÓN UD'!E223</f>
        <v>0</v>
      </c>
      <c r="F69" s="5">
        <f>+'EJECUCIÓN UD'!F223</f>
        <v>604553000</v>
      </c>
      <c r="G69" s="5">
        <f>+'EJECUCIÓN UD'!G223</f>
        <v>153600000</v>
      </c>
      <c r="H69" s="5">
        <f>+'EJECUCIÓN UD'!H223</f>
        <v>0</v>
      </c>
      <c r="I69" s="5">
        <f>+'EJECUCIÓN UD'!I223</f>
        <v>0</v>
      </c>
      <c r="J69" s="5">
        <f>+'EJECUCIÓN UD'!J223</f>
        <v>0</v>
      </c>
      <c r="K69" s="5">
        <f>+'EJECUCIÓN UD'!K223</f>
        <v>0</v>
      </c>
      <c r="L69" s="220">
        <f t="shared" si="11"/>
        <v>0</v>
      </c>
      <c r="M69" s="262"/>
      <c r="N69" s="262"/>
      <c r="O69"/>
    </row>
    <row r="70" spans="1:15" ht="15" customHeight="1">
      <c r="A70" s="266" t="s">
        <v>916</v>
      </c>
      <c r="B70" s="4" t="s">
        <v>75</v>
      </c>
      <c r="C70" s="5">
        <f>+'EJECUCIÓN UD'!C233+'EJECUCIÓN UD'!C234</f>
        <v>434522000</v>
      </c>
      <c r="D70" s="5">
        <f>+'EJECUCIÓN UD'!D233+'EJECUCIÓN UD'!D234</f>
        <v>0</v>
      </c>
      <c r="E70" s="5">
        <f>+'EJECUCIÓN UD'!E233+'EJECUCIÓN UD'!E234</f>
        <v>0</v>
      </c>
      <c r="F70" s="5">
        <f>+'EJECUCIÓN UD'!F233+'EJECUCIÓN UD'!F234</f>
        <v>434522000</v>
      </c>
      <c r="G70" s="5">
        <f>+'EJECUCIÓN UD'!G233+'EJECUCIÓN UD'!G234</f>
        <v>150000000</v>
      </c>
      <c r="H70" s="5">
        <f>+'EJECUCIÓN UD'!H233+'EJECUCIÓN UD'!H234</f>
        <v>0</v>
      </c>
      <c r="I70" s="5">
        <f>+'EJECUCIÓN UD'!I233+'EJECUCIÓN UD'!I234</f>
        <v>0</v>
      </c>
      <c r="J70" s="5">
        <f>+'EJECUCIÓN UD'!J233+'EJECUCIÓN UD'!J234</f>
        <v>0</v>
      </c>
      <c r="K70" s="5">
        <f>+'EJECUCIÓN UD'!K233+'EJECUCIÓN UD'!K234</f>
        <v>0</v>
      </c>
      <c r="L70" s="220">
        <f t="shared" si="11"/>
        <v>0</v>
      </c>
      <c r="M70" s="262"/>
      <c r="N70" s="262"/>
      <c r="O70"/>
    </row>
    <row r="71" spans="1:15" ht="15" customHeight="1">
      <c r="A71" s="266" t="s">
        <v>917</v>
      </c>
      <c r="B71" s="4" t="s">
        <v>76</v>
      </c>
      <c r="C71" s="5">
        <f>+'EJECUCIÓN UD'!C240</f>
        <v>1006800000</v>
      </c>
      <c r="D71" s="5">
        <f>+'EJECUCIÓN UD'!D240</f>
        <v>0</v>
      </c>
      <c r="E71" s="5">
        <f>+'EJECUCIÓN UD'!E240</f>
        <v>0</v>
      </c>
      <c r="F71" s="5">
        <f>+'EJECUCIÓN UD'!F240</f>
        <v>1006800000</v>
      </c>
      <c r="G71" s="5">
        <f>+'EJECUCIÓN UD'!G240</f>
        <v>384826000</v>
      </c>
      <c r="H71" s="5">
        <f>+'EJECUCIÓN UD'!H240</f>
        <v>0</v>
      </c>
      <c r="I71" s="5">
        <f>+'EJECUCIÓN UD'!I240</f>
        <v>0</v>
      </c>
      <c r="J71" s="5">
        <f>+'EJECUCIÓN UD'!J240</f>
        <v>0</v>
      </c>
      <c r="K71" s="5">
        <f>+'EJECUCIÓN UD'!K240</f>
        <v>0</v>
      </c>
      <c r="L71" s="220">
        <f t="shared" si="11"/>
        <v>0</v>
      </c>
      <c r="M71" s="262"/>
      <c r="N71" s="262"/>
      <c r="O71"/>
    </row>
    <row r="72" spans="1:15" ht="15" customHeight="1">
      <c r="A72" s="266" t="s">
        <v>918</v>
      </c>
      <c r="B72" s="4" t="s">
        <v>35</v>
      </c>
      <c r="C72" s="5">
        <f>+'EJECUCIÓN UD'!C261</f>
        <v>2162889000</v>
      </c>
      <c r="D72" s="5">
        <f>+'EJECUCIÓN UD'!D261</f>
        <v>0</v>
      </c>
      <c r="E72" s="5">
        <f>+'EJECUCIÓN UD'!E261</f>
        <v>0</v>
      </c>
      <c r="F72" s="5">
        <f>+'EJECUCIÓN UD'!F261</f>
        <v>2162889000</v>
      </c>
      <c r="G72" s="5">
        <f>+'EJECUCIÓN UD'!G261</f>
        <v>770425000</v>
      </c>
      <c r="H72" s="5">
        <f>+'EJECUCIÓN UD'!H261</f>
        <v>0</v>
      </c>
      <c r="I72" s="5">
        <f>+'EJECUCIÓN UD'!I261</f>
        <v>0</v>
      </c>
      <c r="J72" s="5">
        <f>+'EJECUCIÓN UD'!J261</f>
        <v>0</v>
      </c>
      <c r="K72" s="5">
        <f>+'EJECUCIÓN UD'!K261</f>
        <v>0</v>
      </c>
      <c r="L72" s="220">
        <f t="shared" si="11"/>
        <v>0</v>
      </c>
      <c r="M72" s="262"/>
      <c r="N72" s="262"/>
      <c r="O72"/>
    </row>
    <row r="73" spans="1:15" ht="15" customHeight="1">
      <c r="A73" s="266" t="s">
        <v>919</v>
      </c>
      <c r="B73" s="4" t="s">
        <v>37</v>
      </c>
      <c r="C73" s="5">
        <f>+'EJECUCIÓN UD'!C281</f>
        <v>52992000</v>
      </c>
      <c r="D73" s="5">
        <f>+'EJECUCIÓN UD'!D281</f>
        <v>0</v>
      </c>
      <c r="E73" s="5">
        <f>+'EJECUCIÓN UD'!E281</f>
        <v>0</v>
      </c>
      <c r="F73" s="5">
        <f>+'EJECUCIÓN UD'!F281</f>
        <v>52992000</v>
      </c>
      <c r="G73" s="5">
        <f>+'EJECUCIÓN UD'!G281</f>
        <v>52992000</v>
      </c>
      <c r="H73" s="5">
        <f>+'EJECUCIÓN UD'!H281</f>
        <v>0</v>
      </c>
      <c r="I73" s="5">
        <f>+'EJECUCIÓN UD'!I281</f>
        <v>0</v>
      </c>
      <c r="J73" s="5">
        <f>+'EJECUCIÓN UD'!J281</f>
        <v>0</v>
      </c>
      <c r="K73" s="5">
        <f>+'EJECUCIÓN UD'!K281</f>
        <v>0</v>
      </c>
      <c r="L73" s="220">
        <f t="shared" si="11"/>
        <v>0</v>
      </c>
      <c r="M73" s="262"/>
      <c r="N73" s="262"/>
      <c r="O73"/>
    </row>
    <row r="74" spans="1:15" ht="15" customHeight="1">
      <c r="A74" s="266" t="s">
        <v>920</v>
      </c>
      <c r="B74" s="4" t="s">
        <v>78</v>
      </c>
      <c r="C74" s="5">
        <f>+'EJECUCIÓN UD'!C284</f>
        <v>16054000</v>
      </c>
      <c r="D74" s="5">
        <f>+'EJECUCIÓN UD'!D284</f>
        <v>0</v>
      </c>
      <c r="E74" s="5">
        <f>+'EJECUCIÓN UD'!E284</f>
        <v>0</v>
      </c>
      <c r="F74" s="5">
        <f>+'EJECUCIÓN UD'!F284</f>
        <v>16054000</v>
      </c>
      <c r="G74" s="5">
        <f>+'EJECUCIÓN UD'!G284</f>
        <v>16000053</v>
      </c>
      <c r="H74" s="5">
        <f>+'EJECUCIÓN UD'!H284</f>
        <v>0</v>
      </c>
      <c r="I74" s="5">
        <f>+'EJECUCIÓN UD'!I284</f>
        <v>15939824</v>
      </c>
      <c r="J74" s="5">
        <f>+'EJECUCIÓN UD'!J284</f>
        <v>15939824</v>
      </c>
      <c r="K74" s="5">
        <f>+'EJECUCIÓN UD'!K284</f>
        <v>15939824</v>
      </c>
      <c r="L74" s="220">
        <f t="shared" si="11"/>
        <v>0.99288800298990909</v>
      </c>
      <c r="M74" s="262"/>
      <c r="N74" s="262"/>
      <c r="O74"/>
    </row>
    <row r="75" spans="1:15" ht="15" customHeight="1">
      <c r="A75" s="266" t="s">
        <v>921</v>
      </c>
      <c r="B75" s="4" t="s">
        <v>79</v>
      </c>
      <c r="C75" s="5">
        <f>+'EJECUCIÓN UD'!C285</f>
        <v>1638319000</v>
      </c>
      <c r="D75" s="5">
        <f>+'EJECUCIÓN UD'!D285</f>
        <v>0</v>
      </c>
      <c r="E75" s="5">
        <f>+'EJECUCIÓN UD'!E285</f>
        <v>0</v>
      </c>
      <c r="F75" s="5">
        <f>+'EJECUCIÓN UD'!F285</f>
        <v>1638319000</v>
      </c>
      <c r="G75" s="5">
        <f>+'EJECUCIÓN UD'!G285</f>
        <v>1638022627</v>
      </c>
      <c r="H75" s="5">
        <f>+'EJECUCIÓN UD'!H285</f>
        <v>0</v>
      </c>
      <c r="I75" s="5">
        <f>+'EJECUCIÓN UD'!I285</f>
        <v>1637841989</v>
      </c>
      <c r="J75" s="5">
        <f>+'EJECUCIÓN UD'!J285</f>
        <v>1620603499</v>
      </c>
      <c r="K75" s="5">
        <f>+'EJECUCIÓN UD'!K285</f>
        <v>1620603499</v>
      </c>
      <c r="L75" s="220">
        <f t="shared" si="11"/>
        <v>0.9997088411963726</v>
      </c>
      <c r="M75" s="262"/>
      <c r="N75" s="262"/>
      <c r="O75"/>
    </row>
    <row r="76" spans="1:15" ht="15" customHeight="1">
      <c r="A76" s="266" t="s">
        <v>922</v>
      </c>
      <c r="B76" s="4" t="s">
        <v>80</v>
      </c>
      <c r="C76" s="5">
        <f>+'EJECUCIÓN UD'!C286</f>
        <v>1100137000</v>
      </c>
      <c r="D76" s="5">
        <f>+'EJECUCIÓN UD'!D286</f>
        <v>0</v>
      </c>
      <c r="E76" s="5">
        <f>+'EJECUCIÓN UD'!E286</f>
        <v>0</v>
      </c>
      <c r="F76" s="5">
        <f>+'EJECUCIÓN UD'!F286</f>
        <v>1100137000</v>
      </c>
      <c r="G76" s="5">
        <f>+'EJECUCIÓN UD'!G286</f>
        <v>1100137000</v>
      </c>
      <c r="H76" s="5">
        <f>+'EJECUCIÓN UD'!H286</f>
        <v>0</v>
      </c>
      <c r="I76" s="5">
        <f>+'EJECUCIÓN UD'!I286</f>
        <v>1100024100</v>
      </c>
      <c r="J76" s="5">
        <f>+'EJECUCIÓN UD'!J286</f>
        <v>1100024100</v>
      </c>
      <c r="K76" s="5">
        <f>+'EJECUCIÓN UD'!K286</f>
        <v>1100024100</v>
      </c>
      <c r="L76" s="220">
        <f t="shared" si="11"/>
        <v>0.9998973764176643</v>
      </c>
      <c r="M76" s="262"/>
      <c r="N76" s="262"/>
      <c r="O76"/>
    </row>
    <row r="77" spans="1:15" ht="15" customHeight="1">
      <c r="A77" s="266" t="s">
        <v>923</v>
      </c>
      <c r="B77" s="4" t="s">
        <v>81</v>
      </c>
      <c r="C77" s="5">
        <f>+'EJECUCIÓN UD'!C287</f>
        <v>12000000</v>
      </c>
      <c r="D77" s="5">
        <f>+'EJECUCIÓN UD'!D287</f>
        <v>0</v>
      </c>
      <c r="E77" s="5">
        <f>+'EJECUCIÓN UD'!E287</f>
        <v>0</v>
      </c>
      <c r="F77" s="5">
        <f>+'EJECUCIÓN UD'!F287</f>
        <v>12000000</v>
      </c>
      <c r="G77" s="5">
        <f>+'EJECUCIÓN UD'!G287</f>
        <v>9843735</v>
      </c>
      <c r="H77" s="5">
        <f>+'EJECUCIÓN UD'!H287</f>
        <v>9172800</v>
      </c>
      <c r="I77" s="5">
        <f>+'EJECUCIÓN UD'!I287</f>
        <v>9172800</v>
      </c>
      <c r="J77" s="5">
        <f>+'EJECUCIÓN UD'!J287</f>
        <v>9172800</v>
      </c>
      <c r="K77" s="5">
        <f>+'EJECUCIÓN UD'!K287</f>
        <v>9172800</v>
      </c>
      <c r="L77" s="220">
        <f t="shared" si="11"/>
        <v>0.76439999999999997</v>
      </c>
      <c r="M77" s="262"/>
      <c r="N77" s="262"/>
      <c r="O77"/>
    </row>
    <row r="78" spans="1:15" ht="15" customHeight="1">
      <c r="A78" s="266" t="s">
        <v>924</v>
      </c>
      <c r="B78" s="4" t="s">
        <v>82</v>
      </c>
      <c r="C78" s="5">
        <f>+'EJECUCIÓN UD'!C289</f>
        <v>250000000</v>
      </c>
      <c r="D78" s="5">
        <f>+'EJECUCIÓN UD'!D289</f>
        <v>0</v>
      </c>
      <c r="E78" s="5">
        <f>+'EJECUCIÓN UD'!E289</f>
        <v>0</v>
      </c>
      <c r="F78" s="5">
        <f>+'EJECUCIÓN UD'!F289</f>
        <v>250000000</v>
      </c>
      <c r="G78" s="5">
        <f>+'EJECUCIÓN UD'!G289</f>
        <v>10692100</v>
      </c>
      <c r="H78" s="5">
        <f>+'EJECUCIÓN UD'!H289</f>
        <v>3819100</v>
      </c>
      <c r="I78" s="5">
        <f>+'EJECUCIÓN UD'!I289</f>
        <v>10692100</v>
      </c>
      <c r="J78" s="5">
        <f>+'EJECUCIÓN UD'!J289</f>
        <v>3819100</v>
      </c>
      <c r="K78" s="5">
        <f>+'EJECUCIÓN UD'!K289</f>
        <v>10692100</v>
      </c>
      <c r="L78" s="220">
        <f t="shared" si="11"/>
        <v>4.2768399999999998E-2</v>
      </c>
      <c r="M78" s="262"/>
      <c r="N78" s="262"/>
      <c r="O78"/>
    </row>
    <row r="79" spans="1:15" ht="15" customHeight="1">
      <c r="A79" s="266" t="s">
        <v>925</v>
      </c>
      <c r="B79" s="4" t="s">
        <v>83</v>
      </c>
      <c r="C79" s="5">
        <f>+'EJECUCIÓN UD'!C291</f>
        <v>6261810000</v>
      </c>
      <c r="D79" s="5">
        <f>+'EJECUCIÓN UD'!D291</f>
        <v>0</v>
      </c>
      <c r="E79" s="5">
        <f>+'EJECUCIÓN UD'!E291</f>
        <v>0</v>
      </c>
      <c r="F79" s="5">
        <f>+'EJECUCIÓN UD'!F291</f>
        <v>6261810000</v>
      </c>
      <c r="G79" s="5">
        <f>+'EJECUCIÓN UD'!G291</f>
        <v>5298339915</v>
      </c>
      <c r="H79" s="5">
        <f>+'EJECUCIÓN UD'!H291</f>
        <v>1151125896</v>
      </c>
      <c r="I79" s="5">
        <f>+'EJECUCIÓN UD'!I291</f>
        <v>1332043215</v>
      </c>
      <c r="J79" s="5">
        <f>+'EJECUCIÓN UD'!J291</f>
        <v>0</v>
      </c>
      <c r="K79" s="5">
        <f>+'EJECUCIÓN UD'!K291</f>
        <v>848106</v>
      </c>
      <c r="L79" s="220">
        <f t="shared" si="11"/>
        <v>0.21272494933573519</v>
      </c>
      <c r="M79" s="262"/>
      <c r="N79" s="262"/>
      <c r="O79"/>
    </row>
    <row r="80" spans="1:15" ht="15" customHeight="1">
      <c r="A80" s="266" t="s">
        <v>926</v>
      </c>
      <c r="B80" s="4" t="s">
        <v>85</v>
      </c>
      <c r="C80" s="5">
        <f>+'EJECUCIÓN UD'!C303</f>
        <v>871661000</v>
      </c>
      <c r="D80" s="5">
        <f>+'EJECUCIÓN UD'!D303</f>
        <v>0</v>
      </c>
      <c r="E80" s="5">
        <f>+'EJECUCIÓN UD'!E303</f>
        <v>0</v>
      </c>
      <c r="F80" s="5">
        <f>+'EJECUCIÓN UD'!F303</f>
        <v>871661000</v>
      </c>
      <c r="G80" s="5">
        <f>+'EJECUCIÓN UD'!G303</f>
        <v>0</v>
      </c>
      <c r="H80" s="5">
        <f>+'EJECUCIÓN UD'!H303</f>
        <v>0</v>
      </c>
      <c r="I80" s="5">
        <f>+'EJECUCIÓN UD'!I303</f>
        <v>0</v>
      </c>
      <c r="J80" s="5">
        <f>+'EJECUCIÓN UD'!J303</f>
        <v>0</v>
      </c>
      <c r="K80" s="5">
        <f>+'EJECUCIÓN UD'!K303</f>
        <v>0</v>
      </c>
      <c r="L80" s="220">
        <f t="shared" si="11"/>
        <v>0</v>
      </c>
      <c r="M80" s="262"/>
      <c r="N80" s="262"/>
      <c r="O80"/>
    </row>
    <row r="81" spans="1:15" s="84" customFormat="1" ht="15" customHeight="1">
      <c r="A81" s="267" t="s">
        <v>927</v>
      </c>
      <c r="B81" s="82" t="s">
        <v>38</v>
      </c>
      <c r="C81" s="83">
        <f>+'EJECUCIÓN UD'!C310+'EJECUCIÓN UD'!C314</f>
        <v>841230000</v>
      </c>
      <c r="D81" s="83">
        <f>+'EJECUCIÓN UD'!D310+'EJECUCIÓN UD'!D314</f>
        <v>0</v>
      </c>
      <c r="E81" s="83">
        <f>+'EJECUCIÓN UD'!E310+'EJECUCIÓN UD'!E314</f>
        <v>0</v>
      </c>
      <c r="F81" s="83">
        <f>+'EJECUCIÓN UD'!F310+'EJECUCIÓN UD'!F314</f>
        <v>841230000</v>
      </c>
      <c r="G81" s="83">
        <f>+'EJECUCIÓN UD'!G310+'EJECUCIÓN UD'!G314</f>
        <v>185000000</v>
      </c>
      <c r="H81" s="83">
        <f>+'EJECUCIÓN UD'!H310+'EJECUCIÓN UD'!H314</f>
        <v>0</v>
      </c>
      <c r="I81" s="83">
        <f>+'EJECUCIÓN UD'!I310+'EJECUCIÓN UD'!I314</f>
        <v>0</v>
      </c>
      <c r="J81" s="83">
        <f>+'EJECUCIÓN UD'!J310+'EJECUCIÓN UD'!J314</f>
        <v>0</v>
      </c>
      <c r="K81" s="83">
        <f>+'EJECUCIÓN UD'!K310+'EJECUCIÓN UD'!K314</f>
        <v>0</v>
      </c>
      <c r="L81" s="221">
        <f t="shared" si="11"/>
        <v>0</v>
      </c>
      <c r="M81" s="262"/>
      <c r="N81" s="262"/>
    </row>
    <row r="82" spans="1:15" ht="15" customHeight="1">
      <c r="A82" s="266" t="s">
        <v>928</v>
      </c>
      <c r="B82" s="4" t="s">
        <v>86</v>
      </c>
      <c r="C82" s="5">
        <f>+'EJECUCIÓN UD'!C316</f>
        <v>8400000</v>
      </c>
      <c r="D82" s="5">
        <f>+'EJECUCIÓN UD'!D316</f>
        <v>0</v>
      </c>
      <c r="E82" s="5">
        <f>+'EJECUCIÓN UD'!E316</f>
        <v>0</v>
      </c>
      <c r="F82" s="5">
        <f>+'EJECUCIÓN UD'!F316</f>
        <v>8400000</v>
      </c>
      <c r="G82" s="5">
        <f>+'EJECUCIÓN UD'!G316</f>
        <v>0</v>
      </c>
      <c r="H82" s="5">
        <f>+'EJECUCIÓN UD'!H316</f>
        <v>0</v>
      </c>
      <c r="I82" s="5">
        <f>+'EJECUCIÓN UD'!I316</f>
        <v>0</v>
      </c>
      <c r="J82" s="5">
        <f>+'EJECUCIÓN UD'!J316</f>
        <v>0</v>
      </c>
      <c r="K82" s="5">
        <f>+'EJECUCIÓN UD'!K316</f>
        <v>0</v>
      </c>
      <c r="L82" s="220">
        <f t="shared" si="11"/>
        <v>0</v>
      </c>
      <c r="M82" s="262"/>
      <c r="N82" s="262"/>
      <c r="O82"/>
    </row>
    <row r="83" spans="1:15" ht="15" customHeight="1">
      <c r="A83" s="266" t="s">
        <v>929</v>
      </c>
      <c r="B83" s="4" t="s">
        <v>39</v>
      </c>
      <c r="C83" s="5">
        <f>+'EJECUCIÓN UD'!C322</f>
        <v>1253743000</v>
      </c>
      <c r="D83" s="5">
        <f>+'EJECUCIÓN UD'!D322</f>
        <v>0</v>
      </c>
      <c r="E83" s="5">
        <f>+'EJECUCIÓN UD'!E322</f>
        <v>0</v>
      </c>
      <c r="F83" s="5">
        <f>+'EJECUCIÓN UD'!F322</f>
        <v>1253743000</v>
      </c>
      <c r="G83" s="5">
        <f>+'EJECUCIÓN UD'!G322</f>
        <v>1166002290</v>
      </c>
      <c r="H83" s="5">
        <f>+'EJECUCIÓN UD'!H322</f>
        <v>49060404</v>
      </c>
      <c r="I83" s="5">
        <f>+'EJECUCIÓN UD'!I322</f>
        <v>1116941886</v>
      </c>
      <c r="J83" s="5">
        <f>+'EJECUCIÓN UD'!J322</f>
        <v>137429703</v>
      </c>
      <c r="K83" s="5">
        <f>+'EJECUCIÓN UD'!K322</f>
        <v>211983351</v>
      </c>
      <c r="L83" s="220">
        <f t="shared" si="11"/>
        <v>0.8908858402399854</v>
      </c>
      <c r="M83" s="262"/>
      <c r="N83" s="262"/>
      <c r="O83"/>
    </row>
    <row r="84" spans="1:15" ht="15" customHeight="1">
      <c r="A84" s="266" t="s">
        <v>930</v>
      </c>
      <c r="B84" s="4" t="s">
        <v>87</v>
      </c>
      <c r="C84" s="5">
        <f>+'EJECUCIÓN UD'!C327+'EJECUCIÓN UD'!C334+'EJECUCIÓN UD'!C335+'EJECUCIÓN UD'!C336+'EJECUCIÓN UD'!C339+'EJECUCIÓN UD'!C340+'EJECUCIÓN UD'!C341+'EJECUCIÓN UD'!C342+'EJECUCIÓN UD'!C363+'EJECUCIÓN UD'!C379+'EJECUCIÓN UD'!C380</f>
        <v>27480296000</v>
      </c>
      <c r="D84" s="5">
        <f>+'EJECUCIÓN UD'!D327+'EJECUCIÓN UD'!D334+'EJECUCIÓN UD'!D335+'EJECUCIÓN UD'!D336+'EJECUCIÓN UD'!D339+'EJECUCIÓN UD'!D340+'EJECUCIÓN UD'!D341+'EJECUCIÓN UD'!D342+'EJECUCIÓN UD'!D363+'EJECUCIÓN UD'!D379+'EJECUCIÓN UD'!D380</f>
        <v>0</v>
      </c>
      <c r="E84" s="5">
        <f>+'EJECUCIÓN UD'!E327+'EJECUCIÓN UD'!E334+'EJECUCIÓN UD'!E335+'EJECUCIÓN UD'!E336+'EJECUCIÓN UD'!E339+'EJECUCIÓN UD'!E340+'EJECUCIÓN UD'!E341+'EJECUCIÓN UD'!E342+'EJECUCIÓN UD'!E363+'EJECUCIÓN UD'!E379+'EJECUCIÓN UD'!E380</f>
        <v>0</v>
      </c>
      <c r="F84" s="5">
        <f>+'EJECUCIÓN UD'!F327+'EJECUCIÓN UD'!F334+'EJECUCIÓN UD'!F335+'EJECUCIÓN UD'!F336+'EJECUCIÓN UD'!F339+'EJECUCIÓN UD'!F340+'EJECUCIÓN UD'!F341+'EJECUCIÓN UD'!F342+'EJECUCIÓN UD'!F363+'EJECUCIÓN UD'!F379+'EJECUCIÓN UD'!F380</f>
        <v>27480296000</v>
      </c>
      <c r="G84" s="5">
        <f>+'EJECUCIÓN UD'!G327+'EJECUCIÓN UD'!G334+'EJECUCIÓN UD'!G335+'EJECUCIÓN UD'!G336+'EJECUCIÓN UD'!G339+'EJECUCIÓN UD'!G340+'EJECUCIÓN UD'!G341+'EJECUCIÓN UD'!G342+'EJECUCIÓN UD'!G363+'EJECUCIÓN UD'!G379+'EJECUCIÓN UD'!G380</f>
        <v>21289311620</v>
      </c>
      <c r="H84" s="5">
        <f>+'EJECUCIÓN UD'!H327+'EJECUCIÓN UD'!H334+'EJECUCIÓN UD'!H335+'EJECUCIÓN UD'!H336+'EJECUCIÓN UD'!H339+'EJECUCIÓN UD'!H340+'EJECUCIÓN UD'!H341+'EJECUCIÓN UD'!H342+'EJECUCIÓN UD'!H363+'EJECUCIÓN UD'!H379+'EJECUCIÓN UD'!H380</f>
        <v>4121718435</v>
      </c>
      <c r="I84" s="5">
        <f>+'EJECUCIÓN UD'!I327+'EJECUCIÓN UD'!I334+'EJECUCIÓN UD'!I335+'EJECUCIÓN UD'!I336+'EJECUCIÓN UD'!I339+'EJECUCIÓN UD'!I340+'EJECUCIÓN UD'!I341+'EJECUCIÓN UD'!I342+'EJECUCIÓN UD'!I363+'EJECUCIÓN UD'!I379+'EJECUCIÓN UD'!I380</f>
        <v>19610137625</v>
      </c>
      <c r="J84" s="5">
        <f>+'EJECUCIÓN UD'!J327+'EJECUCIÓN UD'!J334+'EJECUCIÓN UD'!J335+'EJECUCIÓN UD'!J336+'EJECUCIÓN UD'!J339+'EJECUCIÓN UD'!J340+'EJECUCIÓN UD'!J341+'EJECUCIÓN UD'!J342+'EJECUCIÓN UD'!J363+'EJECUCIÓN UD'!J379+'EJECUCIÓN UD'!J380</f>
        <v>2504905145</v>
      </c>
      <c r="K84" s="5">
        <f>+'EJECUCIÓN UD'!K327+'EJECUCIÓN UD'!K334+'EJECUCIÓN UD'!K335+'EJECUCIÓN UD'!K336+'EJECUCIÓN UD'!K339+'EJECUCIÓN UD'!K340+'EJECUCIÓN UD'!K341+'EJECUCIÓN UD'!K342+'EJECUCIÓN UD'!K363+'EJECUCIÓN UD'!K379+'EJECUCIÓN UD'!K380</f>
        <v>3133798215</v>
      </c>
      <c r="L84" s="220">
        <f t="shared" si="11"/>
        <v>0.71360721969661467</v>
      </c>
      <c r="M84" s="262"/>
      <c r="N84" s="262"/>
      <c r="O84"/>
    </row>
    <row r="85" spans="1:15" ht="15" customHeight="1">
      <c r="A85" s="266" t="s">
        <v>931</v>
      </c>
      <c r="B85" s="4" t="s">
        <v>88</v>
      </c>
      <c r="C85" s="5">
        <f>+'EJECUCIÓN UD'!C381</f>
        <v>1170796000</v>
      </c>
      <c r="D85" s="5">
        <f>+'EJECUCIÓN UD'!D381</f>
        <v>0</v>
      </c>
      <c r="E85" s="5">
        <f>+'EJECUCIÓN UD'!E381</f>
        <v>0</v>
      </c>
      <c r="F85" s="5">
        <f>+'EJECUCIÓN UD'!F381</f>
        <v>1170796000</v>
      </c>
      <c r="G85" s="5">
        <f>+'EJECUCIÓN UD'!G381</f>
        <v>1097317746</v>
      </c>
      <c r="H85" s="5">
        <f>+'EJECUCIÓN UD'!H381</f>
        <v>24530202</v>
      </c>
      <c r="I85" s="5">
        <f>+'EJECUCIÓN UD'!I381</f>
        <v>1097317746</v>
      </c>
      <c r="J85" s="5">
        <f>+'EJECUCIÓN UD'!J381</f>
        <v>136115373</v>
      </c>
      <c r="K85" s="5">
        <f>+'EJECUCIÓN UD'!K381</f>
        <v>213761037</v>
      </c>
      <c r="L85" s="220">
        <f t="shared" si="11"/>
        <v>0.9372407712359796</v>
      </c>
      <c r="M85" s="262"/>
      <c r="N85" s="262"/>
      <c r="O85"/>
    </row>
    <row r="86" spans="1:15" ht="15" customHeight="1">
      <c r="A86" s="266" t="s">
        <v>932</v>
      </c>
      <c r="B86" s="4" t="s">
        <v>89</v>
      </c>
      <c r="C86" s="5">
        <f>+'EJECUCIÓN UD'!C385</f>
        <v>717951000</v>
      </c>
      <c r="D86" s="5">
        <f>+'EJECUCIÓN UD'!D385</f>
        <v>0</v>
      </c>
      <c r="E86" s="5">
        <f>+'EJECUCIÓN UD'!E385</f>
        <v>0</v>
      </c>
      <c r="F86" s="5">
        <f>+'EJECUCIÓN UD'!F385</f>
        <v>717951000</v>
      </c>
      <c r="G86" s="5">
        <f>+'EJECUCIÓN UD'!G385</f>
        <v>617636043</v>
      </c>
      <c r="H86" s="5">
        <f>+'EJECUCIÓN UD'!H385</f>
        <v>0</v>
      </c>
      <c r="I86" s="5">
        <f>+'EJECUCIÓN UD'!I385</f>
        <v>580023063</v>
      </c>
      <c r="J86" s="5">
        <f>+'EJECUCIÓN UD'!J385</f>
        <v>64447007</v>
      </c>
      <c r="K86" s="5">
        <f>+'EJECUCIÓN UD'!K385</f>
        <v>134666945</v>
      </c>
      <c r="L86" s="220">
        <f t="shared" si="11"/>
        <v>0.80788669839585148</v>
      </c>
      <c r="M86" s="262"/>
      <c r="N86" s="262"/>
      <c r="O86"/>
    </row>
    <row r="87" spans="1:15" ht="15" customHeight="1">
      <c r="A87" s="266" t="s">
        <v>933</v>
      </c>
      <c r="B87" s="4" t="s">
        <v>90</v>
      </c>
      <c r="C87" s="5">
        <f>+'EJECUCIÓN UD'!C389</f>
        <v>51000000</v>
      </c>
      <c r="D87" s="5">
        <f>+'EJECUCIÓN UD'!D389</f>
        <v>0</v>
      </c>
      <c r="E87" s="5">
        <f>+'EJECUCIÓN UD'!E389</f>
        <v>0</v>
      </c>
      <c r="F87" s="5">
        <f>+'EJECUCIÓN UD'!F389</f>
        <v>51000000</v>
      </c>
      <c r="G87" s="5">
        <f>+'EJECUCIÓN UD'!G389</f>
        <v>0</v>
      </c>
      <c r="H87" s="5">
        <f>+'EJECUCIÓN UD'!H389</f>
        <v>0</v>
      </c>
      <c r="I87" s="5">
        <f>+'EJECUCIÓN UD'!I389</f>
        <v>0</v>
      </c>
      <c r="J87" s="5">
        <f>+'EJECUCIÓN UD'!J389</f>
        <v>0</v>
      </c>
      <c r="K87" s="5">
        <f>+'EJECUCIÓN UD'!K389</f>
        <v>0</v>
      </c>
      <c r="L87" s="220">
        <f t="shared" si="11"/>
        <v>0</v>
      </c>
      <c r="M87" s="262"/>
      <c r="N87" s="262"/>
      <c r="O87"/>
    </row>
    <row r="88" spans="1:15" ht="15" customHeight="1">
      <c r="A88" s="266" t="s">
        <v>934</v>
      </c>
      <c r="B88" s="4" t="s">
        <v>91</v>
      </c>
      <c r="C88" s="5">
        <f>+'EJECUCIÓN UD'!C392</f>
        <v>0</v>
      </c>
      <c r="D88" s="5">
        <f>+'EJECUCIÓN UD'!D392</f>
        <v>0</v>
      </c>
      <c r="E88" s="5">
        <f>+'EJECUCIÓN UD'!E392</f>
        <v>0</v>
      </c>
      <c r="F88" s="5">
        <f>+'EJECUCIÓN UD'!F392</f>
        <v>0</v>
      </c>
      <c r="G88" s="5">
        <f>+'EJECUCIÓN UD'!G392</f>
        <v>0</v>
      </c>
      <c r="H88" s="5">
        <f>+'EJECUCIÓN UD'!H392</f>
        <v>0</v>
      </c>
      <c r="I88" s="5">
        <f>+'EJECUCIÓN UD'!I392</f>
        <v>0</v>
      </c>
      <c r="J88" s="5">
        <f>+'EJECUCIÓN UD'!J392</f>
        <v>0</v>
      </c>
      <c r="K88" s="5">
        <f>+'EJECUCIÓN UD'!K392</f>
        <v>0</v>
      </c>
      <c r="L88" s="220" t="e">
        <f t="shared" si="11"/>
        <v>#DIV/0!</v>
      </c>
      <c r="M88" s="262"/>
      <c r="N88" s="262"/>
      <c r="O88"/>
    </row>
    <row r="89" spans="1:15" ht="15" customHeight="1">
      <c r="A89" s="266" t="s">
        <v>935</v>
      </c>
      <c r="B89" s="4" t="s">
        <v>40</v>
      </c>
      <c r="C89" s="5">
        <f>+'EJECUCIÓN UD'!C394</f>
        <v>260759000</v>
      </c>
      <c r="D89" s="5">
        <f>+'EJECUCIÓN UD'!D394</f>
        <v>0</v>
      </c>
      <c r="E89" s="5">
        <f>+'EJECUCIÓN UD'!E394</f>
        <v>0</v>
      </c>
      <c r="F89" s="5">
        <f>+'EJECUCIÓN UD'!F394</f>
        <v>260759000</v>
      </c>
      <c r="G89" s="5">
        <f>+'EJECUCIÓN UD'!G394</f>
        <v>52637096</v>
      </c>
      <c r="H89" s="5">
        <f>+'EJECUCIÓN UD'!H394</f>
        <v>35307652</v>
      </c>
      <c r="I89" s="5">
        <f>+'EJECUCIÓN UD'!I394</f>
        <v>52637096</v>
      </c>
      <c r="J89" s="5">
        <f>+'EJECUCIÓN UD'!J394</f>
        <v>35307652</v>
      </c>
      <c r="K89" s="5">
        <f>+'EJECUCIÓN UD'!K394</f>
        <v>52637096</v>
      </c>
      <c r="L89" s="220">
        <f t="shared" ref="L89:L126" si="12">+I89/F89</f>
        <v>0.20186109012536479</v>
      </c>
      <c r="M89" s="262"/>
      <c r="N89" s="262"/>
      <c r="O89"/>
    </row>
    <row r="90" spans="1:15" ht="15" customHeight="1">
      <c r="A90" s="266" t="s">
        <v>936</v>
      </c>
      <c r="B90" s="4" t="s">
        <v>92</v>
      </c>
      <c r="C90" s="5">
        <f>+'EJECUCIÓN UD'!C395</f>
        <v>54010000</v>
      </c>
      <c r="D90" s="5">
        <f>+'EJECUCIÓN UD'!D395</f>
        <v>0</v>
      </c>
      <c r="E90" s="5">
        <f>+'EJECUCIÓN UD'!E395</f>
        <v>0</v>
      </c>
      <c r="F90" s="5">
        <f>+'EJECUCIÓN UD'!F395</f>
        <v>54010000</v>
      </c>
      <c r="G90" s="5">
        <f>+'EJECUCIÓN UD'!G395</f>
        <v>5311710</v>
      </c>
      <c r="H90" s="5">
        <f>+'EJECUCIÓN UD'!H395</f>
        <v>5311710</v>
      </c>
      <c r="I90" s="5">
        <f>+'EJECUCIÓN UD'!I395</f>
        <v>5311710</v>
      </c>
      <c r="J90" s="5">
        <f>+'EJECUCIÓN UD'!J395</f>
        <v>5311710</v>
      </c>
      <c r="K90" s="5">
        <f>+'EJECUCIÓN UD'!K395</f>
        <v>5311710</v>
      </c>
      <c r="L90" s="220">
        <f t="shared" si="12"/>
        <v>9.8346787631920021E-2</v>
      </c>
      <c r="M90" s="262"/>
      <c r="N90" s="262"/>
      <c r="O90"/>
    </row>
    <row r="91" spans="1:15" ht="15" customHeight="1">
      <c r="A91" s="266" t="s">
        <v>937</v>
      </c>
      <c r="B91" s="4" t="s">
        <v>93</v>
      </c>
      <c r="C91" s="5">
        <f>+'EJECUCIÓN UD'!C396</f>
        <v>1280475000</v>
      </c>
      <c r="D91" s="5">
        <f>+'EJECUCIÓN UD'!D396</f>
        <v>0</v>
      </c>
      <c r="E91" s="5">
        <f>+'EJECUCIÓN UD'!E396</f>
        <v>0</v>
      </c>
      <c r="F91" s="5">
        <f>+'EJECUCIÓN UD'!F396</f>
        <v>1280475000</v>
      </c>
      <c r="G91" s="5">
        <f>+'EJECUCIÓN UD'!G396</f>
        <v>0</v>
      </c>
      <c r="H91" s="5">
        <f>+'EJECUCIÓN UD'!H396</f>
        <v>0</v>
      </c>
      <c r="I91" s="5">
        <f>+'EJECUCIÓN UD'!I396</f>
        <v>0</v>
      </c>
      <c r="J91" s="5">
        <f>+'EJECUCIÓN UD'!J396</f>
        <v>0</v>
      </c>
      <c r="K91" s="5">
        <f>+'EJECUCIÓN UD'!K396</f>
        <v>0</v>
      </c>
      <c r="L91" s="220">
        <f t="shared" si="12"/>
        <v>0</v>
      </c>
      <c r="M91" s="262"/>
      <c r="N91" s="262"/>
      <c r="O91"/>
    </row>
    <row r="92" spans="1:15" ht="15" customHeight="1">
      <c r="A92" s="266" t="s">
        <v>938</v>
      </c>
      <c r="B92" s="4" t="s">
        <v>41</v>
      </c>
      <c r="C92" s="5">
        <f>+'EJECUCIÓN UD'!C397</f>
        <v>1600000</v>
      </c>
      <c r="D92" s="5">
        <f>+'EJECUCIÓN UD'!D397</f>
        <v>0</v>
      </c>
      <c r="E92" s="5">
        <f>+'EJECUCIÓN UD'!E397</f>
        <v>0</v>
      </c>
      <c r="F92" s="5">
        <f>+'EJECUCIÓN UD'!F397</f>
        <v>1600000</v>
      </c>
      <c r="G92" s="5">
        <f>+'EJECUCIÓN UD'!G397</f>
        <v>0</v>
      </c>
      <c r="H92" s="5">
        <f>+'EJECUCIÓN UD'!H397</f>
        <v>0</v>
      </c>
      <c r="I92" s="5">
        <f>+'EJECUCIÓN UD'!I397</f>
        <v>0</v>
      </c>
      <c r="J92" s="5">
        <f>+'EJECUCIÓN UD'!J397</f>
        <v>0</v>
      </c>
      <c r="K92" s="5">
        <f>+'EJECUCIÓN UD'!K397</f>
        <v>0</v>
      </c>
      <c r="L92" s="220">
        <f t="shared" si="12"/>
        <v>0</v>
      </c>
      <c r="M92" s="262"/>
      <c r="N92" s="262"/>
      <c r="O92"/>
    </row>
    <row r="93" spans="1:15" ht="15" customHeight="1">
      <c r="A93" s="266"/>
      <c r="B93" s="4" t="s">
        <v>189</v>
      </c>
      <c r="C93" s="5">
        <f>+'EJECUCIÓN UD'!C398</f>
        <v>0</v>
      </c>
      <c r="D93" s="5">
        <f>+'EJECUCIÓN UD'!D398</f>
        <v>0</v>
      </c>
      <c r="E93" s="5">
        <f>+'EJECUCIÓN UD'!E398</f>
        <v>0</v>
      </c>
      <c r="F93" s="5">
        <f>+'EJECUCIÓN UD'!F398</f>
        <v>0</v>
      </c>
      <c r="G93" s="5">
        <f>+'EJECUCIÓN UD'!G398</f>
        <v>0</v>
      </c>
      <c r="H93" s="5">
        <f>+'EJECUCIÓN UD'!H398</f>
        <v>0</v>
      </c>
      <c r="I93" s="5">
        <f>+'EJECUCIÓN UD'!I398</f>
        <v>0</v>
      </c>
      <c r="J93" s="5">
        <f>+'EJECUCIÓN UD'!J398</f>
        <v>0</v>
      </c>
      <c r="K93" s="5">
        <f>+'EJECUCIÓN UD'!K398</f>
        <v>0</v>
      </c>
      <c r="L93" s="220"/>
      <c r="M93" s="262"/>
      <c r="N93" s="262"/>
      <c r="O93"/>
    </row>
    <row r="94" spans="1:15" ht="15" customHeight="1">
      <c r="A94" s="266" t="s">
        <v>939</v>
      </c>
      <c r="B94" s="4" t="s">
        <v>94</v>
      </c>
      <c r="C94" s="5">
        <f>+'EJECUCIÓN UD'!C399</f>
        <v>57538000</v>
      </c>
      <c r="D94" s="5">
        <f>+'EJECUCIÓN UD'!D399</f>
        <v>0</v>
      </c>
      <c r="E94" s="5">
        <f>+'EJECUCIÓN UD'!E399</f>
        <v>0</v>
      </c>
      <c r="F94" s="5">
        <f>+'EJECUCIÓN UD'!F399</f>
        <v>57538000</v>
      </c>
      <c r="G94" s="5">
        <f>+'EJECUCIÓN UD'!G399</f>
        <v>41224830</v>
      </c>
      <c r="H94" s="5">
        <f>+'EJECUCIÓN UD'!H399</f>
        <v>27158830</v>
      </c>
      <c r="I94" s="5">
        <f>+'EJECUCIÓN UD'!I399</f>
        <v>41224830</v>
      </c>
      <c r="J94" s="5">
        <f>+'EJECUCIÓN UD'!J399</f>
        <v>27158830</v>
      </c>
      <c r="K94" s="5">
        <f>+'EJECUCIÓN UD'!K399</f>
        <v>41224830</v>
      </c>
      <c r="L94" s="220">
        <f t="shared" si="12"/>
        <v>0.71648006534811781</v>
      </c>
      <c r="M94" s="262"/>
      <c r="N94" s="262"/>
      <c r="O94"/>
    </row>
    <row r="95" spans="1:15" ht="15" customHeight="1">
      <c r="A95" s="266" t="s">
        <v>940</v>
      </c>
      <c r="B95" s="4" t="s">
        <v>95</v>
      </c>
      <c r="C95" s="5">
        <f>+'EJECUCIÓN UD'!C401</f>
        <v>8361143000</v>
      </c>
      <c r="D95" s="5">
        <f>+'EJECUCIÓN UD'!D401</f>
        <v>0</v>
      </c>
      <c r="E95" s="5">
        <f>+'EJECUCIÓN UD'!E401</f>
        <v>0</v>
      </c>
      <c r="F95" s="5">
        <f>+'EJECUCIÓN UD'!F401</f>
        <v>8361143000</v>
      </c>
      <c r="G95" s="5">
        <f>+'EJECUCIÓN UD'!G401</f>
        <v>659251000</v>
      </c>
      <c r="H95" s="5">
        <f>+'EJECUCIÓN UD'!H401</f>
        <v>0</v>
      </c>
      <c r="I95" s="5">
        <f>+'EJECUCIÓN UD'!I401</f>
        <v>0</v>
      </c>
      <c r="J95" s="5">
        <f>+'EJECUCIÓN UD'!J401</f>
        <v>0</v>
      </c>
      <c r="K95" s="5">
        <f>+'EJECUCIÓN UD'!K401</f>
        <v>0</v>
      </c>
      <c r="L95" s="220">
        <f t="shared" si="12"/>
        <v>0</v>
      </c>
      <c r="M95" s="262"/>
      <c r="N95" s="262"/>
      <c r="O95"/>
    </row>
    <row r="96" spans="1:15" ht="15" customHeight="1">
      <c r="A96" s="266" t="s">
        <v>941</v>
      </c>
      <c r="B96" s="4" t="s">
        <v>42</v>
      </c>
      <c r="C96" s="5">
        <f>+'EJECUCIÓN UD'!C402</f>
        <v>4283587000</v>
      </c>
      <c r="D96" s="5">
        <f>+'EJECUCIÓN UD'!D402</f>
        <v>0</v>
      </c>
      <c r="E96" s="5">
        <f>+'EJECUCIÓN UD'!E402</f>
        <v>0</v>
      </c>
      <c r="F96" s="5">
        <f>+'EJECUCIÓN UD'!F402</f>
        <v>4283587000</v>
      </c>
      <c r="G96" s="5">
        <f>+'EJECUCIÓN UD'!G402</f>
        <v>659251000</v>
      </c>
      <c r="H96" s="5">
        <f>+'EJECUCIÓN UD'!H402</f>
        <v>0</v>
      </c>
      <c r="I96" s="5">
        <f>+'EJECUCIÓN UD'!I402</f>
        <v>0</v>
      </c>
      <c r="J96" s="5">
        <f>+'EJECUCIÓN UD'!J402</f>
        <v>0</v>
      </c>
      <c r="K96" s="5">
        <f>+'EJECUCIÓN UD'!K402</f>
        <v>0</v>
      </c>
      <c r="L96" s="220">
        <f t="shared" si="12"/>
        <v>0</v>
      </c>
      <c r="M96" s="262"/>
      <c r="N96" s="262"/>
      <c r="O96"/>
    </row>
    <row r="97" spans="1:15" ht="15" customHeight="1">
      <c r="A97" s="266" t="s">
        <v>942</v>
      </c>
      <c r="B97" s="4" t="s">
        <v>43</v>
      </c>
      <c r="C97" s="5">
        <f>+'EJECUCIÓN UD'!C405</f>
        <v>25750000</v>
      </c>
      <c r="D97" s="5">
        <f>+'EJECUCIÓN UD'!D405</f>
        <v>0</v>
      </c>
      <c r="E97" s="5">
        <f>+'EJECUCIÓN UD'!E405</f>
        <v>0</v>
      </c>
      <c r="F97" s="5">
        <f>+'EJECUCIÓN UD'!F405</f>
        <v>25750000</v>
      </c>
      <c r="G97" s="5">
        <f>+'EJECUCIÓN UD'!G405</f>
        <v>25750000</v>
      </c>
      <c r="H97" s="5">
        <f>+'EJECUCIÓN UD'!H405</f>
        <v>0</v>
      </c>
      <c r="I97" s="5">
        <f>+'EJECUCIÓN UD'!I405</f>
        <v>0</v>
      </c>
      <c r="J97" s="5">
        <f>+'EJECUCIÓN UD'!J405</f>
        <v>0</v>
      </c>
      <c r="K97" s="5">
        <f>+'EJECUCIÓN UD'!K405</f>
        <v>0</v>
      </c>
      <c r="L97" s="220">
        <f t="shared" si="12"/>
        <v>0</v>
      </c>
      <c r="M97" s="262"/>
      <c r="N97" s="262"/>
      <c r="O97"/>
    </row>
    <row r="98" spans="1:15" ht="15" customHeight="1">
      <c r="A98" s="266" t="s">
        <v>943</v>
      </c>
      <c r="B98" s="4" t="s">
        <v>96</v>
      </c>
      <c r="C98" s="5">
        <f>+'EJECUCIÓN UD'!C407+'EJECUCIÓN UD'!C428</f>
        <v>2255386000</v>
      </c>
      <c r="D98" s="5">
        <f>+'EJECUCIÓN UD'!D407+'EJECUCIÓN UD'!D428</f>
        <v>0</v>
      </c>
      <c r="E98" s="5">
        <f>+'EJECUCIÓN UD'!E407+'EJECUCIÓN UD'!E428</f>
        <v>0</v>
      </c>
      <c r="F98" s="5">
        <f>+'EJECUCIÓN UD'!F407+'EJECUCIÓN UD'!F428</f>
        <v>2255386000</v>
      </c>
      <c r="G98" s="5">
        <f>+'EJECUCIÓN UD'!G407+'EJECUCIÓN UD'!G428</f>
        <v>71670563</v>
      </c>
      <c r="H98" s="5">
        <f>+'EJECUCIÓN UD'!H407+'EJECUCIÓN UD'!H428</f>
        <v>22781421</v>
      </c>
      <c r="I98" s="5">
        <f>+'EJECUCIÓN UD'!I407+'EJECUCIÓN UD'!I428</f>
        <v>57368948</v>
      </c>
      <c r="J98" s="5">
        <f>+'EJECUCIÓN UD'!J407+'EJECUCIÓN UD'!J428</f>
        <v>11337050</v>
      </c>
      <c r="K98" s="5">
        <f>+'EJECUCIÓN UD'!K407+'EJECUCIÓN UD'!K428</f>
        <v>42138747</v>
      </c>
      <c r="L98" s="220">
        <f t="shared" si="12"/>
        <v>2.5436421082688284E-2</v>
      </c>
      <c r="M98" s="262"/>
      <c r="N98" s="262"/>
      <c r="O98"/>
    </row>
    <row r="99" spans="1:15" ht="15" customHeight="1">
      <c r="A99" s="266" t="s">
        <v>944</v>
      </c>
      <c r="B99" s="4" t="s">
        <v>97</v>
      </c>
      <c r="C99" s="5">
        <f>+'EJECUCIÓN UD'!C448</f>
        <v>248000000</v>
      </c>
      <c r="D99" s="5">
        <f>+'EJECUCIÓN UD'!D448</f>
        <v>0</v>
      </c>
      <c r="E99" s="5">
        <f>+'EJECUCIÓN UD'!E448</f>
        <v>0</v>
      </c>
      <c r="F99" s="5">
        <f>+'EJECUCIÓN UD'!F448</f>
        <v>248000000</v>
      </c>
      <c r="G99" s="5">
        <f>+'EJECUCIÓN UD'!G448</f>
        <v>82670000</v>
      </c>
      <c r="H99" s="5">
        <f>+'EJECUCIÓN UD'!H448</f>
        <v>0</v>
      </c>
      <c r="I99" s="5">
        <f>+'EJECUCIÓN UD'!I448</f>
        <v>0</v>
      </c>
      <c r="J99" s="5">
        <f>+'EJECUCIÓN UD'!J448</f>
        <v>0</v>
      </c>
      <c r="K99" s="5">
        <f>+'EJECUCIÓN UD'!K448</f>
        <v>0</v>
      </c>
      <c r="L99" s="220">
        <f t="shared" si="12"/>
        <v>0</v>
      </c>
      <c r="M99" s="262"/>
      <c r="N99" s="262"/>
      <c r="O99"/>
    </row>
    <row r="100" spans="1:15" ht="15" customHeight="1">
      <c r="A100" s="266" t="s">
        <v>945</v>
      </c>
      <c r="B100" s="4" t="s">
        <v>98</v>
      </c>
      <c r="C100" s="5">
        <f>+'EJECUCIÓN UD'!C449</f>
        <v>101370000</v>
      </c>
      <c r="D100" s="5">
        <f>+'EJECUCIÓN UD'!D449</f>
        <v>0</v>
      </c>
      <c r="E100" s="5">
        <f>+'EJECUCIÓN UD'!E449</f>
        <v>0</v>
      </c>
      <c r="F100" s="5">
        <f>+'EJECUCIÓN UD'!F449</f>
        <v>101370000</v>
      </c>
      <c r="G100" s="5">
        <f>+'EJECUCIÓN UD'!G449</f>
        <v>0</v>
      </c>
      <c r="H100" s="5">
        <f>+'EJECUCIÓN UD'!H449</f>
        <v>0</v>
      </c>
      <c r="I100" s="5">
        <f>+'EJECUCIÓN UD'!I449</f>
        <v>0</v>
      </c>
      <c r="J100" s="5">
        <f>+'EJECUCIÓN UD'!J449</f>
        <v>0</v>
      </c>
      <c r="K100" s="5">
        <f>+'EJECUCIÓN UD'!K449</f>
        <v>0</v>
      </c>
      <c r="L100" s="220">
        <f t="shared" si="12"/>
        <v>0</v>
      </c>
      <c r="M100" s="262"/>
      <c r="N100" s="262"/>
      <c r="O100"/>
    </row>
    <row r="101" spans="1:15" ht="15" customHeight="1">
      <c r="A101" s="266" t="s">
        <v>946</v>
      </c>
      <c r="B101" s="4" t="s">
        <v>99</v>
      </c>
      <c r="C101" s="5">
        <f>+'EJECUCIÓN UD'!C452</f>
        <v>379157000</v>
      </c>
      <c r="D101" s="5">
        <f>+'EJECUCIÓN UD'!D452</f>
        <v>0</v>
      </c>
      <c r="E101" s="5">
        <f>+'EJECUCIÓN UD'!E452</f>
        <v>0</v>
      </c>
      <c r="F101" s="5">
        <f>+'EJECUCIÓN UD'!F452</f>
        <v>379157000</v>
      </c>
      <c r="G101" s="5">
        <f>+'EJECUCIÓN UD'!G452</f>
        <v>0</v>
      </c>
      <c r="H101" s="5">
        <f>+'EJECUCIÓN UD'!H452</f>
        <v>0</v>
      </c>
      <c r="I101" s="5">
        <f>+'EJECUCIÓN UD'!I452</f>
        <v>0</v>
      </c>
      <c r="J101" s="5">
        <f>+'EJECUCIÓN UD'!J452</f>
        <v>0</v>
      </c>
      <c r="K101" s="5">
        <f>+'EJECUCIÓN UD'!K452</f>
        <v>0</v>
      </c>
      <c r="L101" s="220">
        <f t="shared" si="12"/>
        <v>0</v>
      </c>
      <c r="M101" s="262"/>
      <c r="N101" s="262"/>
      <c r="O101"/>
    </row>
    <row r="102" spans="1:15" ht="15" customHeight="1">
      <c r="A102" s="266" t="s">
        <v>947</v>
      </c>
      <c r="B102" s="4" t="s">
        <v>100</v>
      </c>
      <c r="C102" s="5">
        <f>+'EJECUCIÓN UD'!C456</f>
        <v>50000000</v>
      </c>
      <c r="D102" s="5">
        <f>+'EJECUCIÓN UD'!D456</f>
        <v>0</v>
      </c>
      <c r="E102" s="5">
        <f>+'EJECUCIÓN UD'!E456</f>
        <v>0</v>
      </c>
      <c r="F102" s="5">
        <f>+'EJECUCIÓN UD'!F456</f>
        <v>50000000</v>
      </c>
      <c r="G102" s="5">
        <f>+'EJECUCIÓN UD'!G456</f>
        <v>0</v>
      </c>
      <c r="H102" s="5">
        <f>+'EJECUCIÓN UD'!H456</f>
        <v>0</v>
      </c>
      <c r="I102" s="5">
        <f>+'EJECUCIÓN UD'!I456</f>
        <v>0</v>
      </c>
      <c r="J102" s="5">
        <f>+'EJECUCIÓN UD'!J456</f>
        <v>0</v>
      </c>
      <c r="K102" s="5">
        <f>+'EJECUCIÓN UD'!K456</f>
        <v>0</v>
      </c>
      <c r="L102" s="220">
        <f t="shared" si="12"/>
        <v>0</v>
      </c>
      <c r="M102" s="262"/>
      <c r="N102" s="262"/>
      <c r="O102"/>
    </row>
    <row r="103" spans="1:15" ht="15" customHeight="1">
      <c r="A103" s="266" t="s">
        <v>948</v>
      </c>
      <c r="B103" s="4" t="s">
        <v>101</v>
      </c>
      <c r="C103" s="5">
        <f>+'EJECUCIÓN UD'!C457</f>
        <v>1249117000</v>
      </c>
      <c r="D103" s="5">
        <f>+'EJECUCIÓN UD'!D457</f>
        <v>0</v>
      </c>
      <c r="E103" s="5">
        <f>+'EJECUCIÓN UD'!E457</f>
        <v>0</v>
      </c>
      <c r="F103" s="5">
        <f>+'EJECUCIÓN UD'!F457</f>
        <v>1249117000</v>
      </c>
      <c r="G103" s="5">
        <f>+'EJECUCIÓN UD'!G457</f>
        <v>403951000</v>
      </c>
      <c r="H103" s="5">
        <f>+'EJECUCIÓN UD'!H457</f>
        <v>0</v>
      </c>
      <c r="I103" s="5">
        <f>+'EJECUCIÓN UD'!I457</f>
        <v>0</v>
      </c>
      <c r="J103" s="5">
        <f>+'EJECUCIÓN UD'!J457</f>
        <v>0</v>
      </c>
      <c r="K103" s="5">
        <f>+'EJECUCIÓN UD'!K457</f>
        <v>0</v>
      </c>
      <c r="L103" s="220">
        <f t="shared" si="12"/>
        <v>0</v>
      </c>
      <c r="M103" s="262"/>
      <c r="N103" s="262"/>
      <c r="O103"/>
    </row>
    <row r="104" spans="1:15" ht="15" customHeight="1">
      <c r="A104" s="266" t="s">
        <v>949</v>
      </c>
      <c r="B104" s="4" t="s">
        <v>864</v>
      </c>
      <c r="C104" s="5">
        <f>+'EJECUCIÓN UD'!C462</f>
        <v>100000000</v>
      </c>
      <c r="D104" s="5">
        <f>+'EJECUCIÓN UD'!D462</f>
        <v>0</v>
      </c>
      <c r="E104" s="5">
        <f>+'EJECUCIÓN UD'!E462</f>
        <v>0</v>
      </c>
      <c r="F104" s="5">
        <f>+'EJECUCIÓN UD'!F462</f>
        <v>100000000</v>
      </c>
      <c r="G104" s="5">
        <f>+'EJECUCIÓN UD'!G462</f>
        <v>30000000</v>
      </c>
      <c r="H104" s="5">
        <f>+'EJECUCIÓN UD'!H462</f>
        <v>0</v>
      </c>
      <c r="I104" s="5">
        <f>+'EJECUCIÓN UD'!I462</f>
        <v>0</v>
      </c>
      <c r="J104" s="5">
        <f>+'EJECUCIÓN UD'!J462</f>
        <v>0</v>
      </c>
      <c r="K104" s="5">
        <f>+'EJECUCIÓN UD'!K462</f>
        <v>0</v>
      </c>
      <c r="L104" s="220">
        <f t="shared" si="12"/>
        <v>0</v>
      </c>
      <c r="M104" s="262"/>
      <c r="N104" s="262"/>
      <c r="O104"/>
    </row>
    <row r="105" spans="1:15" ht="15" customHeight="1">
      <c r="A105" s="266" t="s">
        <v>950</v>
      </c>
      <c r="B105" s="4" t="s">
        <v>102</v>
      </c>
      <c r="C105" s="5">
        <f>+'EJECUCIÓN UD'!C463</f>
        <v>124915000</v>
      </c>
      <c r="D105" s="5">
        <f>+'EJECUCIÓN UD'!D463</f>
        <v>0</v>
      </c>
      <c r="E105" s="5">
        <f>+'EJECUCIÓN UD'!E463</f>
        <v>0</v>
      </c>
      <c r="F105" s="5">
        <f>+'EJECUCIÓN UD'!F463</f>
        <v>124915000</v>
      </c>
      <c r="G105" s="5">
        <f>+'EJECUCIÓN UD'!G463</f>
        <v>0</v>
      </c>
      <c r="H105" s="5">
        <f>+'EJECUCIÓN UD'!H463</f>
        <v>0</v>
      </c>
      <c r="I105" s="5">
        <f>+'EJECUCIÓN UD'!I463</f>
        <v>0</v>
      </c>
      <c r="J105" s="5">
        <f>+'EJECUCIÓN UD'!J463</f>
        <v>0</v>
      </c>
      <c r="K105" s="5">
        <f>+'EJECUCIÓN UD'!K463</f>
        <v>0</v>
      </c>
      <c r="L105" s="220">
        <f t="shared" si="12"/>
        <v>0</v>
      </c>
      <c r="M105" s="262"/>
      <c r="N105" s="262"/>
      <c r="O105"/>
    </row>
    <row r="106" spans="1:15" ht="15" customHeight="1">
      <c r="A106" s="266" t="s">
        <v>951</v>
      </c>
      <c r="B106" s="4" t="s">
        <v>103</v>
      </c>
      <c r="C106" s="5">
        <f>+'EJECUCIÓN UD'!C467</f>
        <v>90000000</v>
      </c>
      <c r="D106" s="5">
        <f>+'EJECUCIÓN UD'!D467</f>
        <v>0</v>
      </c>
      <c r="E106" s="5">
        <f>+'EJECUCIÓN UD'!E467</f>
        <v>0</v>
      </c>
      <c r="F106" s="5">
        <f>+'EJECUCIÓN UD'!F467</f>
        <v>90000000</v>
      </c>
      <c r="G106" s="5">
        <f>+'EJECUCIÓN UD'!G467</f>
        <v>0</v>
      </c>
      <c r="H106" s="5">
        <f>+'EJECUCIÓN UD'!H467</f>
        <v>0</v>
      </c>
      <c r="I106" s="5">
        <f>+'EJECUCIÓN UD'!I467</f>
        <v>0</v>
      </c>
      <c r="J106" s="5">
        <f>+'EJECUCIÓN UD'!J467</f>
        <v>0</v>
      </c>
      <c r="K106" s="5">
        <f>+'EJECUCIÓN UD'!K467</f>
        <v>0</v>
      </c>
      <c r="L106" s="220">
        <f t="shared" si="12"/>
        <v>0</v>
      </c>
      <c r="M106" s="262"/>
      <c r="N106" s="262"/>
      <c r="O106"/>
    </row>
    <row r="107" spans="1:15" ht="15" customHeight="1">
      <c r="A107" s="266" t="s">
        <v>952</v>
      </c>
      <c r="B107" s="4" t="s">
        <v>865</v>
      </c>
      <c r="C107" s="5">
        <f>+'EJECUCIÓN UD'!C469</f>
        <v>712000000</v>
      </c>
      <c r="D107" s="5">
        <f>+'EJECUCIÓN UD'!D469</f>
        <v>0</v>
      </c>
      <c r="E107" s="5">
        <f>+'EJECUCIÓN UD'!E469</f>
        <v>0</v>
      </c>
      <c r="F107" s="5">
        <f>+'EJECUCIÓN UD'!F469</f>
        <v>712000000</v>
      </c>
      <c r="G107" s="5">
        <f>+'EJECUCIÓN UD'!G469</f>
        <v>160597300</v>
      </c>
      <c r="H107" s="5">
        <f>+'EJECUCIÓN UD'!H469</f>
        <v>0</v>
      </c>
      <c r="I107" s="5">
        <f>+'EJECUCIÓN UD'!I469</f>
        <v>0</v>
      </c>
      <c r="J107" s="5">
        <f>+'EJECUCIÓN UD'!J469</f>
        <v>0</v>
      </c>
      <c r="K107" s="5">
        <f>+'EJECUCIÓN UD'!K469</f>
        <v>0</v>
      </c>
      <c r="L107" s="220"/>
      <c r="M107" s="262"/>
      <c r="N107" s="262"/>
      <c r="O107"/>
    </row>
    <row r="108" spans="1:15" ht="15" customHeight="1">
      <c r="A108" s="266" t="s">
        <v>953</v>
      </c>
      <c r="B108" s="4" t="s">
        <v>104</v>
      </c>
      <c r="C108" s="5">
        <f>+'EJECUCIÓN UD'!C468</f>
        <v>0</v>
      </c>
      <c r="D108" s="5">
        <f>+'EJECUCIÓN UD'!D468</f>
        <v>0</v>
      </c>
      <c r="E108" s="5">
        <f>+'EJECUCIÓN UD'!E468</f>
        <v>0</v>
      </c>
      <c r="F108" s="5">
        <f>+'EJECUCIÓN UD'!F468</f>
        <v>0</v>
      </c>
      <c r="G108" s="5">
        <f>+'EJECUCIÓN UD'!G468</f>
        <v>0</v>
      </c>
      <c r="H108" s="5">
        <f>+'EJECUCIÓN UD'!H468</f>
        <v>0</v>
      </c>
      <c r="I108" s="5">
        <f>+'EJECUCIÓN UD'!I468</f>
        <v>0</v>
      </c>
      <c r="J108" s="5">
        <f>+'EJECUCIÓN UD'!J468</f>
        <v>0</v>
      </c>
      <c r="K108" s="5">
        <f>+'EJECUCIÓN UD'!K468</f>
        <v>0</v>
      </c>
      <c r="L108" s="220" t="e">
        <f t="shared" si="12"/>
        <v>#DIV/0!</v>
      </c>
      <c r="M108" s="262"/>
      <c r="N108" s="262"/>
      <c r="O108"/>
    </row>
    <row r="109" spans="1:15" ht="15" customHeight="1">
      <c r="A109" s="266" t="s">
        <v>954</v>
      </c>
      <c r="B109" s="4" t="s">
        <v>106</v>
      </c>
      <c r="C109" s="5">
        <f>+'EJECUCIÓN UD'!C472</f>
        <v>325813000</v>
      </c>
      <c r="D109" s="5">
        <f>+'EJECUCIÓN UD'!D472</f>
        <v>0</v>
      </c>
      <c r="E109" s="5">
        <f>+'EJECUCIÓN UD'!E472</f>
        <v>0</v>
      </c>
      <c r="F109" s="5">
        <f>+'EJECUCIÓN UD'!F472</f>
        <v>325813000</v>
      </c>
      <c r="G109" s="5">
        <f>+'EJECUCIÓN UD'!G472</f>
        <v>0</v>
      </c>
      <c r="H109" s="5">
        <f>+'EJECUCIÓN UD'!H472</f>
        <v>0</v>
      </c>
      <c r="I109" s="5">
        <f>+'EJECUCIÓN UD'!I472</f>
        <v>0</v>
      </c>
      <c r="J109" s="5">
        <f>+'EJECUCIÓN UD'!J472</f>
        <v>0</v>
      </c>
      <c r="K109" s="5">
        <f>+'EJECUCIÓN UD'!K472</f>
        <v>0</v>
      </c>
      <c r="L109" s="220">
        <f t="shared" si="12"/>
        <v>0</v>
      </c>
      <c r="M109" s="262"/>
      <c r="N109" s="262"/>
      <c r="O109"/>
    </row>
    <row r="110" spans="1:15" ht="15" customHeight="1">
      <c r="A110" s="266" t="s">
        <v>955</v>
      </c>
      <c r="B110" s="4" t="s">
        <v>45</v>
      </c>
      <c r="C110" s="5">
        <f>+'EJECUCIÓN UD'!C485</f>
        <v>385032000</v>
      </c>
      <c r="D110" s="5">
        <f>+'EJECUCIÓN UD'!D485</f>
        <v>0</v>
      </c>
      <c r="E110" s="5">
        <f>+'EJECUCIÓN UD'!E485</f>
        <v>0</v>
      </c>
      <c r="F110" s="5">
        <f>+'EJECUCIÓN UD'!F485</f>
        <v>385032000</v>
      </c>
      <c r="G110" s="5">
        <f>+'EJECUCIÓN UD'!G485</f>
        <v>80000000</v>
      </c>
      <c r="H110" s="5">
        <f>+'EJECUCIÓN UD'!H485</f>
        <v>0</v>
      </c>
      <c r="I110" s="5">
        <f>+'EJECUCIÓN UD'!I485</f>
        <v>0</v>
      </c>
      <c r="J110" s="5">
        <f>+'EJECUCIÓN UD'!J485</f>
        <v>0</v>
      </c>
      <c r="K110" s="5">
        <f>+'EJECUCIÓN UD'!K485</f>
        <v>0</v>
      </c>
      <c r="L110" s="220">
        <f t="shared" si="12"/>
        <v>0</v>
      </c>
      <c r="M110" s="262"/>
      <c r="N110" s="262"/>
      <c r="O110"/>
    </row>
    <row r="111" spans="1:15" ht="15" customHeight="1">
      <c r="A111" s="266" t="s">
        <v>956</v>
      </c>
      <c r="B111" s="4" t="s">
        <v>107</v>
      </c>
      <c r="C111" s="5">
        <f>+'EJECUCIÓN UD'!C497+'EJECUCIÓN UD'!C506</f>
        <v>358510000</v>
      </c>
      <c r="D111" s="5">
        <f>+'EJECUCIÓN UD'!D497+'EJECUCIÓN UD'!D506</f>
        <v>0</v>
      </c>
      <c r="E111" s="5">
        <f>+'EJECUCIÓN UD'!E497+'EJECUCIÓN UD'!E506</f>
        <v>0</v>
      </c>
      <c r="F111" s="5">
        <f>+'EJECUCIÓN UD'!F497+'EJECUCIÓN UD'!F506</f>
        <v>358510000</v>
      </c>
      <c r="G111" s="5">
        <f>+'EJECUCIÓN UD'!G497+'EJECUCIÓN UD'!G506</f>
        <v>0</v>
      </c>
      <c r="H111" s="5">
        <f>+'EJECUCIÓN UD'!H497+'EJECUCIÓN UD'!H506</f>
        <v>0</v>
      </c>
      <c r="I111" s="5">
        <f>+'EJECUCIÓN UD'!I497+'EJECUCIÓN UD'!I506</f>
        <v>0</v>
      </c>
      <c r="J111" s="5">
        <f>+'EJECUCIÓN UD'!J497+'EJECUCIÓN UD'!J506</f>
        <v>0</v>
      </c>
      <c r="K111" s="5">
        <f>+'EJECUCIÓN UD'!K497+'EJECUCIÓN UD'!K506</f>
        <v>0</v>
      </c>
      <c r="L111" s="220">
        <f t="shared" si="12"/>
        <v>0</v>
      </c>
      <c r="M111" s="262"/>
      <c r="N111" s="262"/>
      <c r="O111"/>
    </row>
    <row r="112" spans="1:15" ht="15" customHeight="1">
      <c r="A112" s="266" t="s">
        <v>957</v>
      </c>
      <c r="B112" s="4" t="s">
        <v>46</v>
      </c>
      <c r="C112" s="5">
        <f>+'EJECUCIÓN UD'!C509</f>
        <v>2199127000</v>
      </c>
      <c r="D112" s="5">
        <f>+'EJECUCIÓN UD'!D509</f>
        <v>0</v>
      </c>
      <c r="E112" s="5">
        <f>+'EJECUCIÓN UD'!E509</f>
        <v>0</v>
      </c>
      <c r="F112" s="5">
        <f>+'EJECUCIÓN UD'!F509</f>
        <v>2199127000</v>
      </c>
      <c r="G112" s="5">
        <f>+'EJECUCIÓN UD'!G509</f>
        <v>304174750</v>
      </c>
      <c r="H112" s="5">
        <f>+'EJECUCIÓN UD'!H509</f>
        <v>98650100</v>
      </c>
      <c r="I112" s="5">
        <f>+'EJECUCIÓN UD'!I509</f>
        <v>304174750</v>
      </c>
      <c r="J112" s="5">
        <f>+'EJECUCIÓN UD'!J509</f>
        <v>98650100</v>
      </c>
      <c r="K112" s="5">
        <f>+'EJECUCIÓN UD'!K509</f>
        <v>304174750</v>
      </c>
      <c r="L112" s="220">
        <f t="shared" si="12"/>
        <v>0.13831613635774559</v>
      </c>
      <c r="M112" s="262"/>
      <c r="N112" s="262"/>
      <c r="O112"/>
    </row>
    <row r="113" spans="1:15" ht="15" customHeight="1">
      <c r="A113" s="266" t="s">
        <v>958</v>
      </c>
      <c r="B113" s="4" t="s">
        <v>47</v>
      </c>
      <c r="C113" s="5">
        <f>+'EJECUCIÓN UD'!C510</f>
        <v>515676000</v>
      </c>
      <c r="D113" s="5">
        <f>+'EJECUCIÓN UD'!D510</f>
        <v>0</v>
      </c>
      <c r="E113" s="5">
        <f>+'EJECUCIÓN UD'!E510</f>
        <v>0</v>
      </c>
      <c r="F113" s="5">
        <f>+'EJECUCIÓN UD'!F510</f>
        <v>515676000</v>
      </c>
      <c r="G113" s="5">
        <f>+'EJECUCIÓN UD'!G510</f>
        <v>54257140</v>
      </c>
      <c r="H113" s="5">
        <f>+'EJECUCIÓN UD'!H510</f>
        <v>0</v>
      </c>
      <c r="I113" s="5">
        <f>+'EJECUCIÓN UD'!I510</f>
        <v>54257140</v>
      </c>
      <c r="J113" s="5">
        <f>+'EJECUCIÓN UD'!J510</f>
        <v>0</v>
      </c>
      <c r="K113" s="5">
        <f>+'EJECUCIÓN UD'!K510</f>
        <v>54257140</v>
      </c>
      <c r="L113" s="220">
        <f t="shared" si="12"/>
        <v>0.10521556170929033</v>
      </c>
      <c r="M113" s="262"/>
      <c r="N113" s="262"/>
      <c r="O113"/>
    </row>
    <row r="114" spans="1:15" ht="15" customHeight="1">
      <c r="A114" s="266" t="s">
        <v>959</v>
      </c>
      <c r="B114" s="4" t="s">
        <v>48</v>
      </c>
      <c r="C114" s="5">
        <f>+'EJECUCIÓN UD'!C511</f>
        <v>147786000</v>
      </c>
      <c r="D114" s="5">
        <f>+'EJECUCIÓN UD'!D511</f>
        <v>0</v>
      </c>
      <c r="E114" s="5">
        <f>+'EJECUCIÓN UD'!E511</f>
        <v>0</v>
      </c>
      <c r="F114" s="5">
        <f>+'EJECUCIÓN UD'!F511</f>
        <v>147786000</v>
      </c>
      <c r="G114" s="5">
        <f>+'EJECUCIÓN UD'!G511</f>
        <v>31522170</v>
      </c>
      <c r="H114" s="5">
        <f>+'EJECUCIÓN UD'!H511</f>
        <v>14878820</v>
      </c>
      <c r="I114" s="5">
        <f>+'EJECUCIÓN UD'!I511</f>
        <v>31522170</v>
      </c>
      <c r="J114" s="5">
        <f>+'EJECUCIÓN UD'!J511</f>
        <v>14878820</v>
      </c>
      <c r="K114" s="5">
        <f>+'EJECUCIÓN UD'!K511</f>
        <v>31522170</v>
      </c>
      <c r="L114" s="220">
        <f t="shared" si="12"/>
        <v>0.21329604969347571</v>
      </c>
      <c r="M114" s="262"/>
      <c r="N114" s="262"/>
      <c r="O114"/>
    </row>
    <row r="115" spans="1:15" ht="15" customHeight="1">
      <c r="A115" s="266" t="s">
        <v>960</v>
      </c>
      <c r="B115" s="4" t="s">
        <v>49</v>
      </c>
      <c r="C115" s="5">
        <f>+'EJECUCIÓN UD'!C512</f>
        <v>970000</v>
      </c>
      <c r="D115" s="5">
        <f>+'EJECUCIÓN UD'!D512</f>
        <v>0</v>
      </c>
      <c r="E115" s="5">
        <f>+'EJECUCIÓN UD'!E512</f>
        <v>0</v>
      </c>
      <c r="F115" s="5">
        <f>+'EJECUCIÓN UD'!F512</f>
        <v>970000</v>
      </c>
      <c r="G115" s="5">
        <f>+'EJECUCIÓN UD'!G512</f>
        <v>378260</v>
      </c>
      <c r="H115" s="5">
        <f>+'EJECUCIÓN UD'!H512</f>
        <v>39110</v>
      </c>
      <c r="I115" s="5">
        <f>+'EJECUCIÓN UD'!I512</f>
        <v>378260</v>
      </c>
      <c r="J115" s="5">
        <f>+'EJECUCIÓN UD'!J512</f>
        <v>39110</v>
      </c>
      <c r="K115" s="5">
        <f>+'EJECUCIÓN UD'!K512</f>
        <v>378260</v>
      </c>
      <c r="L115" s="220">
        <f t="shared" si="12"/>
        <v>0.38995876288659792</v>
      </c>
      <c r="M115" s="262"/>
      <c r="N115" s="262"/>
      <c r="O115"/>
    </row>
    <row r="116" spans="1:15" s="86" customFormat="1" ht="15" customHeight="1">
      <c r="A116" s="268" t="s">
        <v>961</v>
      </c>
      <c r="B116" s="85" t="s">
        <v>50</v>
      </c>
      <c r="C116" s="209">
        <f>+'EJECUCIÓN UD'!C514+'EJECUCIÓN UD'!C515+'EJECUCIÓN UD'!C531</f>
        <v>1233120000</v>
      </c>
      <c r="D116" s="209">
        <f>+'EJECUCIÓN UD'!D514+'EJECUCIÓN UD'!D515+'EJECUCIÓN UD'!D531</f>
        <v>0</v>
      </c>
      <c r="E116" s="209">
        <f>+'EJECUCIÓN UD'!E514+'EJECUCIÓN UD'!E515+'EJECUCIÓN UD'!E531</f>
        <v>0</v>
      </c>
      <c r="F116" s="209">
        <f>+'EJECUCIÓN UD'!F514+'EJECUCIÓN UD'!F515+'EJECUCIÓN UD'!F531</f>
        <v>1233120000</v>
      </c>
      <c r="G116" s="209">
        <f>+'EJECUCIÓN UD'!G514+'EJECUCIÓN UD'!G515+'EJECUCIÓN UD'!G531</f>
        <v>0</v>
      </c>
      <c r="H116" s="209">
        <f>+'EJECUCIÓN UD'!H514+'EJECUCIÓN UD'!H515+'EJECUCIÓN UD'!H531</f>
        <v>0</v>
      </c>
      <c r="I116" s="209">
        <f>+'EJECUCIÓN UD'!I514+'EJECUCIÓN UD'!I515+'EJECUCIÓN UD'!I531</f>
        <v>0</v>
      </c>
      <c r="J116" s="209">
        <f>+'EJECUCIÓN UD'!J514+'EJECUCIÓN UD'!J515+'EJECUCIÓN UD'!J531</f>
        <v>0</v>
      </c>
      <c r="K116" s="209">
        <f>+'EJECUCIÓN UD'!K514+'EJECUCIÓN UD'!K515+'EJECUCIÓN UD'!K531</f>
        <v>0</v>
      </c>
      <c r="L116" s="222">
        <f t="shared" si="12"/>
        <v>0</v>
      </c>
      <c r="M116" s="262"/>
      <c r="N116" s="262"/>
    </row>
    <row r="117" spans="1:15" s="86" customFormat="1" ht="15" customHeight="1">
      <c r="A117" s="268" t="s">
        <v>992</v>
      </c>
      <c r="B117" s="85" t="s">
        <v>51</v>
      </c>
      <c r="C117" s="209">
        <f>+'EJECUCIÓN UD'!C533+'EJECUCIÓN UD'!C534</f>
        <v>175000000</v>
      </c>
      <c r="D117" s="209">
        <f>+'EJECUCIÓN UD'!D533+'EJECUCIÓN UD'!D534</f>
        <v>0</v>
      </c>
      <c r="E117" s="209">
        <f>+'EJECUCIÓN UD'!E533+'EJECUCIÓN UD'!E534</f>
        <v>0</v>
      </c>
      <c r="F117" s="209">
        <f>+'EJECUCIÓN UD'!F533+'EJECUCIÓN UD'!F534</f>
        <v>175000000</v>
      </c>
      <c r="G117" s="209">
        <f>+'EJECUCIÓN UD'!G533+'EJECUCIÓN UD'!G534</f>
        <v>0</v>
      </c>
      <c r="H117" s="209">
        <f>+'EJECUCIÓN UD'!H533+'EJECUCIÓN UD'!H534</f>
        <v>0</v>
      </c>
      <c r="I117" s="209">
        <f>+'EJECUCIÓN UD'!I533+'EJECUCIÓN UD'!I534</f>
        <v>0</v>
      </c>
      <c r="J117" s="209">
        <f>+'EJECUCIÓN UD'!J533+'EJECUCIÓN UD'!J534</f>
        <v>0</v>
      </c>
      <c r="K117" s="209">
        <f>+'EJECUCIÓN UD'!K533+'EJECUCIÓN UD'!K534</f>
        <v>0</v>
      </c>
      <c r="L117" s="222">
        <f t="shared" si="12"/>
        <v>0</v>
      </c>
      <c r="M117" s="262"/>
      <c r="N117" s="262"/>
    </row>
    <row r="118" spans="1:15" s="86" customFormat="1" ht="15" customHeight="1">
      <c r="A118" s="268" t="s">
        <v>962</v>
      </c>
      <c r="B118" s="85" t="s">
        <v>52</v>
      </c>
      <c r="C118" s="209">
        <f>+'EJECUCIÓN UD'!C536+'EJECUCIÓN UD'!C537+'EJECUCIÓN UD'!C538+'EJECUCIÓN UD'!C539+'EJECUCIÓN UD'!C540+'EJECUCIÓN UD'!C541+'EJECUCIÓN UD'!C542+'EJECUCIÓN UD'!C543+'EJECUCIÓN UD'!C544+'EJECUCIÓN UD'!C545+'EJECUCIÓN UD'!C546+'EJECUCIÓN UD'!C547+'EJECUCIÓN UD'!C548+'EJECUCIÓN UD'!C549+'EJECUCIÓN UD'!C552</f>
        <v>11460878000</v>
      </c>
      <c r="D118" s="209">
        <f>+'EJECUCIÓN UD'!D536+'EJECUCIÓN UD'!D537+'EJECUCIÓN UD'!D538+'EJECUCIÓN UD'!D539+'EJECUCIÓN UD'!D540+'EJECUCIÓN UD'!D541+'EJECUCIÓN UD'!D542+'EJECUCIÓN UD'!D543+'EJECUCIÓN UD'!D544+'EJECUCIÓN UD'!D545+'EJECUCIÓN UD'!D546+'EJECUCIÓN UD'!D547+'EJECUCIÓN UD'!D548+'EJECUCIÓN UD'!D549+'EJECUCIÓN UD'!D552</f>
        <v>0</v>
      </c>
      <c r="E118" s="209">
        <f>+'EJECUCIÓN UD'!E536+'EJECUCIÓN UD'!E537+'EJECUCIÓN UD'!E538+'EJECUCIÓN UD'!E539+'EJECUCIÓN UD'!E540+'EJECUCIÓN UD'!E541+'EJECUCIÓN UD'!E542+'EJECUCIÓN UD'!E543+'EJECUCIÓN UD'!E544+'EJECUCIÓN UD'!E545+'EJECUCIÓN UD'!E546+'EJECUCIÓN UD'!E547+'EJECUCIÓN UD'!E548+'EJECUCIÓN UD'!E549+'EJECUCIÓN UD'!E552</f>
        <v>0</v>
      </c>
      <c r="F118" s="209">
        <f>+'EJECUCIÓN UD'!F536+'EJECUCIÓN UD'!F537+'EJECUCIÓN UD'!F538+'EJECUCIÓN UD'!F539+'EJECUCIÓN UD'!F540+'EJECUCIÓN UD'!F541+'EJECUCIÓN UD'!F542+'EJECUCIÓN UD'!F543+'EJECUCIÓN UD'!F544+'EJECUCIÓN UD'!F545+'EJECUCIÓN UD'!F546+'EJECUCIÓN UD'!F547+'EJECUCIÓN UD'!F548+'EJECUCIÓN UD'!F549+'EJECUCIÓN UD'!F552</f>
        <v>11460878000</v>
      </c>
      <c r="G118" s="209">
        <f>+'EJECUCIÓN UD'!G536+'EJECUCIÓN UD'!G537+'EJECUCIÓN UD'!G538+'EJECUCIÓN UD'!G539+'EJECUCIÓN UD'!G540+'EJECUCIÓN UD'!G541+'EJECUCIÓN UD'!G542+'EJECUCIÓN UD'!G543+'EJECUCIÓN UD'!G544+'EJECUCIÓN UD'!G545+'EJECUCIÓN UD'!G546+'EJECUCIÓN UD'!G547+'EJECUCIÓN UD'!G548+'EJECUCIÓN UD'!G549+'EJECUCIÓN UD'!G552</f>
        <v>2551202552</v>
      </c>
      <c r="H118" s="209">
        <f>+'EJECUCIÓN UD'!H536+'EJECUCIÓN UD'!H537+'EJECUCIÓN UD'!H538+'EJECUCIÓN UD'!H539+'EJECUCIÓN UD'!H540+'EJECUCIÓN UD'!H541+'EJECUCIÓN UD'!H542+'EJECUCIÓN UD'!H543+'EJECUCIÓN UD'!H544+'EJECUCIÓN UD'!H545+'EJECUCIÓN UD'!H546+'EJECUCIÓN UD'!H547+'EJECUCIÓN UD'!H548+'EJECUCIÓN UD'!H549+'EJECUCIÓN UD'!H552</f>
        <v>686287371</v>
      </c>
      <c r="I118" s="209">
        <f>+'EJECUCIÓN UD'!I536+'EJECUCIÓN UD'!I537+'EJECUCIÓN UD'!I538+'EJECUCIÓN UD'!I539+'EJECUCIÓN UD'!I540+'EJECUCIÓN UD'!I541+'EJECUCIÓN UD'!I542+'EJECUCIÓN UD'!I543+'EJECUCIÓN UD'!I544+'EJECUCIÓN UD'!I545+'EJECUCIÓN UD'!I546+'EJECUCIÓN UD'!I547+'EJECUCIÓN UD'!I548+'EJECUCIÓN UD'!I549+'EJECUCIÓN UD'!I552</f>
        <v>833989217</v>
      </c>
      <c r="J118" s="209">
        <f>+'EJECUCIÓN UD'!J536+'EJECUCIÓN UD'!J537+'EJECUCIÓN UD'!J538+'EJECUCIÓN UD'!J539+'EJECUCIÓN UD'!J540+'EJECUCIÓN UD'!J541+'EJECUCIÓN UD'!J542+'EJECUCIÓN UD'!J543+'EJECUCIÓN UD'!J544+'EJECUCIÓN UD'!J545+'EJECUCIÓN UD'!J546+'EJECUCIÓN UD'!J547+'EJECUCIÓN UD'!J548+'EJECUCIÓN UD'!J549+'EJECUCIÓN UD'!J552</f>
        <v>119899914</v>
      </c>
      <c r="K118" s="209">
        <f>+'EJECUCIÓN UD'!K536+'EJECUCIÓN UD'!K537+'EJECUCIÓN UD'!K538+'EJECUCIÓN UD'!K539+'EJECUCIÓN UD'!K540+'EJECUCIÓN UD'!K541+'EJECUCIÓN UD'!K542+'EJECUCIÓN UD'!K543+'EJECUCIÓN UD'!K544+'EJECUCIÓN UD'!K545+'EJECUCIÓN UD'!K546+'EJECUCIÓN UD'!K547+'EJECUCIÓN UD'!K548+'EJECUCIÓN UD'!K549+'EJECUCIÓN UD'!K552</f>
        <v>267601760</v>
      </c>
      <c r="L118" s="222">
        <f t="shared" si="12"/>
        <v>7.2768353087782622E-2</v>
      </c>
      <c r="M118" s="262"/>
      <c r="N118" s="262"/>
    </row>
    <row r="119" spans="1:15" s="86" customFormat="1" ht="15" customHeight="1">
      <c r="A119" s="268" t="s">
        <v>963</v>
      </c>
      <c r="B119" s="85" t="s">
        <v>866</v>
      </c>
      <c r="C119" s="209">
        <f>+'EJECUCIÓN UD'!C554</f>
        <v>944387000</v>
      </c>
      <c r="D119" s="209">
        <f>+'EJECUCIÓN UD'!D554</f>
        <v>0</v>
      </c>
      <c r="E119" s="209">
        <f>+'EJECUCIÓN UD'!E554</f>
        <v>0</v>
      </c>
      <c r="F119" s="209">
        <f>+'EJECUCIÓN UD'!F554</f>
        <v>944387000</v>
      </c>
      <c r="G119" s="209">
        <f>+'EJECUCIÓN UD'!G554</f>
        <v>398064642</v>
      </c>
      <c r="H119" s="209">
        <f>+'EJECUCIÓN UD'!H554</f>
        <v>192607520</v>
      </c>
      <c r="I119" s="209">
        <f>+'EJECUCIÓN UD'!I554</f>
        <v>192607520</v>
      </c>
      <c r="J119" s="209">
        <f>+'EJECUCIÓN UD'!J554</f>
        <v>17334676</v>
      </c>
      <c r="K119" s="209">
        <f>+'EJECUCIÓN UD'!K554</f>
        <v>17334676</v>
      </c>
      <c r="L119" s="222">
        <f t="shared" si="12"/>
        <v>0.20394977906303241</v>
      </c>
      <c r="M119" s="262"/>
      <c r="N119" s="262"/>
    </row>
    <row r="120" spans="1:15" ht="15" customHeight="1">
      <c r="A120" s="266" t="s">
        <v>993</v>
      </c>
      <c r="B120" s="4" t="s">
        <v>54</v>
      </c>
      <c r="C120" s="5">
        <f>+'EJECUCIÓN UD'!C557</f>
        <v>493378000</v>
      </c>
      <c r="D120" s="5">
        <f>+'EJECUCIÓN UD'!D557</f>
        <v>0</v>
      </c>
      <c r="E120" s="5">
        <f>+'EJECUCIÓN UD'!E557</f>
        <v>0</v>
      </c>
      <c r="F120" s="5">
        <f>+'EJECUCIÓN UD'!F557</f>
        <v>493378000</v>
      </c>
      <c r="G120" s="5">
        <f>+'EJECUCIÓN UD'!G557</f>
        <v>106084</v>
      </c>
      <c r="H120" s="5">
        <f>+'EJECUCIÓN UD'!H557</f>
        <v>0</v>
      </c>
      <c r="I120" s="5">
        <f>+'EJECUCIÓN UD'!I557</f>
        <v>106084</v>
      </c>
      <c r="J120" s="5">
        <f>+'EJECUCIÓN UD'!J557</f>
        <v>0</v>
      </c>
      <c r="K120" s="5">
        <f>+'EJECUCIÓN UD'!K557</f>
        <v>106084</v>
      </c>
      <c r="L120" s="220">
        <f t="shared" si="12"/>
        <v>2.1501566750037497E-4</v>
      </c>
      <c r="M120" s="262"/>
      <c r="N120" s="262"/>
      <c r="O120"/>
    </row>
    <row r="121" spans="1:15" ht="15" customHeight="1">
      <c r="A121" s="266" t="s">
        <v>994</v>
      </c>
      <c r="B121" s="4" t="s">
        <v>55</v>
      </c>
      <c r="C121" s="5">
        <f>+'EJECUCIÓN UD'!C558</f>
        <v>1450000</v>
      </c>
      <c r="D121" s="5">
        <f>+'EJECUCIÓN UD'!D558</f>
        <v>0</v>
      </c>
      <c r="E121" s="5">
        <f>+'EJECUCIÓN UD'!E558</f>
        <v>0</v>
      </c>
      <c r="F121" s="5">
        <f>+'EJECUCIÓN UD'!F558</f>
        <v>1450000</v>
      </c>
      <c r="G121" s="5">
        <f>+'EJECUCIÓN UD'!G558</f>
        <v>0</v>
      </c>
      <c r="H121" s="5">
        <f>+'EJECUCIÓN UD'!H558</f>
        <v>0</v>
      </c>
      <c r="I121" s="5">
        <f>+'EJECUCIÓN UD'!I558</f>
        <v>0</v>
      </c>
      <c r="J121" s="5">
        <f>+'EJECUCIÓN UD'!J558</f>
        <v>0</v>
      </c>
      <c r="K121" s="5">
        <f>+'EJECUCIÓN UD'!K558</f>
        <v>0</v>
      </c>
      <c r="L121" s="220">
        <f t="shared" si="12"/>
        <v>0</v>
      </c>
      <c r="M121" s="262"/>
      <c r="N121" s="262"/>
      <c r="O121"/>
    </row>
    <row r="122" spans="1:15" ht="15" customHeight="1">
      <c r="A122" s="269"/>
      <c r="B122" s="4" t="s">
        <v>656</v>
      </c>
      <c r="C122" s="5">
        <f>+'EJECUCIÓN UD'!C560</f>
        <v>0</v>
      </c>
      <c r="D122" s="5">
        <f>+'EJECUCIÓN UD'!D560</f>
        <v>0</v>
      </c>
      <c r="E122" s="5">
        <f>+'EJECUCIÓN UD'!E560</f>
        <v>0</v>
      </c>
      <c r="F122" s="5">
        <f>+'EJECUCIÓN UD'!F560</f>
        <v>0</v>
      </c>
      <c r="G122" s="5">
        <f>+'EJECUCIÓN UD'!G560</f>
        <v>0</v>
      </c>
      <c r="H122" s="5">
        <f>+'EJECUCIÓN UD'!H560</f>
        <v>0</v>
      </c>
      <c r="I122" s="5">
        <f>+'EJECUCIÓN UD'!I560</f>
        <v>0</v>
      </c>
      <c r="J122" s="5">
        <f>+'EJECUCIÓN UD'!J560</f>
        <v>0</v>
      </c>
      <c r="K122" s="5">
        <f>+'EJECUCIÓN UD'!K560</f>
        <v>0</v>
      </c>
      <c r="L122" s="220" t="e">
        <f t="shared" si="12"/>
        <v>#DIV/0!</v>
      </c>
      <c r="M122" s="262"/>
      <c r="N122" s="262"/>
      <c r="O122"/>
    </row>
    <row r="123" spans="1:15" s="84" customFormat="1" ht="15" customHeight="1">
      <c r="A123" s="270" t="s">
        <v>995</v>
      </c>
      <c r="B123" s="82" t="s">
        <v>56</v>
      </c>
      <c r="C123" s="83">
        <f>+'EJECUCIÓN UD'!C561</f>
        <v>20000000</v>
      </c>
      <c r="D123" s="83">
        <f>+'EJECUCIÓN UD'!D561</f>
        <v>0</v>
      </c>
      <c r="E123" s="83">
        <f>+'EJECUCIÓN UD'!E561</f>
        <v>0</v>
      </c>
      <c r="F123" s="83">
        <f>+'EJECUCIÓN UD'!F561</f>
        <v>20000000</v>
      </c>
      <c r="G123" s="83">
        <f>+'EJECUCIÓN UD'!G561</f>
        <v>0</v>
      </c>
      <c r="H123" s="83">
        <f>+'EJECUCIÓN UD'!H561</f>
        <v>0</v>
      </c>
      <c r="I123" s="83">
        <f>+'EJECUCIÓN UD'!I561</f>
        <v>0</v>
      </c>
      <c r="J123" s="83">
        <f>+'EJECUCIÓN UD'!J561</f>
        <v>0</v>
      </c>
      <c r="K123" s="83">
        <f>+'EJECUCIÓN UD'!K561</f>
        <v>0</v>
      </c>
      <c r="L123" s="221">
        <f t="shared" si="12"/>
        <v>0</v>
      </c>
      <c r="M123" s="262"/>
      <c r="N123" s="262"/>
    </row>
    <row r="124" spans="1:15" ht="15" customHeight="1">
      <c r="A124" s="266" t="s">
        <v>987</v>
      </c>
      <c r="B124" s="4" t="s">
        <v>57</v>
      </c>
      <c r="C124" s="5">
        <f>+'EJECUCIÓN UD'!C563</f>
        <v>2000000000</v>
      </c>
      <c r="D124" s="5">
        <f>+'EJECUCIÓN UD'!D563</f>
        <v>0</v>
      </c>
      <c r="E124" s="5">
        <f>+'EJECUCIÓN UD'!E563</f>
        <v>0</v>
      </c>
      <c r="F124" s="5">
        <f>+'EJECUCIÓN UD'!F563</f>
        <v>2000000000</v>
      </c>
      <c r="G124" s="5">
        <f>+'EJECUCIÓN UD'!G563</f>
        <v>67017465</v>
      </c>
      <c r="H124" s="5">
        <f>+'EJECUCIÓN UD'!H563</f>
        <v>0</v>
      </c>
      <c r="I124" s="5">
        <f>+'EJECUCIÓN UD'!I563</f>
        <v>67017465</v>
      </c>
      <c r="J124" s="5">
        <f>+'EJECUCIÓN UD'!J563</f>
        <v>0</v>
      </c>
      <c r="K124" s="5">
        <f>+'EJECUCIÓN UD'!K563</f>
        <v>67017465</v>
      </c>
      <c r="L124" s="220">
        <f t="shared" si="12"/>
        <v>3.3508732499999999E-2</v>
      </c>
      <c r="M124" s="262"/>
      <c r="N124" s="262"/>
      <c r="O124"/>
    </row>
    <row r="125" spans="1:15" ht="15" customHeight="1">
      <c r="A125" s="266" t="s">
        <v>986</v>
      </c>
      <c r="B125" s="4" t="s">
        <v>58</v>
      </c>
      <c r="C125" s="5">
        <f>+'EJECUCIÓN UD'!C564+'EJECUCIÓN UD'!C565+'EJECUCIÓN UD'!C566</f>
        <v>46386448000</v>
      </c>
      <c r="D125" s="5">
        <f>+'EJECUCIÓN UD'!D564+'EJECUCIÓN UD'!D565+'EJECUCIÓN UD'!D566</f>
        <v>0</v>
      </c>
      <c r="E125" s="5">
        <f>+'EJECUCIÓN UD'!E564+'EJECUCIÓN UD'!E565+'EJECUCIÓN UD'!E566</f>
        <v>0</v>
      </c>
      <c r="F125" s="5">
        <f>+'EJECUCIÓN UD'!F564+'EJECUCIÓN UD'!F565+'EJECUCIÓN UD'!F566</f>
        <v>46386448000</v>
      </c>
      <c r="G125" s="5">
        <f>+'EJECUCIÓN UD'!G564+'EJECUCIÓN UD'!G565+'EJECUCIÓN UD'!G566</f>
        <v>22252443125</v>
      </c>
      <c r="H125" s="5">
        <f>+'EJECUCIÓN UD'!H564+'EJECUCIÓN UD'!H565+'EJECUCIÓN UD'!H566</f>
        <v>5181758618</v>
      </c>
      <c r="I125" s="5">
        <f>+'EJECUCIÓN UD'!I564+'EJECUCIÓN UD'!I565+'EJECUCIÓN UD'!I566</f>
        <v>14811104545</v>
      </c>
      <c r="J125" s="5">
        <f>+'EJECUCIÓN UD'!J564+'EJECUCIÓN UD'!J565+'EJECUCIÓN UD'!J566</f>
        <v>5099292465</v>
      </c>
      <c r="K125" s="5">
        <f>+'EJECUCIÓN UD'!K564+'EJECUCIÓN UD'!K565+'EJECUCIÓN UD'!K566</f>
        <v>14728638392</v>
      </c>
      <c r="L125" s="220">
        <f t="shared" si="12"/>
        <v>0.31929809639660273</v>
      </c>
      <c r="M125" s="262"/>
      <c r="N125" s="262"/>
      <c r="O125"/>
    </row>
    <row r="126" spans="1:15" ht="15" customHeight="1">
      <c r="A126" s="266" t="s">
        <v>985</v>
      </c>
      <c r="B126" s="4" t="s">
        <v>60</v>
      </c>
      <c r="C126" s="5">
        <f>+'EJECUCIÓN UD'!C573</f>
        <v>200000000</v>
      </c>
      <c r="D126" s="5">
        <f>+'EJECUCIÓN UD'!D573</f>
        <v>0</v>
      </c>
      <c r="E126" s="5">
        <f>+'EJECUCIÓN UD'!E573</f>
        <v>0</v>
      </c>
      <c r="F126" s="5">
        <f>+'EJECUCIÓN UD'!F573</f>
        <v>200000000</v>
      </c>
      <c r="G126" s="5">
        <f>+'EJECUCIÓN UD'!G573</f>
        <v>0</v>
      </c>
      <c r="H126" s="5">
        <f>+'EJECUCIÓN UD'!H573</f>
        <v>0</v>
      </c>
      <c r="I126" s="5">
        <f>+'EJECUCIÓN UD'!I573</f>
        <v>0</v>
      </c>
      <c r="J126" s="5">
        <f>+'EJECUCIÓN UD'!J573</f>
        <v>0</v>
      </c>
      <c r="K126" s="5">
        <f>+'EJECUCIÓN UD'!K573</f>
        <v>0</v>
      </c>
      <c r="L126" s="220">
        <f t="shared" si="12"/>
        <v>0</v>
      </c>
      <c r="M126" s="262"/>
      <c r="N126" s="262"/>
      <c r="O126"/>
    </row>
    <row r="127" spans="1:15" s="231" customFormat="1" ht="15" customHeight="1">
      <c r="A127" s="232" t="s">
        <v>856</v>
      </c>
      <c r="B127" s="232" t="s">
        <v>803</v>
      </c>
      <c r="C127" s="233">
        <f>+'EJECUCIÓN UD'!C580</f>
        <v>4286800000</v>
      </c>
      <c r="D127" s="233">
        <f>+'EJECUCIÓN UD'!D580</f>
        <v>0</v>
      </c>
      <c r="E127" s="233">
        <f>+'EJECUCIÓN UD'!E580</f>
        <v>0</v>
      </c>
      <c r="F127" s="233">
        <f>+'EJECUCIÓN UD'!F580</f>
        <v>4286800000</v>
      </c>
      <c r="G127" s="233">
        <f>+'EJECUCIÓN UD'!G580</f>
        <v>164472175</v>
      </c>
      <c r="H127" s="233">
        <f>+'EJECUCIÓN UD'!H580</f>
        <v>0</v>
      </c>
      <c r="I127" s="233">
        <f>+'EJECUCIÓN UD'!I580</f>
        <v>0</v>
      </c>
      <c r="J127" s="233">
        <f>+'EJECUCIÓN UD'!J580</f>
        <v>0</v>
      </c>
      <c r="K127" s="233">
        <f>+'EJECUCIÓN UD'!K580</f>
        <v>0</v>
      </c>
      <c r="L127" s="234"/>
      <c r="M127" s="262"/>
      <c r="N127" s="262"/>
    </row>
    <row r="128" spans="1:15" s="231" customFormat="1" ht="15" customHeight="1">
      <c r="A128" s="232" t="s">
        <v>857</v>
      </c>
      <c r="B128" s="232" t="s">
        <v>804</v>
      </c>
      <c r="C128" s="233">
        <f>+'EJECUCIÓN UD'!C581</f>
        <v>1000000000</v>
      </c>
      <c r="D128" s="233">
        <f>+'EJECUCIÓN UD'!D581</f>
        <v>0</v>
      </c>
      <c r="E128" s="233">
        <f>+'EJECUCIÓN UD'!E581</f>
        <v>0</v>
      </c>
      <c r="F128" s="233">
        <f>+'EJECUCIÓN UD'!F581</f>
        <v>1000000000</v>
      </c>
      <c r="G128" s="233">
        <f>+'EJECUCIÓN UD'!G581</f>
        <v>167168802</v>
      </c>
      <c r="H128" s="233">
        <f>+'EJECUCIÓN UD'!H581</f>
        <v>33433761</v>
      </c>
      <c r="I128" s="233">
        <f>+'EJECUCIÓN UD'!I581</f>
        <v>33433761</v>
      </c>
      <c r="J128" s="233">
        <f>+'EJECUCIÓN UD'!J581</f>
        <v>0</v>
      </c>
      <c r="K128" s="233">
        <f>+'EJECUCIÓN UD'!K581</f>
        <v>0</v>
      </c>
      <c r="L128" s="234"/>
      <c r="M128" s="262"/>
      <c r="N128" s="262"/>
    </row>
    <row r="129" spans="1:15" s="231" customFormat="1" ht="15" customHeight="1">
      <c r="A129" s="232" t="s">
        <v>858</v>
      </c>
      <c r="B129" s="232" t="s">
        <v>805</v>
      </c>
      <c r="C129" s="233">
        <f>+'EJECUCIÓN UD'!C582</f>
        <v>3415100000</v>
      </c>
      <c r="D129" s="233">
        <f>+'EJECUCIÓN UD'!D582</f>
        <v>0</v>
      </c>
      <c r="E129" s="233">
        <f>+'EJECUCIÓN UD'!E582</f>
        <v>0</v>
      </c>
      <c r="F129" s="233">
        <f>+'EJECUCIÓN UD'!F582</f>
        <v>3415100000</v>
      </c>
      <c r="G129" s="233">
        <f>+'EJECUCIÓN UD'!G582</f>
        <v>1364167081</v>
      </c>
      <c r="H129" s="233">
        <f>+'EJECUCIÓN UD'!H582</f>
        <v>512218194</v>
      </c>
      <c r="I129" s="233">
        <f>+'EJECUCIÓN UD'!I582</f>
        <v>1241331710</v>
      </c>
      <c r="J129" s="233">
        <f>+'EJECUCIÓN UD'!J582</f>
        <v>84579334</v>
      </c>
      <c r="K129" s="233">
        <f>+'EJECUCIÓN UD'!K582</f>
        <v>127704033</v>
      </c>
      <c r="L129" s="234"/>
      <c r="M129" s="262"/>
      <c r="N129" s="262"/>
    </row>
    <row r="130" spans="1:15" s="231" customFormat="1" ht="15" customHeight="1">
      <c r="A130" s="232" t="s">
        <v>859</v>
      </c>
      <c r="B130" s="232" t="s">
        <v>806</v>
      </c>
      <c r="C130" s="233">
        <f>+'EJECUCIÓN UD'!C583</f>
        <v>1216071000</v>
      </c>
      <c r="D130" s="233">
        <f>+'EJECUCIÓN UD'!D583</f>
        <v>0</v>
      </c>
      <c r="E130" s="233">
        <f>+'EJECUCIÓN UD'!E583</f>
        <v>0</v>
      </c>
      <c r="F130" s="233">
        <f>+'EJECUCIÓN UD'!F583</f>
        <v>1216071000</v>
      </c>
      <c r="G130" s="233">
        <f>+'EJECUCIÓN UD'!G583</f>
        <v>208961000</v>
      </c>
      <c r="H130" s="233">
        <f>+'EJECUCIÓN UD'!H583</f>
        <v>0</v>
      </c>
      <c r="I130" s="233">
        <f>+'EJECUCIÓN UD'!I583</f>
        <v>0</v>
      </c>
      <c r="J130" s="233">
        <f>+'EJECUCIÓN UD'!J583</f>
        <v>0</v>
      </c>
      <c r="K130" s="233">
        <f>+'EJECUCIÓN UD'!K583</f>
        <v>0</v>
      </c>
      <c r="L130" s="234"/>
      <c r="M130" s="262"/>
      <c r="N130" s="262"/>
    </row>
    <row r="131" spans="1:15" s="231" customFormat="1" ht="15" customHeight="1">
      <c r="A131" s="232" t="s">
        <v>982</v>
      </c>
      <c r="B131" s="232" t="s">
        <v>807</v>
      </c>
      <c r="C131" s="233">
        <f>+'EJECUCIÓN UD'!C584</f>
        <v>1870763000</v>
      </c>
      <c r="D131" s="233">
        <f>+'EJECUCIÓN UD'!D584</f>
        <v>0</v>
      </c>
      <c r="E131" s="233">
        <f>+'EJECUCIÓN UD'!E584</f>
        <v>0</v>
      </c>
      <c r="F131" s="233">
        <f>+'EJECUCIÓN UD'!F584</f>
        <v>1870763000</v>
      </c>
      <c r="G131" s="233">
        <f>+'EJECUCIÓN UD'!G584</f>
        <v>738619249</v>
      </c>
      <c r="H131" s="233">
        <f>+'EJECUCIÓN UD'!H584</f>
        <v>738619249</v>
      </c>
      <c r="I131" s="233">
        <f>+'EJECUCIÓN UD'!I584</f>
        <v>738619249</v>
      </c>
      <c r="J131" s="233">
        <f>+'EJECUCIÓN UD'!J584</f>
        <v>0</v>
      </c>
      <c r="K131" s="233">
        <f>+'EJECUCIÓN UD'!K584</f>
        <v>0</v>
      </c>
      <c r="L131" s="234"/>
      <c r="M131" s="262"/>
      <c r="N131" s="262"/>
    </row>
    <row r="132" spans="1:15" s="231" customFormat="1" ht="15" customHeight="1">
      <c r="A132" s="232" t="s">
        <v>983</v>
      </c>
      <c r="B132" s="232" t="s">
        <v>808</v>
      </c>
      <c r="C132" s="233">
        <f>+'EJECUCIÓN UD'!C585</f>
        <v>1799700000</v>
      </c>
      <c r="D132" s="233">
        <f>+'EJECUCIÓN UD'!D585</f>
        <v>0</v>
      </c>
      <c r="E132" s="233">
        <f>+'EJECUCIÓN UD'!E585</f>
        <v>0</v>
      </c>
      <c r="F132" s="233">
        <f>+'EJECUCIÓN UD'!F585</f>
        <v>1799700000</v>
      </c>
      <c r="G132" s="233">
        <f>+'EJECUCIÓN UD'!G585</f>
        <v>272452096</v>
      </c>
      <c r="H132" s="233">
        <f>+'EJECUCIÓN UD'!H585</f>
        <v>180892546</v>
      </c>
      <c r="I132" s="233">
        <f>+'EJECUCIÓN UD'!I585</f>
        <v>214326306</v>
      </c>
      <c r="J132" s="233">
        <f>+'EJECUCIÓN UD'!J585</f>
        <v>55553871</v>
      </c>
      <c r="K132" s="233">
        <f>+'EJECUCIÓN UD'!K585</f>
        <v>55553871</v>
      </c>
      <c r="L132" s="234"/>
      <c r="M132" s="262"/>
      <c r="N132" s="262"/>
    </row>
    <row r="133" spans="1:15" s="231" customFormat="1" ht="15" customHeight="1">
      <c r="A133" s="232" t="s">
        <v>860</v>
      </c>
      <c r="B133" s="232" t="s">
        <v>809</v>
      </c>
      <c r="C133" s="233">
        <f>+'EJECUCIÓN UD'!C586</f>
        <v>2000000000</v>
      </c>
      <c r="D133" s="233">
        <f>+'EJECUCIÓN UD'!D586</f>
        <v>0</v>
      </c>
      <c r="E133" s="233">
        <f>+'EJECUCIÓN UD'!E586</f>
        <v>0</v>
      </c>
      <c r="F133" s="233">
        <f>+'EJECUCIÓN UD'!F586</f>
        <v>2000000000</v>
      </c>
      <c r="G133" s="233">
        <f>+'EJECUCIÓN UD'!G586</f>
        <v>0</v>
      </c>
      <c r="H133" s="233">
        <f>+'EJECUCIÓN UD'!H586</f>
        <v>0</v>
      </c>
      <c r="I133" s="233">
        <f>+'EJECUCIÓN UD'!I586</f>
        <v>0</v>
      </c>
      <c r="J133" s="233">
        <f>+'EJECUCIÓN UD'!J586</f>
        <v>0</v>
      </c>
      <c r="K133" s="233">
        <f>+'EJECUCIÓN UD'!K586</f>
        <v>0</v>
      </c>
      <c r="L133" s="234"/>
      <c r="M133" s="262"/>
      <c r="N133" s="262"/>
    </row>
    <row r="134" spans="1:15" s="231" customFormat="1" ht="15" customHeight="1">
      <c r="A134" s="232" t="s">
        <v>861</v>
      </c>
      <c r="B134" s="232" t="s">
        <v>810</v>
      </c>
      <c r="C134" s="233">
        <f>+'EJECUCIÓN UD'!C587</f>
        <v>8978600000</v>
      </c>
      <c r="D134" s="233">
        <f>+'EJECUCIÓN UD'!D587</f>
        <v>0</v>
      </c>
      <c r="E134" s="233">
        <f>+'EJECUCIÓN UD'!E587</f>
        <v>0</v>
      </c>
      <c r="F134" s="233">
        <f>+'EJECUCIÓN UD'!F587</f>
        <v>8978600000</v>
      </c>
      <c r="G134" s="233">
        <f>+'EJECUCIÓN UD'!G587</f>
        <v>133152155</v>
      </c>
      <c r="H134" s="233">
        <f>+'EJECUCIÓN UD'!H587</f>
        <v>0</v>
      </c>
      <c r="I134" s="233">
        <f>+'EJECUCIÓN UD'!I587</f>
        <v>0</v>
      </c>
      <c r="J134" s="233">
        <f>+'EJECUCIÓN UD'!J587</f>
        <v>0</v>
      </c>
      <c r="K134" s="233">
        <f>+'EJECUCIÓN UD'!K587</f>
        <v>0</v>
      </c>
      <c r="L134" s="234"/>
      <c r="M134" s="262"/>
      <c r="N134" s="262"/>
    </row>
    <row r="135" spans="1:15" s="231" customFormat="1" ht="15" customHeight="1">
      <c r="A135" s="232" t="s">
        <v>964</v>
      </c>
      <c r="B135" s="232" t="s">
        <v>811</v>
      </c>
      <c r="C135" s="233">
        <f>+'EJECUCIÓN UD'!C588</f>
        <v>0</v>
      </c>
      <c r="D135" s="233">
        <f>+'EJECUCIÓN UD'!D588</f>
        <v>0</v>
      </c>
      <c r="E135" s="233">
        <f>+'EJECUCIÓN UD'!E588</f>
        <v>0</v>
      </c>
      <c r="F135" s="233">
        <f>+'EJECUCIÓN UD'!F588</f>
        <v>0</v>
      </c>
      <c r="G135" s="233">
        <f>+'EJECUCIÓN UD'!G588</f>
        <v>0</v>
      </c>
      <c r="H135" s="233">
        <f>+'EJECUCIÓN UD'!H588</f>
        <v>0</v>
      </c>
      <c r="I135" s="233">
        <f>+'EJECUCIÓN UD'!I588</f>
        <v>0</v>
      </c>
      <c r="J135" s="233">
        <f>+'EJECUCIÓN UD'!J588</f>
        <v>0</v>
      </c>
      <c r="K135" s="233">
        <f>+'EJECUCIÓN UD'!K588</f>
        <v>0</v>
      </c>
      <c r="L135" s="234"/>
      <c r="M135" s="262"/>
      <c r="N135" s="262"/>
    </row>
    <row r="136" spans="1:15" s="231" customFormat="1" ht="15" customHeight="1">
      <c r="A136" s="232" t="s">
        <v>984</v>
      </c>
      <c r="B136" s="232" t="s">
        <v>812</v>
      </c>
      <c r="C136" s="233">
        <f>+'EJECUCIÓN UD'!C589</f>
        <v>1000000000</v>
      </c>
      <c r="D136" s="233">
        <f>+'EJECUCIÓN UD'!D589</f>
        <v>0</v>
      </c>
      <c r="E136" s="233">
        <f>+'EJECUCIÓN UD'!E589</f>
        <v>0</v>
      </c>
      <c r="F136" s="233">
        <f>+'EJECUCIÓN UD'!F589</f>
        <v>1000000000</v>
      </c>
      <c r="G136" s="233">
        <f>+'EJECUCIÓN UD'!G589</f>
        <v>502869159</v>
      </c>
      <c r="H136" s="233">
        <f>+'EJECUCIÓN UD'!H589</f>
        <v>0</v>
      </c>
      <c r="I136" s="233">
        <f>+'EJECUCIÓN UD'!I589</f>
        <v>0</v>
      </c>
      <c r="J136" s="233">
        <f>+'EJECUCIÓN UD'!J589</f>
        <v>0</v>
      </c>
      <c r="K136" s="233">
        <f>+'EJECUCIÓN UD'!K589</f>
        <v>0</v>
      </c>
      <c r="L136" s="234"/>
      <c r="M136" s="262"/>
      <c r="N136" s="262"/>
    </row>
    <row r="137" spans="1:15" s="231" customFormat="1" ht="15" customHeight="1">
      <c r="A137" s="232" t="s">
        <v>862</v>
      </c>
      <c r="B137" s="232" t="s">
        <v>813</v>
      </c>
      <c r="C137" s="233">
        <f>+'EJECUCIÓN UD'!C590</f>
        <v>3000000000</v>
      </c>
      <c r="D137" s="233">
        <f>+'EJECUCIÓN UD'!D590</f>
        <v>0</v>
      </c>
      <c r="E137" s="233">
        <f>+'EJECUCIÓN UD'!E590</f>
        <v>0</v>
      </c>
      <c r="F137" s="233">
        <f>+'EJECUCIÓN UD'!F590</f>
        <v>3000000000</v>
      </c>
      <c r="G137" s="233">
        <f>+'EJECUCIÓN UD'!G590</f>
        <v>0</v>
      </c>
      <c r="H137" s="233">
        <f>+'EJECUCIÓN UD'!H590</f>
        <v>0</v>
      </c>
      <c r="I137" s="233">
        <f>+'EJECUCIÓN UD'!I590</f>
        <v>0</v>
      </c>
      <c r="J137" s="233">
        <f>+'EJECUCIÓN UD'!J590</f>
        <v>0</v>
      </c>
      <c r="K137" s="233">
        <f>+'EJECUCIÓN UD'!K590</f>
        <v>0</v>
      </c>
      <c r="L137" s="234"/>
      <c r="M137" s="262"/>
      <c r="N137" s="262"/>
    </row>
    <row r="138" spans="1:15" s="231" customFormat="1" ht="15" customHeight="1">
      <c r="A138" s="232" t="s">
        <v>863</v>
      </c>
      <c r="B138" s="232" t="s">
        <v>814</v>
      </c>
      <c r="C138" s="233">
        <f>+'EJECUCIÓN UD'!C591</f>
        <v>1219000000</v>
      </c>
      <c r="D138" s="233">
        <f>+'EJECUCIÓN UD'!D591</f>
        <v>0</v>
      </c>
      <c r="E138" s="233">
        <f>+'EJECUCIÓN UD'!E591</f>
        <v>0</v>
      </c>
      <c r="F138" s="233">
        <f>+'EJECUCIÓN UD'!F591</f>
        <v>1219000000</v>
      </c>
      <c r="G138" s="233">
        <f>+'EJECUCIÓN UD'!G591</f>
        <v>0</v>
      </c>
      <c r="H138" s="233">
        <f>+'EJECUCIÓN UD'!H591</f>
        <v>0</v>
      </c>
      <c r="I138" s="233">
        <f>+'EJECUCIÓN UD'!I591</f>
        <v>0</v>
      </c>
      <c r="J138" s="233">
        <f>+'EJECUCIÓN UD'!J591</f>
        <v>0</v>
      </c>
      <c r="K138" s="233">
        <f>+'EJECUCIÓN UD'!K591</f>
        <v>0</v>
      </c>
      <c r="L138" s="234"/>
      <c r="M138" s="262"/>
      <c r="N138" s="262"/>
    </row>
    <row r="139" spans="1:15" ht="15" customHeight="1">
      <c r="A139" s="4">
        <v>133020507</v>
      </c>
      <c r="B139" s="4" t="s">
        <v>108</v>
      </c>
      <c r="C139" s="5">
        <f>+'EJECUCIÓN UD'!C594+'EJECUCIÓN UD'!C596</f>
        <v>218317000</v>
      </c>
      <c r="D139" s="5">
        <f>+'EJECUCIÓN UD'!D594+'EJECUCIÓN UD'!D596</f>
        <v>0</v>
      </c>
      <c r="E139" s="5">
        <f>+'EJECUCIÓN UD'!E594+'EJECUCIÓN UD'!E596</f>
        <v>0</v>
      </c>
      <c r="F139" s="5">
        <f>+'EJECUCIÓN UD'!F594+'EJECUCIÓN UD'!F596</f>
        <v>218317000</v>
      </c>
      <c r="G139" s="5">
        <f>+'EJECUCIÓN UD'!G594+'EJECUCIÓN UD'!G596</f>
        <v>10800000</v>
      </c>
      <c r="H139" s="5">
        <f>+'EJECUCIÓN UD'!H594+'EJECUCIÓN UD'!H596</f>
        <v>10800000</v>
      </c>
      <c r="I139" s="5">
        <f>+'EJECUCIÓN UD'!I594+'EJECUCIÓN UD'!I596</f>
        <v>10800000</v>
      </c>
      <c r="J139" s="5">
        <f>+'EJECUCIÓN UD'!J594+'EJECUCIÓN UD'!J596</f>
        <v>9000000</v>
      </c>
      <c r="K139" s="5">
        <f>+'EJECUCIÓN UD'!K594+'EJECUCIÓN UD'!K596</f>
        <v>9000000</v>
      </c>
      <c r="L139" s="220">
        <f>+I139/F139</f>
        <v>4.9469349615467416E-2</v>
      </c>
      <c r="M139" s="262"/>
      <c r="N139" s="262"/>
      <c r="O139"/>
    </row>
    <row r="140" spans="1:15">
      <c r="C140" s="2"/>
    </row>
  </sheetData>
  <autoFilter ref="A13:T139" xr:uid="{00000000-0009-0000-0000-000001000000}"/>
  <mergeCells count="12">
    <mergeCell ref="C11:C13"/>
    <mergeCell ref="L11:L13"/>
    <mergeCell ref="A1:F1"/>
    <mergeCell ref="F3:L4"/>
    <mergeCell ref="D11:G11"/>
    <mergeCell ref="H11:I12"/>
    <mergeCell ref="J11:K12"/>
    <mergeCell ref="D12:E12"/>
    <mergeCell ref="F12:F13"/>
    <mergeCell ref="G12:G13"/>
    <mergeCell ref="A11:A13"/>
    <mergeCell ref="B11:B1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EJECUCIÓN UD</vt:lpstr>
      <vt:lpstr>EJECUCIÓN PREDIS</vt:lpstr>
      <vt:lpstr>'EJECUCIÓN UD'!Área_de_impresión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Janeth Molina Velandia</dc:creator>
  <cp:lastModifiedBy>Rosa Elizabeth Ruiz</cp:lastModifiedBy>
  <dcterms:created xsi:type="dcterms:W3CDTF">2020-01-09T14:19:24Z</dcterms:created>
  <dcterms:modified xsi:type="dcterms:W3CDTF">2022-04-04T14:19:05Z</dcterms:modified>
</cp:coreProperties>
</file>