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vsd" ContentType="application/vnd.visio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/>
  <mc:AlternateContent xmlns:mc="http://schemas.openxmlformats.org/markup-compatibility/2006">
    <mc:Choice Requires="x15">
      <x15ac:absPath xmlns:x15ac="http://schemas.microsoft.com/office/spreadsheetml/2010/11/ac" url="D:\2 0 2 2\INFORMES DE GESTIÓN\INFORME DE GESTIÓN SEGUNDO TRIMESTRE\"/>
    </mc:Choice>
  </mc:AlternateContent>
  <xr:revisionPtr revIDLastSave="0" documentId="13_ncr:1_{D324ABBF-BBB0-4AFC-A403-921396DE405B}" xr6:coauthVersionLast="36" xr6:coauthVersionMax="36" xr10:uidLastSave="{00000000-0000-0000-0000-000000000000}"/>
  <bookViews>
    <workbookView xWindow="0" yWindow="0" windowWidth="19200" windowHeight="12750" xr2:uid="{00000000-000D-0000-FFFF-FFFF00000000}"/>
  </bookViews>
  <sheets>
    <sheet name="JUNIO 2022 SI CAPITAL" sheetId="1" r:id="rId1"/>
  </sheets>
  <externalReferences>
    <externalReference r:id="rId2"/>
    <externalReference r:id="rId3"/>
  </externalReferences>
  <definedNames>
    <definedName name="_xlnm._FilterDatabase" localSheetId="0" hidden="1">'JUNIO 2022 SI CAPITAL'!$A$9:$K$95</definedName>
    <definedName name="_xlnm.Print_Area" localSheetId="0">'JUNIO 2022 SI CAPITAL'!$A$10:$J$107</definedName>
    <definedName name="_xlnm.Print_Titles" localSheetId="0">'JUNIO 2022 SI CAPITAL'!$1:$9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8" i="1" l="1"/>
  <c r="H98" i="1" s="1"/>
  <c r="I98" i="1" s="1"/>
  <c r="E98" i="1"/>
  <c r="F98" i="1" s="1"/>
  <c r="D98" i="1"/>
  <c r="G97" i="1"/>
  <c r="G96" i="1" s="1"/>
  <c r="D97" i="1"/>
  <c r="C96" i="1"/>
  <c r="G95" i="1"/>
  <c r="F95" i="1"/>
  <c r="E95" i="1"/>
  <c r="E94" i="1" s="1"/>
  <c r="E93" i="1" s="1"/>
  <c r="D95" i="1"/>
  <c r="D94" i="1"/>
  <c r="D93" i="1" s="1"/>
  <c r="C94" i="1"/>
  <c r="C93" i="1" s="1"/>
  <c r="H91" i="1"/>
  <c r="H90" i="1" s="1"/>
  <c r="G91" i="1"/>
  <c r="G90" i="1" s="1"/>
  <c r="D91" i="1"/>
  <c r="E91" i="1" s="1"/>
  <c r="C90" i="1"/>
  <c r="G89" i="1"/>
  <c r="H89" i="1" s="1"/>
  <c r="E89" i="1"/>
  <c r="F89" i="1" s="1"/>
  <c r="D89" i="1"/>
  <c r="G88" i="1"/>
  <c r="H88" i="1" s="1"/>
  <c r="I88" i="1" s="1"/>
  <c r="F88" i="1"/>
  <c r="D88" i="1"/>
  <c r="E88" i="1" s="1"/>
  <c r="G87" i="1"/>
  <c r="H87" i="1" s="1"/>
  <c r="I87" i="1" s="1"/>
  <c r="E87" i="1"/>
  <c r="F87" i="1" s="1"/>
  <c r="D87" i="1"/>
  <c r="G86" i="1"/>
  <c r="H86" i="1" s="1"/>
  <c r="I86" i="1" s="1"/>
  <c r="D86" i="1"/>
  <c r="E86" i="1" s="1"/>
  <c r="F86" i="1" s="1"/>
  <c r="G85" i="1"/>
  <c r="H85" i="1" s="1"/>
  <c r="I85" i="1" s="1"/>
  <c r="D85" i="1"/>
  <c r="E85" i="1" s="1"/>
  <c r="F85" i="1" s="1"/>
  <c r="G84" i="1"/>
  <c r="H84" i="1" s="1"/>
  <c r="I84" i="1" s="1"/>
  <c r="D84" i="1"/>
  <c r="E84" i="1" s="1"/>
  <c r="F84" i="1" s="1"/>
  <c r="J84" i="1" s="1"/>
  <c r="G83" i="1"/>
  <c r="H83" i="1" s="1"/>
  <c r="I83" i="1" s="1"/>
  <c r="D83" i="1"/>
  <c r="E83" i="1" s="1"/>
  <c r="F83" i="1" s="1"/>
  <c r="J83" i="1" s="1"/>
  <c r="I82" i="1"/>
  <c r="H82" i="1"/>
  <c r="G82" i="1"/>
  <c r="E82" i="1"/>
  <c r="F82" i="1" s="1"/>
  <c r="J82" i="1" s="1"/>
  <c r="D82" i="1"/>
  <c r="G81" i="1"/>
  <c r="G80" i="1" s="1"/>
  <c r="D81" i="1"/>
  <c r="E81" i="1" s="1"/>
  <c r="C80" i="1"/>
  <c r="H78" i="1"/>
  <c r="G78" i="1"/>
  <c r="G77" i="1" s="1"/>
  <c r="D78" i="1"/>
  <c r="C77" i="1"/>
  <c r="G74" i="1"/>
  <c r="E74" i="1"/>
  <c r="F74" i="1" s="1"/>
  <c r="D74" i="1"/>
  <c r="E73" i="1"/>
  <c r="D73" i="1"/>
  <c r="C73" i="1"/>
  <c r="G72" i="1"/>
  <c r="G71" i="1" s="1"/>
  <c r="G70" i="1" s="1"/>
  <c r="G69" i="1" s="1"/>
  <c r="F72" i="1"/>
  <c r="F71" i="1" s="1"/>
  <c r="E72" i="1"/>
  <c r="E71" i="1" s="1"/>
  <c r="E70" i="1" s="1"/>
  <c r="E69" i="1" s="1"/>
  <c r="D72" i="1"/>
  <c r="D71" i="1"/>
  <c r="D70" i="1" s="1"/>
  <c r="D69" i="1" s="1"/>
  <c r="C71" i="1"/>
  <c r="C70" i="1" s="1"/>
  <c r="C69" i="1" s="1"/>
  <c r="G68" i="1"/>
  <c r="H68" i="1" s="1"/>
  <c r="E68" i="1"/>
  <c r="D68" i="1"/>
  <c r="D67" i="1" s="1"/>
  <c r="D66" i="1" s="1"/>
  <c r="G67" i="1"/>
  <c r="G66" i="1" s="1"/>
  <c r="C67" i="1"/>
  <c r="C66" i="1" s="1"/>
  <c r="G65" i="1"/>
  <c r="H65" i="1" s="1"/>
  <c r="D65" i="1"/>
  <c r="C64" i="1"/>
  <c r="G62" i="1"/>
  <c r="D62" i="1"/>
  <c r="D61" i="1" s="1"/>
  <c r="D60" i="1" s="1"/>
  <c r="C61" i="1"/>
  <c r="C60" i="1"/>
  <c r="G59" i="1"/>
  <c r="H59" i="1" s="1"/>
  <c r="I59" i="1" s="1"/>
  <c r="D59" i="1"/>
  <c r="E59" i="1" s="1"/>
  <c r="F59" i="1" s="1"/>
  <c r="G58" i="1"/>
  <c r="H58" i="1" s="1"/>
  <c r="D58" i="1"/>
  <c r="E58" i="1" s="1"/>
  <c r="F58" i="1" s="1"/>
  <c r="J58" i="1" s="1"/>
  <c r="G57" i="1"/>
  <c r="H57" i="1" s="1"/>
  <c r="D57" i="1"/>
  <c r="E57" i="1" s="1"/>
  <c r="F57" i="1" s="1"/>
  <c r="J57" i="1" s="1"/>
  <c r="G56" i="1"/>
  <c r="H56" i="1" s="1"/>
  <c r="I56" i="1" s="1"/>
  <c r="D56" i="1"/>
  <c r="E56" i="1" s="1"/>
  <c r="F56" i="1" s="1"/>
  <c r="J56" i="1" s="1"/>
  <c r="G55" i="1"/>
  <c r="H55" i="1" s="1"/>
  <c r="I55" i="1" s="1"/>
  <c r="D55" i="1"/>
  <c r="E55" i="1" s="1"/>
  <c r="F55" i="1" s="1"/>
  <c r="G54" i="1"/>
  <c r="H54" i="1" s="1"/>
  <c r="I54" i="1" s="1"/>
  <c r="D54" i="1"/>
  <c r="E54" i="1" s="1"/>
  <c r="F54" i="1" s="1"/>
  <c r="G53" i="1"/>
  <c r="H53" i="1" s="1"/>
  <c r="D53" i="1"/>
  <c r="C52" i="1"/>
  <c r="C51" i="1" s="1"/>
  <c r="C50" i="1" s="1"/>
  <c r="G49" i="1"/>
  <c r="H49" i="1" s="1"/>
  <c r="I49" i="1" s="1"/>
  <c r="F49" i="1"/>
  <c r="F48" i="1" s="1"/>
  <c r="F47" i="1" s="1"/>
  <c r="F46" i="1" s="1"/>
  <c r="D49" i="1"/>
  <c r="D48" i="1" s="1"/>
  <c r="D47" i="1" s="1"/>
  <c r="D46" i="1" s="1"/>
  <c r="E48" i="1"/>
  <c r="E47" i="1" s="1"/>
  <c r="E46" i="1" s="1"/>
  <c r="C48" i="1"/>
  <c r="C47" i="1"/>
  <c r="C46" i="1" s="1"/>
  <c r="C45" i="1" s="1"/>
  <c r="G44" i="1"/>
  <c r="H44" i="1" s="1"/>
  <c r="D44" i="1"/>
  <c r="E44" i="1" s="1"/>
  <c r="F44" i="1" s="1"/>
  <c r="G43" i="1"/>
  <c r="H43" i="1" s="1"/>
  <c r="I43" i="1" s="1"/>
  <c r="D43" i="1"/>
  <c r="E43" i="1" s="1"/>
  <c r="F43" i="1" s="1"/>
  <c r="J43" i="1" s="1"/>
  <c r="G42" i="1"/>
  <c r="H42" i="1" s="1"/>
  <c r="D42" i="1"/>
  <c r="G41" i="1"/>
  <c r="G40" i="1" s="1"/>
  <c r="G39" i="1" s="1"/>
  <c r="G38" i="1" s="1"/>
  <c r="G37" i="1" s="1"/>
  <c r="G36" i="1" s="1"/>
  <c r="C41" i="1"/>
  <c r="C40" i="1"/>
  <c r="C39" i="1" s="1"/>
  <c r="C38" i="1" s="1"/>
  <c r="C37" i="1" s="1"/>
  <c r="C36" i="1" s="1"/>
  <c r="G35" i="1"/>
  <c r="H35" i="1" s="1"/>
  <c r="D35" i="1"/>
  <c r="E35" i="1" s="1"/>
  <c r="F35" i="1" s="1"/>
  <c r="G34" i="1"/>
  <c r="H34" i="1" s="1"/>
  <c r="F34" i="1"/>
  <c r="J34" i="1" s="1"/>
  <c r="D34" i="1"/>
  <c r="E34" i="1" s="1"/>
  <c r="G33" i="1"/>
  <c r="H33" i="1" s="1"/>
  <c r="I33" i="1" s="1"/>
  <c r="D33" i="1"/>
  <c r="E33" i="1" s="1"/>
  <c r="C32" i="1"/>
  <c r="G31" i="1"/>
  <c r="H31" i="1" s="1"/>
  <c r="D31" i="1"/>
  <c r="E31" i="1" s="1"/>
  <c r="F31" i="1" s="1"/>
  <c r="G30" i="1"/>
  <c r="H30" i="1" s="1"/>
  <c r="I30" i="1" s="1"/>
  <c r="D30" i="1"/>
  <c r="E30" i="1" s="1"/>
  <c r="F30" i="1" s="1"/>
  <c r="G29" i="1"/>
  <c r="H29" i="1" s="1"/>
  <c r="D29" i="1"/>
  <c r="E29" i="1" s="1"/>
  <c r="F29" i="1" s="1"/>
  <c r="J29" i="1" s="1"/>
  <c r="G28" i="1"/>
  <c r="H28" i="1" s="1"/>
  <c r="E28" i="1"/>
  <c r="F28" i="1" s="1"/>
  <c r="J28" i="1" s="1"/>
  <c r="D28" i="1"/>
  <c r="H27" i="1"/>
  <c r="G27" i="1"/>
  <c r="D27" i="1"/>
  <c r="E27" i="1" s="1"/>
  <c r="F27" i="1" s="1"/>
  <c r="G26" i="1"/>
  <c r="H26" i="1" s="1"/>
  <c r="D26" i="1"/>
  <c r="E26" i="1" s="1"/>
  <c r="F26" i="1" s="1"/>
  <c r="J26" i="1" s="1"/>
  <c r="G25" i="1"/>
  <c r="H25" i="1" s="1"/>
  <c r="D25" i="1"/>
  <c r="E25" i="1" s="1"/>
  <c r="F25" i="1" s="1"/>
  <c r="C24" i="1"/>
  <c r="G23" i="1"/>
  <c r="H23" i="1" s="1"/>
  <c r="D23" i="1"/>
  <c r="E23" i="1" s="1"/>
  <c r="F23" i="1" s="1"/>
  <c r="J23" i="1" s="1"/>
  <c r="G22" i="1"/>
  <c r="H22" i="1" s="1"/>
  <c r="D22" i="1"/>
  <c r="E22" i="1" s="1"/>
  <c r="C21" i="1"/>
  <c r="G20" i="1"/>
  <c r="H20" i="1" s="1"/>
  <c r="D20" i="1"/>
  <c r="E20" i="1" s="1"/>
  <c r="F20" i="1" s="1"/>
  <c r="G19" i="1"/>
  <c r="H19" i="1" s="1"/>
  <c r="D19" i="1"/>
  <c r="E19" i="1" s="1"/>
  <c r="F19" i="1" s="1"/>
  <c r="G18" i="1"/>
  <c r="H18" i="1" s="1"/>
  <c r="E18" i="1"/>
  <c r="F18" i="1" s="1"/>
  <c r="J18" i="1" s="1"/>
  <c r="D18" i="1"/>
  <c r="H17" i="1"/>
  <c r="G17" i="1"/>
  <c r="D17" i="1"/>
  <c r="E17" i="1" s="1"/>
  <c r="C16" i="1"/>
  <c r="C15" i="1"/>
  <c r="C14" i="1" s="1"/>
  <c r="C13" i="1" s="1"/>
  <c r="I89" i="1" l="1"/>
  <c r="E90" i="1"/>
  <c r="F91" i="1"/>
  <c r="F90" i="1" s="1"/>
  <c r="I90" i="1"/>
  <c r="I18" i="1"/>
  <c r="I23" i="1"/>
  <c r="G79" i="1"/>
  <c r="G76" i="1" s="1"/>
  <c r="G75" i="1" s="1"/>
  <c r="J19" i="1"/>
  <c r="J31" i="1"/>
  <c r="D32" i="1"/>
  <c r="I35" i="1"/>
  <c r="G48" i="1"/>
  <c r="G47" i="1" s="1"/>
  <c r="G46" i="1" s="1"/>
  <c r="J49" i="1"/>
  <c r="J48" i="1" s="1"/>
  <c r="J47" i="1" s="1"/>
  <c r="J46" i="1" s="1"/>
  <c r="E62" i="1"/>
  <c r="H72" i="1"/>
  <c r="H71" i="1" s="1"/>
  <c r="C79" i="1"/>
  <c r="C76" i="1" s="1"/>
  <c r="C75" i="1" s="1"/>
  <c r="H81" i="1"/>
  <c r="I81" i="1" s="1"/>
  <c r="D90" i="1"/>
  <c r="H97" i="1"/>
  <c r="J27" i="1"/>
  <c r="D80" i="1"/>
  <c r="C92" i="1"/>
  <c r="C12" i="1"/>
  <c r="C11" i="1" s="1"/>
  <c r="I28" i="1"/>
  <c r="J44" i="1"/>
  <c r="J55" i="1"/>
  <c r="J59" i="1"/>
  <c r="J85" i="1"/>
  <c r="J86" i="1"/>
  <c r="J87" i="1"/>
  <c r="J88" i="1"/>
  <c r="F17" i="1"/>
  <c r="I17" i="1" s="1"/>
  <c r="E16" i="1"/>
  <c r="F24" i="1"/>
  <c r="J25" i="1"/>
  <c r="I20" i="1"/>
  <c r="H16" i="1"/>
  <c r="H64" i="1"/>
  <c r="F22" i="1"/>
  <c r="E24" i="1"/>
  <c r="E21" i="1" s="1"/>
  <c r="I29" i="1"/>
  <c r="I19" i="1"/>
  <c r="I27" i="1"/>
  <c r="H32" i="1"/>
  <c r="H52" i="1"/>
  <c r="I57" i="1"/>
  <c r="H67" i="1"/>
  <c r="J20" i="1"/>
  <c r="I25" i="1"/>
  <c r="H24" i="1"/>
  <c r="H21" i="1" s="1"/>
  <c r="F33" i="1"/>
  <c r="E32" i="1"/>
  <c r="I34" i="1"/>
  <c r="E42" i="1"/>
  <c r="D41" i="1"/>
  <c r="D40" i="1" s="1"/>
  <c r="D39" i="1" s="1"/>
  <c r="D38" i="1" s="1"/>
  <c r="D37" i="1" s="1"/>
  <c r="D36" i="1" s="1"/>
  <c r="I58" i="1"/>
  <c r="F73" i="1"/>
  <c r="D16" i="1"/>
  <c r="I44" i="1"/>
  <c r="C63" i="1"/>
  <c r="C10" i="1" s="1"/>
  <c r="F81" i="1"/>
  <c r="E80" i="1"/>
  <c r="E79" i="1" s="1"/>
  <c r="G16" i="1"/>
  <c r="I26" i="1"/>
  <c r="J30" i="1"/>
  <c r="I31" i="1"/>
  <c r="J35" i="1"/>
  <c r="H41" i="1"/>
  <c r="G52" i="1"/>
  <c r="G51" i="1" s="1"/>
  <c r="G50" i="1" s="1"/>
  <c r="J54" i="1"/>
  <c r="H62" i="1"/>
  <c r="G61" i="1"/>
  <c r="G60" i="1" s="1"/>
  <c r="G64" i="1"/>
  <c r="G63" i="1" s="1"/>
  <c r="I72" i="1"/>
  <c r="H74" i="1"/>
  <c r="G73" i="1"/>
  <c r="I78" i="1"/>
  <c r="H77" i="1"/>
  <c r="H80" i="1"/>
  <c r="I91" i="1"/>
  <c r="J98" i="1"/>
  <c r="F68" i="1"/>
  <c r="I68" i="1" s="1"/>
  <c r="E67" i="1"/>
  <c r="E66" i="1" s="1"/>
  <c r="F70" i="1"/>
  <c r="F69" i="1" s="1"/>
  <c r="J89" i="1"/>
  <c r="J91" i="1"/>
  <c r="J90" i="1" s="1"/>
  <c r="H95" i="1"/>
  <c r="J95" i="1" s="1"/>
  <c r="J94" i="1" s="1"/>
  <c r="J93" i="1" s="1"/>
  <c r="G94" i="1"/>
  <c r="G93" i="1" s="1"/>
  <c r="G92" i="1" s="1"/>
  <c r="H96" i="1"/>
  <c r="G24" i="1"/>
  <c r="G21" i="1" s="1"/>
  <c r="H48" i="1"/>
  <c r="I71" i="1"/>
  <c r="F94" i="1"/>
  <c r="F93" i="1" s="1"/>
  <c r="E97" i="1"/>
  <c r="D96" i="1"/>
  <c r="D92" i="1" s="1"/>
  <c r="J72" i="1"/>
  <c r="J71" i="1" s="1"/>
  <c r="E78" i="1"/>
  <c r="D77" i="1"/>
  <c r="D24" i="1"/>
  <c r="D21" i="1" s="1"/>
  <c r="G32" i="1"/>
  <c r="E53" i="1"/>
  <c r="D52" i="1"/>
  <c r="D51" i="1" s="1"/>
  <c r="D50" i="1" s="1"/>
  <c r="D45" i="1" s="1"/>
  <c r="E65" i="1"/>
  <c r="D64" i="1"/>
  <c r="D79" i="1" l="1"/>
  <c r="D76" i="1"/>
  <c r="D75" i="1" s="1"/>
  <c r="G15" i="1"/>
  <c r="G14" i="1" s="1"/>
  <c r="G13" i="1" s="1"/>
  <c r="J24" i="1"/>
  <c r="G45" i="1"/>
  <c r="F62" i="1"/>
  <c r="F61" i="1" s="1"/>
  <c r="F60" i="1" s="1"/>
  <c r="E61" i="1"/>
  <c r="E60" i="1" s="1"/>
  <c r="H61" i="1"/>
  <c r="E52" i="1"/>
  <c r="E51" i="1" s="1"/>
  <c r="E50" i="1" s="1"/>
  <c r="F53" i="1"/>
  <c r="H73" i="1"/>
  <c r="I73" i="1" s="1"/>
  <c r="I74" i="1"/>
  <c r="H15" i="1"/>
  <c r="J74" i="1"/>
  <c r="J73" i="1" s="1"/>
  <c r="F21" i="1"/>
  <c r="I21" i="1" s="1"/>
  <c r="J22" i="1"/>
  <c r="E64" i="1"/>
  <c r="F65" i="1"/>
  <c r="E41" i="1"/>
  <c r="E40" i="1" s="1"/>
  <c r="E39" i="1" s="1"/>
  <c r="E38" i="1" s="1"/>
  <c r="E37" i="1" s="1"/>
  <c r="E36" i="1" s="1"/>
  <c r="F42" i="1"/>
  <c r="F78" i="1"/>
  <c r="E77" i="1"/>
  <c r="E76" i="1" s="1"/>
  <c r="E75" i="1" s="1"/>
  <c r="J68" i="1"/>
  <c r="J67" i="1" s="1"/>
  <c r="J66" i="1" s="1"/>
  <c r="F67" i="1"/>
  <c r="F66" i="1" s="1"/>
  <c r="H79" i="1"/>
  <c r="H76" i="1" s="1"/>
  <c r="G12" i="1"/>
  <c r="G11" i="1" s="1"/>
  <c r="G10" i="1" s="1"/>
  <c r="H51" i="1"/>
  <c r="I77" i="1"/>
  <c r="F32" i="1"/>
  <c r="I32" i="1" s="1"/>
  <c r="J33" i="1"/>
  <c r="J32" i="1" s="1"/>
  <c r="I48" i="1"/>
  <c r="H47" i="1"/>
  <c r="H70" i="1"/>
  <c r="H40" i="1"/>
  <c r="J81" i="1"/>
  <c r="J80" i="1" s="1"/>
  <c r="J79" i="1" s="1"/>
  <c r="F80" i="1"/>
  <c r="F79" i="1" s="1"/>
  <c r="I22" i="1"/>
  <c r="I24" i="1"/>
  <c r="I67" i="1"/>
  <c r="H66" i="1"/>
  <c r="I66" i="1" s="1"/>
  <c r="E15" i="1"/>
  <c r="E14" i="1" s="1"/>
  <c r="E13" i="1" s="1"/>
  <c r="F97" i="1"/>
  <c r="E96" i="1"/>
  <c r="E92" i="1" s="1"/>
  <c r="H94" i="1"/>
  <c r="I95" i="1"/>
  <c r="D15" i="1"/>
  <c r="D14" i="1" s="1"/>
  <c r="D13" i="1" s="1"/>
  <c r="D12" i="1" s="1"/>
  <c r="D11" i="1" s="1"/>
  <c r="J62" i="1"/>
  <c r="J61" i="1" s="1"/>
  <c r="J60" i="1" s="1"/>
  <c r="F16" i="1"/>
  <c r="J17" i="1"/>
  <c r="J16" i="1" s="1"/>
  <c r="D63" i="1" l="1"/>
  <c r="D10" i="1"/>
  <c r="E45" i="1"/>
  <c r="E12" i="1" s="1"/>
  <c r="E11" i="1" s="1"/>
  <c r="F15" i="1"/>
  <c r="F14" i="1" s="1"/>
  <c r="F13" i="1" s="1"/>
  <c r="J70" i="1"/>
  <c r="J69" i="1" s="1"/>
  <c r="J21" i="1"/>
  <c r="J15" i="1" s="1"/>
  <c r="J14" i="1" s="1"/>
  <c r="J13" i="1" s="1"/>
  <c r="I62" i="1"/>
  <c r="J97" i="1"/>
  <c r="J96" i="1" s="1"/>
  <c r="J92" i="1" s="1"/>
  <c r="F96" i="1"/>
  <c r="I97" i="1"/>
  <c r="H39" i="1"/>
  <c r="H50" i="1"/>
  <c r="J78" i="1"/>
  <c r="J77" i="1" s="1"/>
  <c r="J76" i="1" s="1"/>
  <c r="J75" i="1" s="1"/>
  <c r="F77" i="1"/>
  <c r="F76" i="1" s="1"/>
  <c r="F75" i="1" s="1"/>
  <c r="E63" i="1"/>
  <c r="J53" i="1"/>
  <c r="J52" i="1" s="1"/>
  <c r="J51" i="1" s="1"/>
  <c r="J50" i="1" s="1"/>
  <c r="J45" i="1" s="1"/>
  <c r="F52" i="1"/>
  <c r="I53" i="1"/>
  <c r="H75" i="1"/>
  <c r="F41" i="1"/>
  <c r="J42" i="1"/>
  <c r="J41" i="1" s="1"/>
  <c r="J40" i="1" s="1"/>
  <c r="J39" i="1" s="1"/>
  <c r="J38" i="1" s="1"/>
  <c r="J37" i="1" s="1"/>
  <c r="J36" i="1" s="1"/>
  <c r="I42" i="1"/>
  <c r="H14" i="1"/>
  <c r="H69" i="1"/>
  <c r="I69" i="1" s="1"/>
  <c r="I70" i="1"/>
  <c r="I79" i="1"/>
  <c r="I16" i="1"/>
  <c r="I94" i="1"/>
  <c r="H93" i="1"/>
  <c r="H46" i="1"/>
  <c r="I47" i="1"/>
  <c r="I80" i="1"/>
  <c r="J65" i="1"/>
  <c r="J64" i="1" s="1"/>
  <c r="F64" i="1"/>
  <c r="I65" i="1"/>
  <c r="I61" i="1"/>
  <c r="H60" i="1"/>
  <c r="I60" i="1" s="1"/>
  <c r="E10" i="1" l="1"/>
  <c r="I15" i="1"/>
  <c r="I76" i="1"/>
  <c r="J63" i="1"/>
  <c r="I75" i="1"/>
  <c r="I14" i="1"/>
  <c r="H13" i="1"/>
  <c r="F40" i="1"/>
  <c r="I41" i="1"/>
  <c r="F92" i="1"/>
  <c r="I96" i="1"/>
  <c r="F63" i="1"/>
  <c r="I64" i="1"/>
  <c r="F51" i="1"/>
  <c r="I52" i="1"/>
  <c r="H38" i="1"/>
  <c r="I93" i="1"/>
  <c r="H92" i="1"/>
  <c r="J12" i="1"/>
  <c r="J11" i="1" s="1"/>
  <c r="I46" i="1"/>
  <c r="H45" i="1"/>
  <c r="H63" i="1"/>
  <c r="J10" i="1" l="1"/>
  <c r="I92" i="1"/>
  <c r="I63" i="1"/>
  <c r="F39" i="1"/>
  <c r="I40" i="1"/>
  <c r="F50" i="1"/>
  <c r="I51" i="1"/>
  <c r="I13" i="1"/>
  <c r="H37" i="1"/>
  <c r="F45" i="1" l="1"/>
  <c r="I45" i="1" s="1"/>
  <c r="I50" i="1"/>
  <c r="F38" i="1"/>
  <c r="I39" i="1"/>
  <c r="H36" i="1"/>
  <c r="F37" i="1" l="1"/>
  <c r="I38" i="1"/>
  <c r="H12" i="1"/>
  <c r="H11" i="1" l="1"/>
  <c r="F36" i="1"/>
  <c r="I37" i="1"/>
  <c r="F12" i="1" l="1"/>
  <c r="I36" i="1"/>
  <c r="H10" i="1"/>
  <c r="I8" i="1" l="1"/>
  <c r="F11" i="1"/>
  <c r="I12" i="1"/>
  <c r="F10" i="1" l="1"/>
  <c r="I11" i="1"/>
  <c r="G8" i="1" l="1"/>
  <c r="I10" i="1"/>
</calcChain>
</file>

<file path=xl/sharedStrings.xml><?xml version="1.0" encoding="utf-8"?>
<sst xmlns="http://schemas.openxmlformats.org/spreadsheetml/2006/main" count="204" uniqueCount="196">
  <si>
    <t>FORMATO EJECUCIÓN MENSUAL DE INGRESOS</t>
  </si>
  <si>
    <t>Código: GRF-PR-029-FR-030</t>
  </si>
  <si>
    <t>Macroproceso: Gestión de Recursos</t>
  </si>
  <si>
    <t>Versión: 01</t>
  </si>
  <si>
    <t>Proceso: Gestión de Recursos Financieros</t>
  </si>
  <si>
    <t>Fecha de Aprobacion: 10/08/2021</t>
  </si>
  <si>
    <t>ENTIDAD</t>
  </si>
  <si>
    <t>230 - UNIVERSIDAD DISTRITAL FRANCISCO JOSÉ DE CALDAS</t>
  </si>
  <si>
    <t>VIGENCIA</t>
  </si>
  <si>
    <t>MES</t>
  </si>
  <si>
    <t>JUNIO</t>
  </si>
  <si>
    <t>CÓDIGO</t>
  </si>
  <si>
    <t>CONCEPTO</t>
  </si>
  <si>
    <t>PRESUPUESTO INICIAL 2022</t>
  </si>
  <si>
    <t>ADICION / MODIFICACION MES</t>
  </si>
  <si>
    <t>ADICION / MODIFICACION ACUMULADO</t>
  </si>
  <si>
    <t>PRESUPUESTO DEFINITIVO 2022</t>
  </si>
  <si>
    <t>RECAUDO MES</t>
  </si>
  <si>
    <t>RECAUDO ACUMULADO</t>
  </si>
  <si>
    <t>% EJECUCION</t>
  </si>
  <si>
    <t>SALDO POR RECAUDAR</t>
  </si>
  <si>
    <t>INGRESOS</t>
  </si>
  <si>
    <t>1.1</t>
  </si>
  <si>
    <t>INGRESOS CORRIENTES</t>
  </si>
  <si>
    <t>1.1.02</t>
  </si>
  <si>
    <t>INGRESOS NO TRIBUTARIOS</t>
  </si>
  <si>
    <t>1.1.02.02</t>
  </si>
  <si>
    <t>TASAS Y DERECHOS ADMINISTRATIVOS</t>
  </si>
  <si>
    <t>1.1.02.02.116</t>
  </si>
  <si>
    <t>DERECHOS PECUNIARIOS EDUCACIÓN SUPERIOR</t>
  </si>
  <si>
    <t>1.1.02.02.116.01</t>
  </si>
  <si>
    <t xml:space="preserve">SERVICIOS DE EDUCACIÓN SUPERIOR (TERCIARIA) </t>
  </si>
  <si>
    <t>1.1.02.02.116.01.01</t>
  </si>
  <si>
    <t>NIVEL PREGRADO</t>
  </si>
  <si>
    <t>1.1.02.02.116.01.01.01</t>
  </si>
  <si>
    <t>Inscripciones</t>
  </si>
  <si>
    <t>1.1.02.02.116.01.01.02</t>
  </si>
  <si>
    <t>Derechos de grado</t>
  </si>
  <si>
    <t>1.1.02.02.116.01.01.03</t>
  </si>
  <si>
    <t>Matrículas</t>
  </si>
  <si>
    <t>1.1.02.02.116.01.01.04</t>
  </si>
  <si>
    <t>Certificaciones, constancias academicas y derechos complementarios</t>
  </si>
  <si>
    <t>1.1.02.02.116.01.02</t>
  </si>
  <si>
    <t>NIVEL POSGRADO</t>
  </si>
  <si>
    <t>1.1.02.02.116.01.02.01</t>
  </si>
  <si>
    <t>1.1.02.02.116.01.02.02</t>
  </si>
  <si>
    <t>1.1.02.02.116.01.02.03</t>
  </si>
  <si>
    <t>1.1.02.02.116.01.02.03.1</t>
  </si>
  <si>
    <t>Facultad de Artes ASAB</t>
  </si>
  <si>
    <t>1.1.02.02.116.01.02.03.2</t>
  </si>
  <si>
    <t>Facultad de Ciencias y Educación</t>
  </si>
  <si>
    <t>1.1.02.02.116.01.02.03.3</t>
  </si>
  <si>
    <t>Facultad de ingeniería</t>
  </si>
  <si>
    <t>1.1.02.02.116.01.02.03.4</t>
  </si>
  <si>
    <t>Facultad de Medio ambiente y recursos naturales</t>
  </si>
  <si>
    <t>1.1.02.02.116.01.02.03.5</t>
  </si>
  <si>
    <t>Facultad Tecnológica</t>
  </si>
  <si>
    <t>1.1.02.02.116.01.02.03.6</t>
  </si>
  <si>
    <t>Facultad de Ciencias y Educación - Maestría en Educación Guajira</t>
  </si>
  <si>
    <t>1.1.02.02.116.01.02.04</t>
  </si>
  <si>
    <t>1.1.02.02.116.02</t>
  </si>
  <si>
    <t>DERECHOS COMPLEMENTARIOS ASOCIADOS A LA EDUCACIÓN</t>
  </si>
  <si>
    <t>1.1.02.02.116.02.1</t>
  </si>
  <si>
    <t>Cursos De Vacaciones</t>
  </si>
  <si>
    <t>1.1.02.02.116.02.2</t>
  </si>
  <si>
    <t>Servicios Sistematización</t>
  </si>
  <si>
    <t>1.1.02.02.116.02.3</t>
  </si>
  <si>
    <t xml:space="preserve">Otros Ingresos </t>
  </si>
  <si>
    <t>1.1.02.05</t>
  </si>
  <si>
    <t>VENTA DE BIENES Y SERVICIOS</t>
  </si>
  <si>
    <t>1.1.02.05.001</t>
  </si>
  <si>
    <t>VENTAS DE ESTABLECIMIENTOS DE MERCADO</t>
  </si>
  <si>
    <t>1.1.02.05.001.08</t>
  </si>
  <si>
    <t>SERVICIOS PRESTADOS A LAS EMPRESAS Y SERVICIOS DE PRODUCCIÓN</t>
  </si>
  <si>
    <t>1.1.02.05.001.08.03</t>
  </si>
  <si>
    <t>SERVICIOS PROFESIONALES, CIENTÍFICOS Y TÉCNICOS (EXCEPTO LOS SERVICIOS DE INVESTIGACIÓN, URBANISMO, JURÍDICOS Y DE CONTABILIDAD)</t>
  </si>
  <si>
    <t>1.1.02.05.001.08.03.01</t>
  </si>
  <si>
    <t>Servicios de consultoría en administración y servicios de gestión; servicios de tecnología de la información</t>
  </si>
  <si>
    <t>1.1.02.05.001.08.03.01.18</t>
  </si>
  <si>
    <t>Servicios de Oficinas Centrales</t>
  </si>
  <si>
    <t>1.1.02.05.001.08.03.01.18.1</t>
  </si>
  <si>
    <t>Beneficio Institucional Productos Y Servicios Especializados</t>
  </si>
  <si>
    <t>1.1.02.05.001.08.03.01.18.2</t>
  </si>
  <si>
    <t>Beneficio Institucional Educación Continuada</t>
  </si>
  <si>
    <t>1.1.02.05.001.08.03.01.18.3</t>
  </si>
  <si>
    <t>Fondo de publicaciones</t>
  </si>
  <si>
    <t>1.1.02.06</t>
  </si>
  <si>
    <t>TRANSFERENCIAS CORRIENTES</t>
  </si>
  <si>
    <t>1.1.02.06.003</t>
  </si>
  <si>
    <t>PARTICIPACIONES DISTINTAS DEL SGP</t>
  </si>
  <si>
    <t>1.1.02.06.003.02</t>
  </si>
  <si>
    <t>PARTICIPACION EN CONTRIBUCIONES</t>
  </si>
  <si>
    <t>1.1.02.06.003.02.03</t>
  </si>
  <si>
    <t>PARTICIPACION EN CONTRIBUCIÓN DEL FONDO NACIONAL DE UNIVERSIDADES ESTATALES DE COLOMBIA</t>
  </si>
  <si>
    <t>1.1.02.06.003.02.03.1</t>
  </si>
  <si>
    <t>Ley 1697/2013 pro Universidad Nacional y demás universidades estatales</t>
  </si>
  <si>
    <t>1.1.02.06.006</t>
  </si>
  <si>
    <t>TRANSFERENCIAS DE OTRAS ENTIDADES DEL GOBIERNO GENERAL</t>
  </si>
  <si>
    <t>1.1.02.06.006.01</t>
  </si>
  <si>
    <t>APORTES NACIÓN</t>
  </si>
  <si>
    <t>1.1.02.06.006.01.06</t>
  </si>
  <si>
    <t>MINISTERIO DE EDUCACIÓN - UNIVERSIDAD DISTRITAL</t>
  </si>
  <si>
    <t>1.1.02.06.006.01.06.1</t>
  </si>
  <si>
    <t>Transferencias de la Nación por artículo 86 Ley 30/1992</t>
  </si>
  <si>
    <t>1.1.02.06.006.01.06.2</t>
  </si>
  <si>
    <t>Transferencias de la Nación por artículo 87 Ley 30/1992</t>
  </si>
  <si>
    <t>1.1.02.06.006.01.06.3</t>
  </si>
  <si>
    <t>Transferencias de la Nación por el 10% del valor de la 403/97</t>
  </si>
  <si>
    <t>1.1.02.06.006.01.06.4</t>
  </si>
  <si>
    <t>Transferencias de la Nación - Saneamiento de Pasivos</t>
  </si>
  <si>
    <t>1.1.02.06.006.01.06.5</t>
  </si>
  <si>
    <t>Transferencias de la Nación - Excedentes Cooperativas</t>
  </si>
  <si>
    <t>1.1.02.06.006.01.06.6</t>
  </si>
  <si>
    <t>Transferencias de la Nación - Plan de Fomento de la Calidad</t>
  </si>
  <si>
    <t>1.1.02.06.006.02</t>
  </si>
  <si>
    <t>DEVOLUCIÓN IVA- INSTITUCIONES DE EDUCACIÓN SUPERIOR</t>
  </si>
  <si>
    <t>1.1.02.06.009</t>
  </si>
  <si>
    <t>RECURSOS DEL SISTEMA DE SEGURIDAD SOCIAL INTEGRAL</t>
  </si>
  <si>
    <t>1.1.02.06.009.02</t>
  </si>
  <si>
    <t>SISTEMA GENERAL DE PENSIONES</t>
  </si>
  <si>
    <t>1.1.02.06.009.02.02</t>
  </si>
  <si>
    <t>Cuotas partes pensionales</t>
  </si>
  <si>
    <t>1.2</t>
  </si>
  <si>
    <t>RECURSOS DE CAPITAL</t>
  </si>
  <si>
    <t>1.2.02</t>
  </si>
  <si>
    <t>EXCEDENTES FINANCIEROS</t>
  </si>
  <si>
    <t>1.2.02.01</t>
  </si>
  <si>
    <t>Establecimientos públicos</t>
  </si>
  <si>
    <t>1.2.05</t>
  </si>
  <si>
    <t>RENDIMIENTOS FINANCIEROS</t>
  </si>
  <si>
    <t>1.2.05.02</t>
  </si>
  <si>
    <t>DEPÓSITOS</t>
  </si>
  <si>
    <t>1.2.05.02.05</t>
  </si>
  <si>
    <t>Recursos propios de libre destinación</t>
  </si>
  <si>
    <t>1.2.09</t>
  </si>
  <si>
    <t>RECUPERACIÓN DE CARTERA - PRÉSTAMOS</t>
  </si>
  <si>
    <t>1.2.09.03</t>
  </si>
  <si>
    <t>DE PERSONAS NATURALES</t>
  </si>
  <si>
    <t>1.2.09.03.01</t>
  </si>
  <si>
    <t>PRÉSTAMOS DE VIVIENDA</t>
  </si>
  <si>
    <t>1.2.09.03.01.1</t>
  </si>
  <si>
    <t xml:space="preserve">Administrativos </t>
  </si>
  <si>
    <t>1.2.09.03.02</t>
  </si>
  <si>
    <t xml:space="preserve">PRÉSTAMOS ORDINARIOS </t>
  </si>
  <si>
    <t>1.2.09.03.02.1</t>
  </si>
  <si>
    <t>1.2.10</t>
  </si>
  <si>
    <t>RECURSOS DEL BALANCE</t>
  </si>
  <si>
    <t>1.2.10.02</t>
  </si>
  <si>
    <t>SUPERÁVIT FISCAL</t>
  </si>
  <si>
    <t>1.2.10.02.03</t>
  </si>
  <si>
    <t>LIBRE DESTINACIÓN</t>
  </si>
  <si>
    <t>1.2.10.02.03.1</t>
  </si>
  <si>
    <t>Otros Ingresos de Libre Destinación</t>
  </si>
  <si>
    <t>1.2.10.02.04</t>
  </si>
  <si>
    <t>NO INCORPORADO DE VIGENCIAS ANTERIORES</t>
  </si>
  <si>
    <t>1.2.10.02.04.02</t>
  </si>
  <si>
    <t>INGRESOS DE DESTINACIÓN ESPECÍFICA</t>
  </si>
  <si>
    <t>1.2.10.02.04.02.1</t>
  </si>
  <si>
    <t>Recursos de Inversión Ministerio de Educación Nacional vigencias anteriores</t>
  </si>
  <si>
    <t>1.2.10.02.04.02.2</t>
  </si>
  <si>
    <t>Estampilla Pro Universidad Distrital Ley 648 de 2001 vigencias anteriores</t>
  </si>
  <si>
    <t>1.2.10.02.04.02.3</t>
  </si>
  <si>
    <t>Estampilla Pro Universidad Distrital Ley 1825 de 2017 vigencias anteriores</t>
  </si>
  <si>
    <t>1.2.10.02.04.02.4</t>
  </si>
  <si>
    <t>Ley 1697/2013 Pro Universidad Nacional y demás Universidades Estatales</t>
  </si>
  <si>
    <t>1.2.10.02.04.02.5</t>
  </si>
  <si>
    <t>Aportes del Distrito vigencias anteriores</t>
  </si>
  <si>
    <t>1.2.10.02.04.02.6</t>
  </si>
  <si>
    <t>Distribución Punto Adicional CREE Vigencias anteriores</t>
  </si>
  <si>
    <t>1.2.10.02.04.02.7</t>
  </si>
  <si>
    <t>Rendimientos recursos de Inversión Ministerio de Educación Nacional vigencias anteriores</t>
  </si>
  <si>
    <t>1.2.10.02.04.02.8</t>
  </si>
  <si>
    <t>Planes de Fomento a la Calidad vigencias anteriores</t>
  </si>
  <si>
    <t>1.2.10.02.04.02.9</t>
  </si>
  <si>
    <t>Pasivos Exigibles</t>
  </si>
  <si>
    <t>1.2.10.02.04.03</t>
  </si>
  <si>
    <t>INGRESOS DE LIBRE DESTINACIÓN</t>
  </si>
  <si>
    <t>1.2.10.02.04.03.1</t>
  </si>
  <si>
    <t>1.5</t>
  </si>
  <si>
    <t>TRANSFERENCIAS ADMINISTRACIÓN CENTRAL</t>
  </si>
  <si>
    <t>1.5.01</t>
  </si>
  <si>
    <t>APORTE ORDINARIO</t>
  </si>
  <si>
    <t>1.5.01.01</t>
  </si>
  <si>
    <t>1.5.01.01.1</t>
  </si>
  <si>
    <t>Aportes Según Ley 30</t>
  </si>
  <si>
    <t>1.5.03</t>
  </si>
  <si>
    <t>ESTAMPILLA UNIVERSIDAD DISTRITAL FRANCISCO JOSÉ DE CALDAS</t>
  </si>
  <si>
    <t>1.5.03.1</t>
  </si>
  <si>
    <t>Estampilla Pro Universidad Distrital Ley 648 de 2001</t>
  </si>
  <si>
    <t>Estampilla Pro Universidad Distrital Ley 1825 de 2017</t>
  </si>
  <si>
    <t>Elaboro: Holvey Ramírez Bermúdez</t>
  </si>
  <si>
    <t>Corte: Junio 2022</t>
  </si>
  <si>
    <t>_____________________________________________</t>
  </si>
  <si>
    <t>_________________________________________</t>
  </si>
  <si>
    <t>RESPONSABLE DEL PRESUPUESTO</t>
  </si>
  <si>
    <t>ORDENADOR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</si>
</sst>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theme="1"/>
      <name val="Calibri Light"/>
      <family val="1"/>
      <scheme val="major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7"/>
      <name val="Arial"/>
      <family val="2"/>
    </font>
    <font>
      <b/>
      <sz val="10"/>
      <color rgb="FF000000"/>
      <name val="Calibri Light"/>
      <family val="2"/>
    </font>
    <font>
      <b/>
      <sz val="10"/>
      <name val="Calibri Light"/>
      <family val="1"/>
      <scheme val="major"/>
    </font>
    <font>
      <sz val="10"/>
      <color theme="1"/>
      <name val="Calibri Light"/>
      <family val="1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rgb="FF000000"/>
      <name val="Calibri Light"/>
      <family val="2"/>
    </font>
    <font>
      <b/>
      <sz val="10"/>
      <color theme="1"/>
      <name val="Calibri Light"/>
      <family val="2"/>
    </font>
    <font>
      <sz val="10"/>
      <name val="Calibri Light"/>
      <family val="1"/>
      <scheme val="major"/>
    </font>
    <font>
      <sz val="10"/>
      <name val="Calibri Light"/>
      <family val="2"/>
      <scheme val="major"/>
    </font>
    <font>
      <b/>
      <sz val="9"/>
      <name val="Arial"/>
      <family val="2"/>
    </font>
    <font>
      <sz val="9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</cellStyleXfs>
  <cellXfs count="130">
    <xf numFmtId="0" fontId="0" fillId="0" borderId="0" xfId="0"/>
    <xf numFmtId="0" fontId="2" fillId="0" borderId="0" xfId="0" applyFont="1"/>
    <xf numFmtId="0" fontId="5" fillId="2" borderId="5" xfId="0" applyFont="1" applyFill="1" applyBorder="1" applyAlignment="1">
      <alignment vertical="center"/>
    </xf>
    <xf numFmtId="0" fontId="7" fillId="3" borderId="0" xfId="4" applyFont="1" applyFill="1" applyProtection="1"/>
    <xf numFmtId="3" fontId="7" fillId="3" borderId="0" xfId="4" applyNumberFormat="1" applyFont="1" applyFill="1" applyAlignment="1" applyProtection="1">
      <alignment horizontal="right"/>
    </xf>
    <xf numFmtId="3" fontId="7" fillId="3" borderId="0" xfId="4" applyNumberFormat="1" applyFont="1" applyFill="1" applyAlignment="1" applyProtection="1">
      <alignment vertical="center"/>
    </xf>
    <xf numFmtId="3" fontId="7" fillId="3" borderId="0" xfId="4" applyNumberFormat="1" applyFont="1" applyFill="1" applyProtection="1"/>
    <xf numFmtId="0" fontId="8" fillId="4" borderId="5" xfId="4" applyFont="1" applyFill="1" applyBorder="1" applyAlignment="1" applyProtection="1">
      <alignment horizontal="center" vertical="center" wrapText="1"/>
    </xf>
    <xf numFmtId="3" fontId="8" fillId="5" borderId="2" xfId="4" applyNumberFormat="1" applyFont="1" applyFill="1" applyBorder="1" applyAlignment="1" applyProtection="1">
      <alignment horizontal="center" vertical="center" wrapText="1"/>
    </xf>
    <xf numFmtId="3" fontId="9" fillId="6" borderId="5" xfId="4" applyNumberFormat="1" applyFont="1" applyFill="1" applyBorder="1" applyAlignment="1" applyProtection="1">
      <alignment horizontal="center" vertical="center" wrapText="1"/>
    </xf>
    <xf numFmtId="3" fontId="8" fillId="7" borderId="2" xfId="4" applyNumberFormat="1" applyFont="1" applyFill="1" applyBorder="1" applyAlignment="1" applyProtection="1">
      <alignment horizontal="center" vertical="center" wrapText="1"/>
    </xf>
    <xf numFmtId="3" fontId="9" fillId="8" borderId="5" xfId="4" applyNumberFormat="1" applyFont="1" applyFill="1" applyBorder="1" applyAlignment="1" applyProtection="1">
      <alignment horizontal="center" vertical="center" wrapText="1"/>
    </xf>
    <xf numFmtId="10" fontId="9" fillId="3" borderId="5" xfId="4" applyNumberFormat="1" applyFont="1" applyFill="1" applyBorder="1" applyAlignment="1" applyProtection="1">
      <alignment horizontal="center" vertical="center" wrapText="1"/>
    </xf>
    <xf numFmtId="0" fontId="9" fillId="9" borderId="5" xfId="4" applyFont="1" applyFill="1" applyBorder="1" applyAlignment="1" applyProtection="1">
      <alignment horizontal="center" vertical="center" wrapText="1"/>
    </xf>
    <xf numFmtId="165" fontId="10" fillId="0" borderId="0" xfId="1" applyNumberFormat="1" applyFont="1" applyAlignment="1">
      <alignment vertical="center"/>
    </xf>
    <xf numFmtId="0" fontId="11" fillId="0" borderId="0" xfId="4" applyFont="1" applyAlignment="1" applyProtection="1">
      <alignment vertical="center" wrapText="1"/>
    </xf>
    <xf numFmtId="3" fontId="8" fillId="10" borderId="5" xfId="4" applyNumberFormat="1" applyFont="1" applyFill="1" applyBorder="1" applyAlignment="1">
      <alignment horizontal="left" vertical="center" wrapText="1"/>
    </xf>
    <xf numFmtId="0" fontId="12" fillId="11" borderId="5" xfId="0" applyFont="1" applyFill="1" applyBorder="1" applyAlignment="1">
      <alignment vertical="center" wrapText="1"/>
    </xf>
    <xf numFmtId="3" fontId="8" fillId="10" borderId="5" xfId="4" applyNumberFormat="1" applyFont="1" applyFill="1" applyBorder="1" applyAlignment="1">
      <alignment horizontal="right" vertical="center" wrapText="1"/>
    </xf>
    <xf numFmtId="10" fontId="8" fillId="10" borderId="5" xfId="3" applyNumberFormat="1" applyFont="1" applyFill="1" applyBorder="1" applyAlignment="1">
      <alignment horizontal="right" vertical="center" wrapText="1"/>
    </xf>
    <xf numFmtId="0" fontId="7" fillId="0" borderId="0" xfId="4" applyFont="1" applyAlignment="1" applyProtection="1">
      <alignment vertical="center"/>
    </xf>
    <xf numFmtId="3" fontId="7" fillId="0" borderId="0" xfId="4" applyNumberFormat="1" applyFont="1" applyAlignment="1" applyProtection="1">
      <alignment vertical="center"/>
    </xf>
    <xf numFmtId="3" fontId="13" fillId="4" borderId="5" xfId="4" applyNumberFormat="1" applyFont="1" applyFill="1" applyBorder="1" applyAlignment="1">
      <alignment horizontal="left" vertical="center" wrapText="1"/>
    </xf>
    <xf numFmtId="0" fontId="12" fillId="12" borderId="5" xfId="0" applyFont="1" applyFill="1" applyBorder="1" applyAlignment="1">
      <alignment vertical="center" wrapText="1"/>
    </xf>
    <xf numFmtId="3" fontId="13" fillId="4" borderId="5" xfId="4" applyNumberFormat="1" applyFont="1" applyFill="1" applyBorder="1" applyAlignment="1">
      <alignment horizontal="right" vertical="center" wrapText="1"/>
    </xf>
    <xf numFmtId="10" fontId="13" fillId="4" borderId="5" xfId="4" applyNumberFormat="1" applyFont="1" applyFill="1" applyBorder="1" applyAlignment="1">
      <alignment horizontal="right" vertical="center" wrapText="1"/>
    </xf>
    <xf numFmtId="0" fontId="8" fillId="13" borderId="5" xfId="0" applyFont="1" applyFill="1" applyBorder="1" applyAlignment="1">
      <alignment vertical="center" wrapText="1"/>
    </xf>
    <xf numFmtId="0" fontId="12" fillId="14" borderId="5" xfId="0" applyFont="1" applyFill="1" applyBorder="1" applyAlignment="1">
      <alignment vertical="center" wrapText="1"/>
    </xf>
    <xf numFmtId="3" fontId="8" fillId="13" borderId="5" xfId="0" applyNumberFormat="1" applyFont="1" applyFill="1" applyBorder="1" applyAlignment="1">
      <alignment horizontal="right" vertical="center" wrapText="1"/>
    </xf>
    <xf numFmtId="10" fontId="8" fillId="13" borderId="5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8" fillId="15" borderId="5" xfId="0" applyFont="1" applyFill="1" applyBorder="1" applyAlignment="1">
      <alignment vertical="center" wrapText="1"/>
    </xf>
    <xf numFmtId="0" fontId="12" fillId="16" borderId="5" xfId="0" applyFont="1" applyFill="1" applyBorder="1" applyAlignment="1">
      <alignment vertical="center" wrapText="1"/>
    </xf>
    <xf numFmtId="3" fontId="8" fillId="15" borderId="5" xfId="0" applyNumberFormat="1" applyFont="1" applyFill="1" applyBorder="1" applyAlignment="1">
      <alignment horizontal="right" vertical="center" wrapText="1"/>
    </xf>
    <xf numFmtId="10" fontId="8" fillId="15" borderId="5" xfId="0" applyNumberFormat="1" applyFont="1" applyFill="1" applyBorder="1" applyAlignment="1">
      <alignment horizontal="right" vertical="center" wrapText="1"/>
    </xf>
    <xf numFmtId="49" fontId="8" fillId="17" borderId="5" xfId="0" applyNumberFormat="1" applyFont="1" applyFill="1" applyBorder="1" applyAlignment="1">
      <alignment vertical="center" wrapText="1"/>
    </xf>
    <xf numFmtId="0" fontId="12" fillId="17" borderId="5" xfId="0" applyFont="1" applyFill="1" applyBorder="1" applyAlignment="1">
      <alignment vertical="center" wrapText="1"/>
    </xf>
    <xf numFmtId="3" fontId="8" fillId="17" borderId="5" xfId="0" applyNumberFormat="1" applyFont="1" applyFill="1" applyBorder="1" applyAlignment="1">
      <alignment horizontal="right" vertical="center" wrapText="1"/>
    </xf>
    <xf numFmtId="10" fontId="8" fillId="17" borderId="5" xfId="0" applyNumberFormat="1" applyFont="1" applyFill="1" applyBorder="1" applyAlignment="1">
      <alignment horizontal="right" vertical="center" wrapText="1"/>
    </xf>
    <xf numFmtId="49" fontId="8" fillId="18" borderId="5" xfId="0" applyNumberFormat="1" applyFont="1" applyFill="1" applyBorder="1" applyAlignment="1">
      <alignment vertical="center" wrapText="1"/>
    </xf>
    <xf numFmtId="0" fontId="12" fillId="18" borderId="5" xfId="0" applyFont="1" applyFill="1" applyBorder="1" applyAlignment="1">
      <alignment vertical="center" wrapText="1"/>
    </xf>
    <xf numFmtId="3" fontId="8" fillId="18" borderId="5" xfId="0" applyNumberFormat="1" applyFont="1" applyFill="1" applyBorder="1" applyAlignment="1">
      <alignment horizontal="right" vertical="center" wrapText="1"/>
    </xf>
    <xf numFmtId="10" fontId="8" fillId="18" borderId="5" xfId="0" applyNumberFormat="1" applyFont="1" applyFill="1" applyBorder="1" applyAlignment="1">
      <alignment horizontal="right" vertical="center" wrapText="1"/>
    </xf>
    <xf numFmtId="49" fontId="8" fillId="3" borderId="5" xfId="0" applyNumberFormat="1" applyFont="1" applyFill="1" applyBorder="1" applyAlignment="1">
      <alignment vertical="center" wrapText="1"/>
    </xf>
    <xf numFmtId="0" fontId="12" fillId="19" borderId="5" xfId="0" applyFont="1" applyFill="1" applyBorder="1" applyAlignment="1">
      <alignment vertical="center" wrapText="1"/>
    </xf>
    <xf numFmtId="3" fontId="8" fillId="3" borderId="5" xfId="0" applyNumberFormat="1" applyFont="1" applyFill="1" applyBorder="1" applyAlignment="1">
      <alignment horizontal="right" vertical="center" wrapText="1"/>
    </xf>
    <xf numFmtId="10" fontId="8" fillId="3" borderId="5" xfId="0" applyNumberFormat="1" applyFont="1" applyFill="1" applyBorder="1" applyAlignment="1">
      <alignment horizontal="right" vertical="center" wrapText="1"/>
    </xf>
    <xf numFmtId="0" fontId="14" fillId="3" borderId="7" xfId="0" applyFont="1" applyFill="1" applyBorder="1" applyAlignment="1">
      <alignment vertical="center" wrapText="1"/>
    </xf>
    <xf numFmtId="3" fontId="14" fillId="3" borderId="5" xfId="0" applyNumberFormat="1" applyFont="1" applyFill="1" applyBorder="1" applyAlignment="1">
      <alignment horizontal="right" vertical="center" wrapText="1"/>
    </xf>
    <xf numFmtId="165" fontId="14" fillId="0" borderId="5" xfId="1" applyNumberFormat="1" applyFont="1" applyFill="1" applyBorder="1" applyAlignment="1" applyProtection="1">
      <alignment vertical="center"/>
      <protection locked="0"/>
    </xf>
    <xf numFmtId="10" fontId="14" fillId="0" borderId="5" xfId="3" applyNumberFormat="1" applyFont="1" applyFill="1" applyBorder="1" applyAlignment="1" applyProtection="1">
      <alignment horizontal="right" vertical="center"/>
      <protection locked="0"/>
    </xf>
    <xf numFmtId="0" fontId="14" fillId="3" borderId="5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3" fontId="15" fillId="3" borderId="5" xfId="0" applyNumberFormat="1" applyFont="1" applyFill="1" applyBorder="1" applyAlignment="1">
      <alignment horizontal="right" vertical="center" wrapText="1"/>
    </xf>
    <xf numFmtId="0" fontId="12" fillId="0" borderId="0" xfId="0" applyFont="1"/>
    <xf numFmtId="10" fontId="15" fillId="3" borderId="5" xfId="0" applyNumberFormat="1" applyFont="1" applyFill="1" applyBorder="1" applyAlignment="1">
      <alignment horizontal="right" vertical="center" wrapText="1"/>
    </xf>
    <xf numFmtId="49" fontId="15" fillId="3" borderId="5" xfId="0" applyNumberFormat="1" applyFont="1" applyFill="1" applyBorder="1" applyAlignment="1">
      <alignment vertical="center" wrapText="1"/>
    </xf>
    <xf numFmtId="3" fontId="16" fillId="18" borderId="5" xfId="0" applyNumberFormat="1" applyFont="1" applyFill="1" applyBorder="1" applyAlignment="1">
      <alignment horizontal="right" vertical="center" wrapText="1"/>
    </xf>
    <xf numFmtId="10" fontId="16" fillId="18" borderId="5" xfId="0" applyNumberFormat="1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vertical="center" wrapText="1"/>
    </xf>
    <xf numFmtId="0" fontId="8" fillId="15" borderId="2" xfId="0" applyFont="1" applyFill="1" applyBorder="1" applyAlignment="1">
      <alignment vertical="center" wrapText="1"/>
    </xf>
    <xf numFmtId="0" fontId="16" fillId="17" borderId="2" xfId="0" applyFont="1" applyFill="1" applyBorder="1" applyAlignment="1">
      <alignment vertical="center" wrapText="1"/>
    </xf>
    <xf numFmtId="3" fontId="16" fillId="17" borderId="5" xfId="0" applyNumberFormat="1" applyFont="1" applyFill="1" applyBorder="1" applyAlignment="1">
      <alignment horizontal="right" vertical="center" wrapText="1"/>
    </xf>
    <xf numFmtId="10" fontId="16" fillId="17" borderId="5" xfId="0" applyNumberFormat="1" applyFont="1" applyFill="1" applyBorder="1" applyAlignment="1">
      <alignment horizontal="right" vertical="center" wrapText="1"/>
    </xf>
    <xf numFmtId="0" fontId="16" fillId="18" borderId="2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vertical="center" wrapText="1"/>
    </xf>
    <xf numFmtId="3" fontId="16" fillId="3" borderId="5" xfId="0" applyNumberFormat="1" applyFont="1" applyFill="1" applyBorder="1" applyAlignment="1">
      <alignment horizontal="right" vertical="center" wrapText="1"/>
    </xf>
    <xf numFmtId="10" fontId="16" fillId="3" borderId="5" xfId="0" applyNumberFormat="1" applyFont="1" applyFill="1" applyBorder="1" applyAlignment="1">
      <alignment horizontal="right" vertical="center" wrapText="1"/>
    </xf>
    <xf numFmtId="0" fontId="15" fillId="3" borderId="2" xfId="0" applyFont="1" applyFill="1" applyBorder="1" applyAlignment="1">
      <alignment vertical="center" wrapText="1"/>
    </xf>
    <xf numFmtId="0" fontId="17" fillId="19" borderId="5" xfId="0" applyFont="1" applyFill="1" applyBorder="1" applyAlignment="1">
      <alignment vertical="center" wrapText="1"/>
    </xf>
    <xf numFmtId="0" fontId="7" fillId="3" borderId="0" xfId="4" applyFont="1" applyFill="1" applyAlignment="1" applyProtection="1">
      <alignment vertical="center"/>
    </xf>
    <xf numFmtId="0" fontId="10" fillId="0" borderId="0" xfId="0" applyFont="1" applyFill="1" applyAlignment="1">
      <alignment vertical="center"/>
    </xf>
    <xf numFmtId="0" fontId="13" fillId="17" borderId="2" xfId="5" applyFont="1" applyFill="1" applyBorder="1" applyAlignment="1">
      <alignment horizontal="left" vertical="center" wrapText="1"/>
    </xf>
    <xf numFmtId="3" fontId="13" fillId="17" borderId="4" xfId="5" applyNumberFormat="1" applyFont="1" applyFill="1" applyBorder="1" applyAlignment="1">
      <alignment horizontal="right" vertical="center" wrapText="1"/>
    </xf>
    <xf numFmtId="10" fontId="13" fillId="17" borderId="4" xfId="5" applyNumberFormat="1" applyFont="1" applyFill="1" applyBorder="1" applyAlignment="1">
      <alignment horizontal="right" vertical="center" wrapText="1"/>
    </xf>
    <xf numFmtId="0" fontId="13" fillId="18" borderId="2" xfId="5" applyFont="1" applyFill="1" applyBorder="1" applyAlignment="1">
      <alignment horizontal="left" vertical="center" wrapText="1"/>
    </xf>
    <xf numFmtId="3" fontId="13" fillId="18" borderId="5" xfId="5" applyNumberFormat="1" applyFont="1" applyFill="1" applyBorder="1" applyAlignment="1">
      <alignment horizontal="right" vertical="center" wrapText="1"/>
    </xf>
    <xf numFmtId="10" fontId="13" fillId="18" borderId="5" xfId="5" applyNumberFormat="1" applyFont="1" applyFill="1" applyBorder="1" applyAlignment="1">
      <alignment horizontal="right" vertical="center" wrapText="1"/>
    </xf>
    <xf numFmtId="0" fontId="13" fillId="3" borderId="2" xfId="5" applyFont="1" applyFill="1" applyBorder="1" applyAlignment="1">
      <alignment horizontal="left" vertical="center" wrapText="1"/>
    </xf>
    <xf numFmtId="3" fontId="13" fillId="3" borderId="5" xfId="5" applyNumberFormat="1" applyFont="1" applyFill="1" applyBorder="1" applyAlignment="1">
      <alignment horizontal="right" vertical="center" wrapText="1"/>
    </xf>
    <xf numFmtId="10" fontId="13" fillId="3" borderId="5" xfId="5" applyNumberFormat="1" applyFont="1" applyFill="1" applyBorder="1" applyAlignment="1">
      <alignment horizontal="right" vertical="center" wrapText="1"/>
    </xf>
    <xf numFmtId="3" fontId="13" fillId="17" borderId="5" xfId="5" applyNumberFormat="1" applyFont="1" applyFill="1" applyBorder="1" applyAlignment="1">
      <alignment horizontal="right" vertical="center" wrapText="1"/>
    </xf>
    <xf numFmtId="10" fontId="13" fillId="17" borderId="5" xfId="5" applyNumberFormat="1" applyFont="1" applyFill="1" applyBorder="1" applyAlignment="1">
      <alignment horizontal="right" vertical="center" wrapText="1"/>
    </xf>
    <xf numFmtId="0" fontId="14" fillId="3" borderId="6" xfId="0" applyFont="1" applyFill="1" applyBorder="1" applyAlignment="1">
      <alignment vertical="center" wrapText="1"/>
    </xf>
    <xf numFmtId="3" fontId="13" fillId="4" borderId="2" xfId="4" applyNumberFormat="1" applyFont="1" applyFill="1" applyBorder="1" applyAlignment="1">
      <alignment horizontal="left" vertical="center" wrapText="1"/>
    </xf>
    <xf numFmtId="0" fontId="18" fillId="12" borderId="5" xfId="0" applyFont="1" applyFill="1" applyBorder="1" applyAlignment="1">
      <alignment vertical="center" wrapText="1"/>
    </xf>
    <xf numFmtId="0" fontId="8" fillId="13" borderId="2" xfId="0" applyFont="1" applyFill="1" applyBorder="1" applyAlignment="1">
      <alignment vertical="center" wrapText="1"/>
    </xf>
    <xf numFmtId="0" fontId="7" fillId="0" borderId="0" xfId="4" applyFont="1" applyFill="1" applyAlignment="1" applyProtection="1">
      <alignment vertical="center"/>
    </xf>
    <xf numFmtId="0" fontId="19" fillId="3" borderId="5" xfId="5" applyFont="1" applyFill="1" applyBorder="1" applyAlignment="1">
      <alignment horizontal="left" vertical="center" wrapText="1"/>
    </xf>
    <xf numFmtId="0" fontId="19" fillId="3" borderId="6" xfId="5" applyFont="1" applyFill="1" applyBorder="1" applyAlignment="1">
      <alignment horizontal="left" vertical="center" wrapText="1"/>
    </xf>
    <xf numFmtId="3" fontId="19" fillId="3" borderId="5" xfId="5" applyNumberFormat="1" applyFont="1" applyFill="1" applyBorder="1" applyAlignment="1">
      <alignment horizontal="right" vertical="center" wrapText="1"/>
    </xf>
    <xf numFmtId="0" fontId="20" fillId="3" borderId="5" xfId="5" applyFont="1" applyFill="1" applyBorder="1" applyAlignment="1">
      <alignment horizontal="left" vertical="center" wrapText="1"/>
    </xf>
    <xf numFmtId="0" fontId="13" fillId="3" borderId="5" xfId="5" applyFont="1" applyFill="1" applyBorder="1" applyAlignment="1">
      <alignment horizontal="left" vertical="center" wrapText="1"/>
    </xf>
    <xf numFmtId="0" fontId="18" fillId="0" borderId="0" xfId="0" applyFont="1"/>
    <xf numFmtId="0" fontId="8" fillId="17" borderId="2" xfId="0" applyFont="1" applyFill="1" applyBorder="1" applyAlignment="1">
      <alignment vertical="center" wrapText="1"/>
    </xf>
    <xf numFmtId="0" fontId="8" fillId="18" borderId="2" xfId="0" applyFont="1" applyFill="1" applyBorder="1" applyAlignment="1">
      <alignment vertical="center" wrapText="1"/>
    </xf>
    <xf numFmtId="0" fontId="14" fillId="20" borderId="5" xfId="0" applyFont="1" applyFill="1" applyBorder="1" applyAlignment="1">
      <alignment vertical="center" wrapText="1"/>
    </xf>
    <xf numFmtId="3" fontId="14" fillId="20" borderId="5" xfId="0" applyNumberFormat="1" applyFont="1" applyFill="1" applyBorder="1" applyAlignment="1">
      <alignment horizontal="right" vertical="center" wrapText="1"/>
    </xf>
    <xf numFmtId="165" fontId="14" fillId="20" borderId="5" xfId="1" applyNumberFormat="1" applyFont="1" applyFill="1" applyBorder="1" applyAlignment="1" applyProtection="1">
      <alignment vertical="center"/>
      <protection locked="0"/>
    </xf>
    <xf numFmtId="10" fontId="14" fillId="20" borderId="5" xfId="3" applyNumberFormat="1" applyFont="1" applyFill="1" applyBorder="1" applyAlignment="1" applyProtection="1">
      <alignment horizontal="right" vertical="center"/>
      <protection locked="0"/>
    </xf>
    <xf numFmtId="0" fontId="13" fillId="18" borderId="5" xfId="5" applyFont="1" applyFill="1" applyBorder="1" applyAlignment="1">
      <alignment horizontal="left" vertical="center" wrapText="1"/>
    </xf>
    <xf numFmtId="0" fontId="14" fillId="3" borderId="5" xfId="6" applyFont="1" applyFill="1" applyBorder="1" applyAlignment="1">
      <alignment vertical="center" wrapText="1"/>
    </xf>
    <xf numFmtId="3" fontId="14" fillId="3" borderId="5" xfId="6" applyNumberFormat="1" applyFont="1" applyFill="1" applyBorder="1" applyAlignment="1">
      <alignment horizontal="right" vertical="center" wrapText="1"/>
    </xf>
    <xf numFmtId="0" fontId="19" fillId="3" borderId="7" xfId="5" applyFont="1" applyFill="1" applyBorder="1" applyAlignment="1">
      <alignment horizontal="left" vertical="center" wrapText="1"/>
    </xf>
    <xf numFmtId="0" fontId="21" fillId="0" borderId="0" xfId="0" applyFont="1" applyBorder="1"/>
    <xf numFmtId="0" fontId="22" fillId="0" borderId="0" xfId="0" applyFont="1" applyBorder="1"/>
    <xf numFmtId="0" fontId="22" fillId="0" borderId="0" xfId="0" applyFont="1" applyFill="1" applyBorder="1"/>
    <xf numFmtId="3" fontId="22" fillId="0" borderId="0" xfId="0" applyNumberFormat="1" applyFont="1" applyFill="1" applyBorder="1"/>
    <xf numFmtId="10" fontId="10" fillId="0" borderId="0" xfId="0" applyNumberFormat="1" applyFont="1" applyAlignment="1">
      <alignment vertical="center"/>
    </xf>
    <xf numFmtId="41" fontId="10" fillId="0" borderId="0" xfId="2" applyFont="1" applyAlignment="1">
      <alignment vertical="center"/>
    </xf>
    <xf numFmtId="3" fontId="22" fillId="0" borderId="0" xfId="0" applyNumberFormat="1" applyFont="1" applyBorder="1"/>
    <xf numFmtId="41" fontId="10" fillId="0" borderId="0" xfId="0" applyNumberFormat="1" applyFont="1" applyAlignment="1">
      <alignment vertical="center"/>
    </xf>
    <xf numFmtId="0" fontId="21" fillId="0" borderId="0" xfId="0" applyFont="1" applyFill="1" applyBorder="1"/>
    <xf numFmtId="3" fontId="21" fillId="0" borderId="0" xfId="0" applyNumberFormat="1" applyFont="1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</cellXfs>
  <cellStyles count="7">
    <cellStyle name="Millares" xfId="1" builtinId="3"/>
    <cellStyle name="Millares [0]" xfId="2" builtinId="6"/>
    <cellStyle name="Normal" xfId="0" builtinId="0"/>
    <cellStyle name="Normal 2" xfId="4" xr:uid="{00000000-0005-0000-0000-000003000000}"/>
    <cellStyle name="Normal 2 2" xfId="5" xr:uid="{00000000-0005-0000-0000-000004000000}"/>
    <cellStyle name="Normal 2 2 2" xfId="6" xr:uid="{00000000-0005-0000-0000-000005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113896</xdr:colOff>
      <xdr:row>0</xdr:row>
      <xdr:rowOff>32867</xdr:rowOff>
    </xdr:from>
    <xdr:to>
      <xdr:col>0</xdr:col>
      <xdr:colOff>1371599</xdr:colOff>
      <xdr:row>2</xdr:row>
      <xdr:rowOff>314324</xdr:rowOff>
    </xdr:to>
    <xdr:pic>
      <xdr:nvPicPr>
        <xdr:cNvPr id="2" name="3 Imagen" descr="D:\Users\aplaneacion3\Documents\Desktop\Boris\Escudo UDFJC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96" y="32867"/>
          <a:ext cx="1257703" cy="100535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95250</xdr:colOff>
          <xdr:row>1</xdr:row>
          <xdr:rowOff>295275</xdr:rowOff>
        </xdr:from>
        <xdr:to>
          <xdr:col>9</xdr:col>
          <xdr:colOff>2266950</xdr:colOff>
          <xdr:row>2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upuesto\Presupuesto%202022\INGRESOS%202022\JUNIO%202022\CUADRO%20MENSUAL%20DE%20RENTAS%20E%20INGRESOS%20JUNIO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upuesto\Presupuesto%202022\INGRESOS%202022\JUNIO%202022\EJECUCION%20MENSUAL%20DE%20RENTAS%20E%20INGRESOS%20JUNI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2 UNIVERSIDAD"/>
      <sheetName val="FEBRERO 2022 UNIVERSIDAD"/>
      <sheetName val="MARZO 2022 UNIVERSIDAD"/>
      <sheetName val="ABRIL 2022 UNIVERSIDAD"/>
      <sheetName val="MAYO 2022 UNIVERSIDAD"/>
      <sheetName val="JUNIO 2022 UNIVERSIDAD"/>
      <sheetName val="Hoja1"/>
    </sheetNames>
    <sheetDataSet>
      <sheetData sheetId="0"/>
      <sheetData sheetId="1"/>
      <sheetData sheetId="2"/>
      <sheetData sheetId="3"/>
      <sheetData sheetId="4"/>
      <sheetData sheetId="5">
        <row r="17">
          <cell r="D17">
            <v>0</v>
          </cell>
          <cell r="F17">
            <v>627333300</v>
          </cell>
        </row>
        <row r="18">
          <cell r="D18">
            <v>0</v>
          </cell>
          <cell r="F18">
            <v>3167300</v>
          </cell>
        </row>
        <row r="19">
          <cell r="D19">
            <v>0</v>
          </cell>
          <cell r="F19">
            <v>111634</v>
          </cell>
        </row>
        <row r="20">
          <cell r="D20">
            <v>0</v>
          </cell>
          <cell r="F20">
            <v>18865711</v>
          </cell>
        </row>
        <row r="22">
          <cell r="D22">
            <v>0</v>
          </cell>
          <cell r="F22">
            <v>43257600</v>
          </cell>
        </row>
        <row r="23">
          <cell r="D23">
            <v>0</v>
          </cell>
          <cell r="F23">
            <v>166700</v>
          </cell>
        </row>
        <row r="25">
          <cell r="D25">
            <v>0</v>
          </cell>
          <cell r="F25">
            <v>1635347</v>
          </cell>
        </row>
        <row r="26">
          <cell r="D26">
            <v>0</v>
          </cell>
          <cell r="F26">
            <v>24620420</v>
          </cell>
        </row>
        <row r="27">
          <cell r="D27">
            <v>0</v>
          </cell>
          <cell r="F27">
            <v>14069433</v>
          </cell>
        </row>
        <row r="28">
          <cell r="D28">
            <v>0</v>
          </cell>
          <cell r="F28">
            <v>11189043</v>
          </cell>
        </row>
        <row r="29">
          <cell r="D29">
            <v>0</v>
          </cell>
          <cell r="F29">
            <v>0</v>
          </cell>
        </row>
        <row r="30">
          <cell r="D30">
            <v>0</v>
          </cell>
          <cell r="F30">
            <v>0</v>
          </cell>
        </row>
        <row r="31">
          <cell r="D31">
            <v>0</v>
          </cell>
          <cell r="F31">
            <v>815500</v>
          </cell>
        </row>
        <row r="33">
          <cell r="D33">
            <v>0</v>
          </cell>
          <cell r="F33">
            <v>0</v>
          </cell>
        </row>
        <row r="34">
          <cell r="D34">
            <v>0</v>
          </cell>
          <cell r="F34">
            <v>0</v>
          </cell>
        </row>
        <row r="35">
          <cell r="D35">
            <v>0</v>
          </cell>
          <cell r="F35">
            <v>2000000</v>
          </cell>
        </row>
        <row r="42">
          <cell r="D42">
            <v>0</v>
          </cell>
          <cell r="F42">
            <v>0</v>
          </cell>
        </row>
        <row r="43">
          <cell r="D43">
            <v>0</v>
          </cell>
          <cell r="F43">
            <v>0</v>
          </cell>
        </row>
        <row r="44">
          <cell r="D44">
            <v>0</v>
          </cell>
          <cell r="F44">
            <v>1082642</v>
          </cell>
        </row>
        <row r="49">
          <cell r="D49">
            <v>0</v>
          </cell>
          <cell r="F49">
            <v>0</v>
          </cell>
        </row>
        <row r="53">
          <cell r="D53">
            <v>0</v>
          </cell>
          <cell r="F53">
            <v>4377692176</v>
          </cell>
        </row>
        <row r="54">
          <cell r="D54">
            <v>0</v>
          </cell>
          <cell r="F54">
            <v>0</v>
          </cell>
        </row>
        <row r="55">
          <cell r="D55">
            <v>0</v>
          </cell>
          <cell r="F55">
            <v>0</v>
          </cell>
        </row>
        <row r="56">
          <cell r="D56">
            <v>0</v>
          </cell>
          <cell r="F56">
            <v>0</v>
          </cell>
        </row>
        <row r="57">
          <cell r="D57">
            <v>0</v>
          </cell>
          <cell r="F57">
            <v>0</v>
          </cell>
        </row>
        <row r="58">
          <cell r="D58">
            <v>0</v>
          </cell>
          <cell r="F58">
            <v>0</v>
          </cell>
        </row>
        <row r="59">
          <cell r="D59">
            <v>0</v>
          </cell>
          <cell r="F59">
            <v>0</v>
          </cell>
        </row>
        <row r="62">
          <cell r="D62">
            <v>0</v>
          </cell>
          <cell r="F62">
            <v>893089</v>
          </cell>
        </row>
        <row r="65">
          <cell r="D65"/>
          <cell r="F65">
            <v>0</v>
          </cell>
        </row>
        <row r="68">
          <cell r="D68">
            <v>0</v>
          </cell>
          <cell r="F68">
            <v>92132319</v>
          </cell>
        </row>
        <row r="72">
          <cell r="D72">
            <v>0</v>
          </cell>
          <cell r="F72">
            <v>30466368</v>
          </cell>
        </row>
        <row r="74">
          <cell r="D74">
            <v>0</v>
          </cell>
          <cell r="F74">
            <v>4039098</v>
          </cell>
        </row>
        <row r="78">
          <cell r="D78">
            <v>0</v>
          </cell>
          <cell r="F78">
            <v>0</v>
          </cell>
        </row>
        <row r="81">
          <cell r="D81">
            <v>0</v>
          </cell>
          <cell r="F81">
            <v>0</v>
          </cell>
        </row>
        <row r="82">
          <cell r="D82">
            <v>0</v>
          </cell>
          <cell r="F82">
            <v>0</v>
          </cell>
        </row>
        <row r="83">
          <cell r="D83">
            <v>0</v>
          </cell>
          <cell r="F83">
            <v>0</v>
          </cell>
        </row>
        <row r="84">
          <cell r="D84">
            <v>0</v>
          </cell>
          <cell r="F84">
            <v>0</v>
          </cell>
        </row>
        <row r="85">
          <cell r="D85">
            <v>0</v>
          </cell>
          <cell r="F85">
            <v>0</v>
          </cell>
        </row>
        <row r="86">
          <cell r="D86">
            <v>0</v>
          </cell>
          <cell r="F86">
            <v>0</v>
          </cell>
        </row>
        <row r="87">
          <cell r="D87">
            <v>0</v>
          </cell>
          <cell r="F87">
            <v>0</v>
          </cell>
        </row>
        <row r="88">
          <cell r="D88">
            <v>0</v>
          </cell>
          <cell r="F88">
            <v>0</v>
          </cell>
        </row>
        <row r="89">
          <cell r="D89"/>
          <cell r="F89">
            <v>0</v>
          </cell>
        </row>
        <row r="91">
          <cell r="D91"/>
          <cell r="F91">
            <v>0</v>
          </cell>
        </row>
        <row r="95">
          <cell r="D95">
            <v>0</v>
          </cell>
          <cell r="F95">
            <v>16194342897</v>
          </cell>
        </row>
        <row r="97">
          <cell r="D97">
            <v>0</v>
          </cell>
          <cell r="F97">
            <v>0</v>
          </cell>
        </row>
        <row r="98">
          <cell r="D98">
            <v>0</v>
          </cell>
          <cell r="F98">
            <v>0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2 SI CAPITAL"/>
      <sheetName val="FEBRERO 2022 SI CAPITAL"/>
      <sheetName val="MARZO 2022 SI CAPITAL"/>
      <sheetName val="ABRIL 2022 SI CAPITAL"/>
      <sheetName val="MAYO 2022 SI CAPITAL"/>
      <sheetName val="JUNIO 2022 SI CAPITAL"/>
      <sheetName val="SHD BOGDATA CON MOD"/>
    </sheetNames>
    <sheetDataSet>
      <sheetData sheetId="0"/>
      <sheetData sheetId="1"/>
      <sheetData sheetId="2"/>
      <sheetData sheetId="3"/>
      <sheetData sheetId="4">
        <row r="17">
          <cell r="E17">
            <v>0</v>
          </cell>
          <cell r="H17">
            <v>1183851400</v>
          </cell>
        </row>
        <row r="18">
          <cell r="E18">
            <v>0</v>
          </cell>
          <cell r="H18">
            <v>298893900</v>
          </cell>
        </row>
        <row r="19">
          <cell r="E19">
            <v>0</v>
          </cell>
          <cell r="H19">
            <v>4541706</v>
          </cell>
        </row>
        <row r="20">
          <cell r="E20">
            <v>0</v>
          </cell>
          <cell r="H20">
            <v>429391416</v>
          </cell>
        </row>
        <row r="22">
          <cell r="E22">
            <v>0</v>
          </cell>
          <cell r="H22">
            <v>43578800</v>
          </cell>
        </row>
        <row r="23">
          <cell r="E23">
            <v>0</v>
          </cell>
          <cell r="H23">
            <v>7834900</v>
          </cell>
        </row>
        <row r="25">
          <cell r="E25">
            <v>0</v>
          </cell>
          <cell r="H25">
            <v>212035432</v>
          </cell>
        </row>
        <row r="26">
          <cell r="E26">
            <v>0</v>
          </cell>
          <cell r="H26">
            <v>2542722034</v>
          </cell>
        </row>
        <row r="27">
          <cell r="E27">
            <v>0</v>
          </cell>
          <cell r="H27">
            <v>1689173004</v>
          </cell>
        </row>
        <row r="28">
          <cell r="E28">
            <v>0</v>
          </cell>
          <cell r="H28">
            <v>507828976</v>
          </cell>
        </row>
        <row r="29">
          <cell r="E29">
            <v>0</v>
          </cell>
          <cell r="H29">
            <v>283266047</v>
          </cell>
        </row>
        <row r="30">
          <cell r="E30">
            <v>0</v>
          </cell>
          <cell r="H30">
            <v>0</v>
          </cell>
        </row>
        <row r="31">
          <cell r="E31">
            <v>0</v>
          </cell>
          <cell r="H31">
            <v>3184700</v>
          </cell>
        </row>
        <row r="33">
          <cell r="E33">
            <v>0</v>
          </cell>
          <cell r="H33">
            <v>0</v>
          </cell>
        </row>
        <row r="34">
          <cell r="E34">
            <v>0</v>
          </cell>
          <cell r="H34">
            <v>32555200</v>
          </cell>
        </row>
        <row r="35">
          <cell r="E35">
            <v>0</v>
          </cell>
          <cell r="H35">
            <v>5157434</v>
          </cell>
        </row>
        <row r="42">
          <cell r="E42">
            <v>0</v>
          </cell>
          <cell r="H42">
            <v>357648734</v>
          </cell>
        </row>
        <row r="43">
          <cell r="E43">
            <v>0</v>
          </cell>
          <cell r="H43">
            <v>0</v>
          </cell>
        </row>
        <row r="44">
          <cell r="E44">
            <v>0</v>
          </cell>
          <cell r="H44">
            <v>57616566</v>
          </cell>
        </row>
        <row r="49">
          <cell r="H49">
            <v>2355458246</v>
          </cell>
        </row>
        <row r="53">
          <cell r="E53">
            <v>0</v>
          </cell>
          <cell r="H53">
            <v>16161003834</v>
          </cell>
        </row>
        <row r="54">
          <cell r="E54">
            <v>0</v>
          </cell>
          <cell r="H54">
            <v>3105277589</v>
          </cell>
        </row>
        <row r="55">
          <cell r="E55">
            <v>0</v>
          </cell>
          <cell r="H55">
            <v>0</v>
          </cell>
        </row>
        <row r="56">
          <cell r="E56">
            <v>0</v>
          </cell>
          <cell r="H56">
            <v>0</v>
          </cell>
        </row>
        <row r="57">
          <cell r="E57">
            <v>0</v>
          </cell>
          <cell r="H57">
            <v>2168759330</v>
          </cell>
        </row>
        <row r="58">
          <cell r="E58">
            <v>0</v>
          </cell>
          <cell r="H58">
            <v>7714817837</v>
          </cell>
        </row>
        <row r="59">
          <cell r="E59">
            <v>0</v>
          </cell>
          <cell r="H59">
            <v>1514728214</v>
          </cell>
        </row>
        <row r="62">
          <cell r="E62">
            <v>0</v>
          </cell>
          <cell r="H62">
            <v>265272544</v>
          </cell>
        </row>
        <row r="65">
          <cell r="E65">
            <v>35998244239</v>
          </cell>
          <cell r="H65">
            <v>35998244239</v>
          </cell>
        </row>
        <row r="68">
          <cell r="E68">
            <v>0</v>
          </cell>
          <cell r="H68">
            <v>419175655</v>
          </cell>
        </row>
        <row r="72">
          <cell r="E72">
            <v>0</v>
          </cell>
          <cell r="H72">
            <v>27140840</v>
          </cell>
        </row>
        <row r="74">
          <cell r="E74">
            <v>0</v>
          </cell>
          <cell r="H74">
            <v>11063714</v>
          </cell>
        </row>
        <row r="78">
          <cell r="E78">
            <v>0</v>
          </cell>
          <cell r="H78">
            <v>0</v>
          </cell>
        </row>
        <row r="81">
          <cell r="E81">
            <v>0</v>
          </cell>
          <cell r="H81">
            <v>0</v>
          </cell>
        </row>
        <row r="82">
          <cell r="E82">
            <v>0</v>
          </cell>
          <cell r="H82">
            <v>0</v>
          </cell>
        </row>
        <row r="83">
          <cell r="E83">
            <v>0</v>
          </cell>
          <cell r="H83">
            <v>0</v>
          </cell>
        </row>
        <row r="84">
          <cell r="E84">
            <v>0</v>
          </cell>
          <cell r="H84">
            <v>0</v>
          </cell>
        </row>
        <row r="85">
          <cell r="E85">
            <v>0</v>
          </cell>
          <cell r="H85">
            <v>0</v>
          </cell>
        </row>
        <row r="86">
          <cell r="E86">
            <v>0</v>
          </cell>
          <cell r="H86">
            <v>0</v>
          </cell>
        </row>
        <row r="87">
          <cell r="E87">
            <v>0</v>
          </cell>
          <cell r="H87">
            <v>0</v>
          </cell>
        </row>
        <row r="88">
          <cell r="E88">
            <v>0</v>
          </cell>
          <cell r="H88">
            <v>0</v>
          </cell>
        </row>
        <row r="89">
          <cell r="E89">
            <v>13302998010</v>
          </cell>
          <cell r="H89">
            <v>13302998010</v>
          </cell>
        </row>
        <row r="90">
          <cell r="H90">
            <v>532000000</v>
          </cell>
        </row>
        <row r="91">
          <cell r="E91">
            <v>532000000</v>
          </cell>
        </row>
        <row r="94">
          <cell r="H94">
            <v>54477076629</v>
          </cell>
        </row>
        <row r="95">
          <cell r="E95">
            <v>0</v>
          </cell>
        </row>
        <row r="96">
          <cell r="E96">
            <v>0</v>
          </cell>
          <cell r="H96">
            <v>6081857000</v>
          </cell>
        </row>
        <row r="97">
          <cell r="H97">
            <v>0</v>
          </cell>
        </row>
        <row r="98">
          <cell r="E98">
            <v>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.vsd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N106"/>
  <sheetViews>
    <sheetView tabSelected="1" topLeftCell="A8" zoomScale="93" zoomScaleNormal="93" workbookViewId="0">
      <pane ySplit="2" topLeftCell="A10" activePane="bottomLeft" state="frozen"/>
      <selection activeCell="B8" sqref="B8"/>
      <selection pane="bottomLeft" activeCell="I10" sqref="I10"/>
    </sheetView>
  </sheetViews>
  <sheetFormatPr baseColWidth="10" defaultRowHeight="14.25" x14ac:dyDescent="0.25"/>
  <cols>
    <col min="1" max="1" width="23.28515625" style="30" customWidth="1"/>
    <col min="2" max="2" width="43.7109375" style="30" customWidth="1"/>
    <col min="3" max="3" width="19.7109375" style="14" hidden="1" customWidth="1"/>
    <col min="4" max="4" width="16.7109375" style="30" hidden="1" customWidth="1"/>
    <col min="5" max="5" width="18" style="30" hidden="1" customWidth="1"/>
    <col min="6" max="6" width="19.28515625" style="30" customWidth="1"/>
    <col min="7" max="7" width="17.5703125" style="30" hidden="1" customWidth="1"/>
    <col min="8" max="8" width="16.28515625" style="30" customWidth="1"/>
    <col min="9" max="9" width="9.5703125" style="108" customWidth="1"/>
    <col min="10" max="10" width="16.5703125" style="30" hidden="1" customWidth="1"/>
    <col min="11" max="11" width="11.42578125" style="30"/>
    <col min="12" max="12" width="16" style="30" customWidth="1"/>
    <col min="13" max="16384" width="11.42578125" style="30"/>
  </cols>
  <sheetData>
    <row r="1" spans="1:14" s="1" customFormat="1" ht="28.5" customHeight="1" x14ac:dyDescent="0.25">
      <c r="A1" s="117"/>
      <c r="B1" s="120" t="s">
        <v>0</v>
      </c>
      <c r="C1" s="121"/>
      <c r="D1" s="121"/>
      <c r="E1" s="121"/>
      <c r="F1" s="121"/>
      <c r="G1" s="122"/>
      <c r="H1" s="123" t="s">
        <v>1</v>
      </c>
      <c r="I1" s="123"/>
      <c r="J1" s="124"/>
    </row>
    <row r="2" spans="1:14" s="1" customFormat="1" ht="28.5" customHeight="1" x14ac:dyDescent="0.25">
      <c r="A2" s="118"/>
      <c r="B2" s="125" t="s">
        <v>2</v>
      </c>
      <c r="C2" s="126"/>
      <c r="D2" s="126"/>
      <c r="E2" s="126"/>
      <c r="F2" s="126"/>
      <c r="G2" s="127"/>
      <c r="H2" s="128" t="s">
        <v>3</v>
      </c>
      <c r="I2" s="128"/>
      <c r="J2" s="124"/>
    </row>
    <row r="3" spans="1:14" s="1" customFormat="1" ht="28.5" customHeight="1" x14ac:dyDescent="0.25">
      <c r="A3" s="119"/>
      <c r="B3" s="125" t="s">
        <v>4</v>
      </c>
      <c r="C3" s="126"/>
      <c r="D3" s="126"/>
      <c r="E3" s="126"/>
      <c r="F3" s="126"/>
      <c r="G3" s="127"/>
      <c r="H3" s="129" t="s">
        <v>5</v>
      </c>
      <c r="I3" s="129"/>
      <c r="J3" s="124"/>
    </row>
    <row r="4" spans="1:14" s="1" customFormat="1" ht="15" x14ac:dyDescent="0.25"/>
    <row r="5" spans="1:14" s="1" customFormat="1" ht="38.25" customHeight="1" x14ac:dyDescent="0.25">
      <c r="A5" s="2" t="s">
        <v>6</v>
      </c>
      <c r="B5" s="114" t="s">
        <v>7</v>
      </c>
      <c r="C5" s="115"/>
      <c r="D5" s="115"/>
      <c r="E5" s="115"/>
      <c r="F5" s="115"/>
      <c r="G5" s="115"/>
      <c r="H5" s="115"/>
      <c r="I5" s="115"/>
      <c r="J5" s="116"/>
    </row>
    <row r="6" spans="1:14" s="1" customFormat="1" ht="38.25" customHeight="1" x14ac:dyDescent="0.25">
      <c r="A6" s="2" t="s">
        <v>8</v>
      </c>
      <c r="B6" s="114">
        <v>2022</v>
      </c>
      <c r="C6" s="115"/>
      <c r="D6" s="115"/>
      <c r="E6" s="115"/>
      <c r="F6" s="115"/>
      <c r="G6" s="115"/>
      <c r="H6" s="115"/>
      <c r="I6" s="115"/>
      <c r="J6" s="116"/>
    </row>
    <row r="7" spans="1:14" s="1" customFormat="1" ht="38.25" customHeight="1" x14ac:dyDescent="0.25">
      <c r="A7" s="2" t="s">
        <v>9</v>
      </c>
      <c r="B7" s="114" t="s">
        <v>10</v>
      </c>
      <c r="C7" s="115"/>
      <c r="D7" s="115"/>
      <c r="E7" s="115"/>
      <c r="F7" s="115"/>
      <c r="G7" s="115"/>
      <c r="H7" s="115"/>
      <c r="I7" s="115"/>
      <c r="J7" s="116"/>
    </row>
    <row r="8" spans="1:14" s="3" customFormat="1" ht="11.25" x14ac:dyDescent="0.2">
      <c r="C8" s="4"/>
      <c r="D8" s="4"/>
      <c r="E8" s="4"/>
      <c r="F8" s="4">
        <v>407533740249</v>
      </c>
      <c r="G8" s="5">
        <f>+F8-F10</f>
        <v>0</v>
      </c>
      <c r="H8" s="6">
        <v>101960911681</v>
      </c>
      <c r="I8" s="6">
        <f>+H10-H8</f>
        <v>71281122826</v>
      </c>
      <c r="J8" s="4"/>
      <c r="K8" s="6"/>
      <c r="L8" s="6"/>
    </row>
    <row r="9" spans="1:14" s="15" customFormat="1" ht="31.5" customHeight="1" x14ac:dyDescent="0.25">
      <c r="A9" s="7" t="s">
        <v>11</v>
      </c>
      <c r="B9" s="7" t="s">
        <v>12</v>
      </c>
      <c r="C9" s="8" t="s">
        <v>13</v>
      </c>
      <c r="D9" s="9" t="s">
        <v>14</v>
      </c>
      <c r="E9" s="9" t="s">
        <v>15</v>
      </c>
      <c r="F9" s="10" t="s">
        <v>16</v>
      </c>
      <c r="G9" s="11" t="s">
        <v>17</v>
      </c>
      <c r="H9" s="11" t="s">
        <v>18</v>
      </c>
      <c r="I9" s="12" t="s">
        <v>19</v>
      </c>
      <c r="J9" s="13" t="s">
        <v>20</v>
      </c>
      <c r="K9" s="14"/>
    </row>
    <row r="10" spans="1:14" s="20" customFormat="1" ht="15.75" customHeight="1" x14ac:dyDescent="0.25">
      <c r="A10" s="16">
        <v>1</v>
      </c>
      <c r="B10" s="17" t="s">
        <v>21</v>
      </c>
      <c r="C10" s="18">
        <f t="shared" ref="C10:H10" si="0">+C11+C63+C92</f>
        <v>357700498000</v>
      </c>
      <c r="D10" s="18">
        <f t="shared" si="0"/>
        <v>0</v>
      </c>
      <c r="E10" s="18">
        <f t="shared" si="0"/>
        <v>49833242249</v>
      </c>
      <c r="F10" s="18">
        <f t="shared" si="0"/>
        <v>407533740249</v>
      </c>
      <c r="G10" s="18">
        <f t="shared" si="0"/>
        <v>21447880577</v>
      </c>
      <c r="H10" s="18">
        <f t="shared" si="0"/>
        <v>173242034507</v>
      </c>
      <c r="I10" s="19">
        <f t="shared" ref="I10:I73" si="1">IF(H10=0,0,IF(F10=0,0,+H10/F10))</f>
        <v>0.42509862962794304</v>
      </c>
      <c r="J10" s="18">
        <f>+J11+J63+J92</f>
        <v>234291705742</v>
      </c>
      <c r="K10" s="14"/>
      <c r="M10" s="21"/>
      <c r="N10" s="21"/>
    </row>
    <row r="11" spans="1:14" s="20" customFormat="1" ht="15.75" customHeight="1" x14ac:dyDescent="0.25">
      <c r="A11" s="22" t="s">
        <v>22</v>
      </c>
      <c r="B11" s="23" t="s">
        <v>23</v>
      </c>
      <c r="C11" s="24">
        <f>+C12</f>
        <v>69915748000</v>
      </c>
      <c r="D11" s="24">
        <f t="shared" ref="D11:J11" si="2">+D12</f>
        <v>0</v>
      </c>
      <c r="E11" s="24">
        <f t="shared" si="2"/>
        <v>0</v>
      </c>
      <c r="F11" s="24">
        <f t="shared" si="2"/>
        <v>69915748000</v>
      </c>
      <c r="G11" s="24">
        <f t="shared" si="2"/>
        <v>5126899895</v>
      </c>
      <c r="H11" s="24">
        <f t="shared" si="2"/>
        <v>46071497738</v>
      </c>
      <c r="I11" s="25">
        <f t="shared" si="1"/>
        <v>0.65895737449594327</v>
      </c>
      <c r="J11" s="24">
        <f t="shared" si="2"/>
        <v>23844250262</v>
      </c>
      <c r="K11" s="14"/>
    </row>
    <row r="12" spans="1:14" ht="15.75" customHeight="1" x14ac:dyDescent="0.25">
      <c r="A12" s="26" t="s">
        <v>24</v>
      </c>
      <c r="B12" s="27" t="s">
        <v>25</v>
      </c>
      <c r="C12" s="28">
        <f>+C13+C36+C45</f>
        <v>69915748000</v>
      </c>
      <c r="D12" s="28">
        <f t="shared" ref="D12:J12" si="3">+D13+D36+D45</f>
        <v>0</v>
      </c>
      <c r="E12" s="28">
        <f t="shared" si="3"/>
        <v>0</v>
      </c>
      <c r="F12" s="28">
        <f t="shared" si="3"/>
        <v>69915748000</v>
      </c>
      <c r="G12" s="28">
        <f t="shared" si="3"/>
        <v>5126899895</v>
      </c>
      <c r="H12" s="28">
        <f t="shared" si="3"/>
        <v>46071497738</v>
      </c>
      <c r="I12" s="29">
        <f t="shared" si="1"/>
        <v>0.65895737449594327</v>
      </c>
      <c r="J12" s="28">
        <f t="shared" si="3"/>
        <v>23844250262</v>
      </c>
    </row>
    <row r="13" spans="1:14" ht="15.75" customHeight="1" x14ac:dyDescent="0.25">
      <c r="A13" s="31" t="s">
        <v>26</v>
      </c>
      <c r="B13" s="32" t="s">
        <v>27</v>
      </c>
      <c r="C13" s="33">
        <f>+C14</f>
        <v>19319702000</v>
      </c>
      <c r="D13" s="33">
        <f t="shared" ref="D13:J13" si="4">+D14</f>
        <v>0</v>
      </c>
      <c r="E13" s="33">
        <f t="shared" si="4"/>
        <v>0</v>
      </c>
      <c r="F13" s="33">
        <f t="shared" si="4"/>
        <v>19319702000</v>
      </c>
      <c r="G13" s="33">
        <f t="shared" si="4"/>
        <v>747231988</v>
      </c>
      <c r="H13" s="33">
        <f t="shared" si="4"/>
        <v>7991246937</v>
      </c>
      <c r="I13" s="34">
        <f t="shared" si="1"/>
        <v>0.41363199789520561</v>
      </c>
      <c r="J13" s="33">
        <f t="shared" si="4"/>
        <v>11328455063</v>
      </c>
    </row>
    <row r="14" spans="1:14" x14ac:dyDescent="0.25">
      <c r="A14" s="35" t="s">
        <v>28</v>
      </c>
      <c r="B14" s="36" t="s">
        <v>29</v>
      </c>
      <c r="C14" s="37">
        <f>+C15+C32</f>
        <v>19319702000</v>
      </c>
      <c r="D14" s="37">
        <f t="shared" ref="D14:J14" si="5">+D15+D32</f>
        <v>0</v>
      </c>
      <c r="E14" s="37">
        <f t="shared" si="5"/>
        <v>0</v>
      </c>
      <c r="F14" s="37">
        <f t="shared" si="5"/>
        <v>19319702000</v>
      </c>
      <c r="G14" s="37">
        <f t="shared" si="5"/>
        <v>747231988</v>
      </c>
      <c r="H14" s="37">
        <f t="shared" si="5"/>
        <v>7991246937</v>
      </c>
      <c r="I14" s="38">
        <f t="shared" si="1"/>
        <v>0.41363199789520561</v>
      </c>
      <c r="J14" s="37">
        <f t="shared" si="5"/>
        <v>11328455063</v>
      </c>
    </row>
    <row r="15" spans="1:14" ht="26.25" customHeight="1" x14ac:dyDescent="0.25">
      <c r="A15" s="39" t="s">
        <v>30</v>
      </c>
      <c r="B15" s="40" t="s">
        <v>31</v>
      </c>
      <c r="C15" s="41">
        <f>+C16+C21</f>
        <v>18766175000</v>
      </c>
      <c r="D15" s="41">
        <f t="shared" ref="D15:J15" si="6">+D16+D21</f>
        <v>0</v>
      </c>
      <c r="E15" s="41">
        <f t="shared" si="6"/>
        <v>0</v>
      </c>
      <c r="F15" s="41">
        <f t="shared" si="6"/>
        <v>18766175000</v>
      </c>
      <c r="G15" s="41">
        <f t="shared" si="6"/>
        <v>745231988</v>
      </c>
      <c r="H15" s="41">
        <f t="shared" si="6"/>
        <v>7951534303</v>
      </c>
      <c r="I15" s="42">
        <f t="shared" si="1"/>
        <v>0.42371630356212708</v>
      </c>
      <c r="J15" s="41">
        <f t="shared" si="6"/>
        <v>10814640697</v>
      </c>
    </row>
    <row r="16" spans="1:14" ht="15.75" customHeight="1" x14ac:dyDescent="0.25">
      <c r="A16" s="43" t="s">
        <v>32</v>
      </c>
      <c r="B16" s="44" t="s">
        <v>33</v>
      </c>
      <c r="C16" s="45">
        <f>SUM(C17:C20)</f>
        <v>5094843000</v>
      </c>
      <c r="D16" s="45">
        <f t="shared" ref="D16:J16" si="7">SUM(D17:D20)</f>
        <v>0</v>
      </c>
      <c r="E16" s="45">
        <f t="shared" si="7"/>
        <v>0</v>
      </c>
      <c r="F16" s="45">
        <f t="shared" si="7"/>
        <v>5094843000</v>
      </c>
      <c r="G16" s="45">
        <f t="shared" si="7"/>
        <v>649477945</v>
      </c>
      <c r="H16" s="45">
        <f t="shared" si="7"/>
        <v>2566156367</v>
      </c>
      <c r="I16" s="46">
        <f t="shared" si="1"/>
        <v>0.50367722165334639</v>
      </c>
      <c r="J16" s="45">
        <f t="shared" si="7"/>
        <v>2528686633</v>
      </c>
    </row>
    <row r="17" spans="1:10" ht="15.75" customHeight="1" x14ac:dyDescent="0.25">
      <c r="A17" s="47" t="s">
        <v>34</v>
      </c>
      <c r="B17" s="47" t="s">
        <v>35</v>
      </c>
      <c r="C17" s="48">
        <v>1955938000</v>
      </c>
      <c r="D17" s="49">
        <f>+'[1]JUNIO 2022 UNIVERSIDAD'!D17</f>
        <v>0</v>
      </c>
      <c r="E17" s="49">
        <f>+D17+'[2]MAYO 2022 SI CAPITAL'!$E17</f>
        <v>0</v>
      </c>
      <c r="F17" s="49">
        <f t="shared" ref="F17:F20" si="8">+C17+E17</f>
        <v>1955938000</v>
      </c>
      <c r="G17" s="49">
        <f>+'[1]JUNIO 2022 UNIVERSIDAD'!F17</f>
        <v>627333300</v>
      </c>
      <c r="H17" s="49">
        <f>+G17+'[2]MAYO 2022 SI CAPITAL'!$H17</f>
        <v>1811184700</v>
      </c>
      <c r="I17" s="50">
        <f t="shared" si="1"/>
        <v>0.92599289957043629</v>
      </c>
      <c r="J17" s="49">
        <f t="shared" ref="J17:J72" si="9">+F17-H17</f>
        <v>144753300</v>
      </c>
    </row>
    <row r="18" spans="1:10" ht="15.75" customHeight="1" x14ac:dyDescent="0.25">
      <c r="A18" s="51" t="s">
        <v>36</v>
      </c>
      <c r="B18" s="51" t="s">
        <v>37</v>
      </c>
      <c r="C18" s="48">
        <v>306150000</v>
      </c>
      <c r="D18" s="49">
        <f>+'[1]JUNIO 2022 UNIVERSIDAD'!D18</f>
        <v>0</v>
      </c>
      <c r="E18" s="49">
        <f>+D18+'[2]MAYO 2022 SI CAPITAL'!$E18</f>
        <v>0</v>
      </c>
      <c r="F18" s="49">
        <f t="shared" si="8"/>
        <v>306150000</v>
      </c>
      <c r="G18" s="49">
        <f>+'[1]JUNIO 2022 UNIVERSIDAD'!F18</f>
        <v>3167300</v>
      </c>
      <c r="H18" s="49">
        <f>+G18+'[2]MAYO 2022 SI CAPITAL'!$H18</f>
        <v>302061200</v>
      </c>
      <c r="I18" s="50">
        <f t="shared" si="1"/>
        <v>0.98664445533235345</v>
      </c>
      <c r="J18" s="49">
        <f t="shared" si="9"/>
        <v>4088800</v>
      </c>
    </row>
    <row r="19" spans="1:10" ht="15.75" customHeight="1" x14ac:dyDescent="0.25">
      <c r="A19" s="47" t="s">
        <v>38</v>
      </c>
      <c r="B19" s="52" t="s">
        <v>39</v>
      </c>
      <c r="C19" s="53">
        <v>2698245000</v>
      </c>
      <c r="D19" s="49">
        <f>+'[1]JUNIO 2022 UNIVERSIDAD'!D19</f>
        <v>0</v>
      </c>
      <c r="E19" s="49">
        <f>+D19+'[2]MAYO 2022 SI CAPITAL'!$E19</f>
        <v>0</v>
      </c>
      <c r="F19" s="49">
        <f t="shared" si="8"/>
        <v>2698245000</v>
      </c>
      <c r="G19" s="49">
        <f>+'[1]JUNIO 2022 UNIVERSIDAD'!F19</f>
        <v>111634</v>
      </c>
      <c r="H19" s="49">
        <f>+G19+'[2]MAYO 2022 SI CAPITAL'!$H19</f>
        <v>4653340</v>
      </c>
      <c r="I19" s="50">
        <f t="shared" si="1"/>
        <v>1.7245802364129277E-3</v>
      </c>
      <c r="J19" s="49">
        <f t="shared" si="9"/>
        <v>2693591660</v>
      </c>
    </row>
    <row r="20" spans="1:10" ht="15.75" customHeight="1" x14ac:dyDescent="0.25">
      <c r="A20" s="51" t="s">
        <v>40</v>
      </c>
      <c r="B20" s="51" t="s">
        <v>41</v>
      </c>
      <c r="C20" s="48">
        <v>134510000</v>
      </c>
      <c r="D20" s="49">
        <f>+'[1]JUNIO 2022 UNIVERSIDAD'!D20</f>
        <v>0</v>
      </c>
      <c r="E20" s="49">
        <f>+D20+'[2]MAYO 2022 SI CAPITAL'!$E20</f>
        <v>0</v>
      </c>
      <c r="F20" s="49">
        <f t="shared" si="8"/>
        <v>134510000</v>
      </c>
      <c r="G20" s="49">
        <f>+'[1]JUNIO 2022 UNIVERSIDAD'!F20</f>
        <v>18865711</v>
      </c>
      <c r="H20" s="49">
        <f>+G20+'[2]MAYO 2022 SI CAPITAL'!$H20</f>
        <v>448257127</v>
      </c>
      <c r="I20" s="50">
        <f t="shared" si="1"/>
        <v>3.3325189725670952</v>
      </c>
      <c r="J20" s="49">
        <f t="shared" si="9"/>
        <v>-313747127</v>
      </c>
    </row>
    <row r="21" spans="1:10" ht="15.75" customHeight="1" x14ac:dyDescent="0.2">
      <c r="A21" s="43" t="s">
        <v>42</v>
      </c>
      <c r="B21" s="54" t="s">
        <v>43</v>
      </c>
      <c r="C21" s="45">
        <f>+C22+C23+C24+C31</f>
        <v>13671332000</v>
      </c>
      <c r="D21" s="45">
        <f t="shared" ref="D21:J21" si="10">+D22+D23+D24+D31</f>
        <v>0</v>
      </c>
      <c r="E21" s="45">
        <f t="shared" si="10"/>
        <v>0</v>
      </c>
      <c r="F21" s="45">
        <f t="shared" si="10"/>
        <v>13671332000</v>
      </c>
      <c r="G21" s="45">
        <f t="shared" si="10"/>
        <v>95754043</v>
      </c>
      <c r="H21" s="45">
        <f t="shared" si="10"/>
        <v>5385377936</v>
      </c>
      <c r="I21" s="46">
        <f t="shared" si="1"/>
        <v>0.39391757408861111</v>
      </c>
      <c r="J21" s="45">
        <f t="shared" si="10"/>
        <v>8285954064</v>
      </c>
    </row>
    <row r="22" spans="1:10" ht="15.75" customHeight="1" x14ac:dyDescent="0.25">
      <c r="A22" s="51" t="s">
        <v>44</v>
      </c>
      <c r="B22" s="51" t="s">
        <v>35</v>
      </c>
      <c r="C22" s="48">
        <v>270677000</v>
      </c>
      <c r="D22" s="49">
        <f>+'[1]JUNIO 2022 UNIVERSIDAD'!D22</f>
        <v>0</v>
      </c>
      <c r="E22" s="49">
        <f>+D22+'[2]MAYO 2022 SI CAPITAL'!$E22</f>
        <v>0</v>
      </c>
      <c r="F22" s="49">
        <f t="shared" ref="F22:F23" si="11">+C22+E22</f>
        <v>270677000</v>
      </c>
      <c r="G22" s="49">
        <f>+'[1]JUNIO 2022 UNIVERSIDAD'!F22</f>
        <v>43257600</v>
      </c>
      <c r="H22" s="49">
        <f>+G22+'[2]MAYO 2022 SI CAPITAL'!$H22</f>
        <v>86836400</v>
      </c>
      <c r="I22" s="50">
        <f t="shared" si="1"/>
        <v>0.32081189018645839</v>
      </c>
      <c r="J22" s="49">
        <f t="shared" si="9"/>
        <v>183840600</v>
      </c>
    </row>
    <row r="23" spans="1:10" ht="15.75" customHeight="1" x14ac:dyDescent="0.25">
      <c r="A23" s="51" t="s">
        <v>45</v>
      </c>
      <c r="B23" s="51" t="s">
        <v>37</v>
      </c>
      <c r="C23" s="48">
        <v>306150000</v>
      </c>
      <c r="D23" s="49">
        <f>+'[1]JUNIO 2022 UNIVERSIDAD'!D23</f>
        <v>0</v>
      </c>
      <c r="E23" s="49">
        <f>+D23+'[2]MAYO 2022 SI CAPITAL'!$E23</f>
        <v>0</v>
      </c>
      <c r="F23" s="49">
        <f t="shared" si="11"/>
        <v>306150000</v>
      </c>
      <c r="G23" s="49">
        <f>+'[1]JUNIO 2022 UNIVERSIDAD'!F23</f>
        <v>166700</v>
      </c>
      <c r="H23" s="49">
        <f>+G23+'[2]MAYO 2022 SI CAPITAL'!$H23</f>
        <v>8001600</v>
      </c>
      <c r="I23" s="50">
        <f t="shared" si="1"/>
        <v>2.6136207741303284E-2</v>
      </c>
      <c r="J23" s="49">
        <f t="shared" si="9"/>
        <v>298148400</v>
      </c>
    </row>
    <row r="24" spans="1:10" ht="15.75" customHeight="1" x14ac:dyDescent="0.25">
      <c r="A24" s="52" t="s">
        <v>46</v>
      </c>
      <c r="B24" s="52" t="s">
        <v>39</v>
      </c>
      <c r="C24" s="53">
        <f>SUM(C25:C30)</f>
        <v>12959995000</v>
      </c>
      <c r="D24" s="53">
        <f t="shared" ref="D24:H24" si="12">SUM(D25:D30)</f>
        <v>0</v>
      </c>
      <c r="E24" s="53">
        <f t="shared" si="12"/>
        <v>0</v>
      </c>
      <c r="F24" s="53">
        <f t="shared" si="12"/>
        <v>12959995000</v>
      </c>
      <c r="G24" s="53">
        <f t="shared" si="12"/>
        <v>51514243</v>
      </c>
      <c r="H24" s="53">
        <f t="shared" si="12"/>
        <v>5286539736</v>
      </c>
      <c r="I24" s="55">
        <f t="shared" si="1"/>
        <v>0.40791217404019059</v>
      </c>
      <c r="J24" s="53">
        <f t="shared" ref="J24" si="13">SUM(J25:J30)</f>
        <v>7673455264</v>
      </c>
    </row>
    <row r="25" spans="1:10" ht="15.75" customHeight="1" x14ac:dyDescent="0.25">
      <c r="A25" s="52" t="s">
        <v>47</v>
      </c>
      <c r="B25" s="52" t="s">
        <v>48</v>
      </c>
      <c r="C25" s="53">
        <v>331381000</v>
      </c>
      <c r="D25" s="49">
        <f>+'[1]JUNIO 2022 UNIVERSIDAD'!D25</f>
        <v>0</v>
      </c>
      <c r="E25" s="49">
        <f>+D25+'[2]MAYO 2022 SI CAPITAL'!$E25</f>
        <v>0</v>
      </c>
      <c r="F25" s="49">
        <f t="shared" ref="F25:F31" si="14">+C25+E25</f>
        <v>331381000</v>
      </c>
      <c r="G25" s="49">
        <f>+'[1]JUNIO 2022 UNIVERSIDAD'!F25</f>
        <v>1635347</v>
      </c>
      <c r="H25" s="49">
        <f>+G25+'[2]MAYO 2022 SI CAPITAL'!$H25</f>
        <v>213670779</v>
      </c>
      <c r="I25" s="50">
        <f t="shared" si="1"/>
        <v>0.64478886538455737</v>
      </c>
      <c r="J25" s="49">
        <f t="shared" si="9"/>
        <v>117710221</v>
      </c>
    </row>
    <row r="26" spans="1:10" ht="15.75" customHeight="1" x14ac:dyDescent="0.25">
      <c r="A26" s="52" t="s">
        <v>49</v>
      </c>
      <c r="B26" s="52" t="s">
        <v>50</v>
      </c>
      <c r="C26" s="53">
        <v>5611379000</v>
      </c>
      <c r="D26" s="49">
        <f>+'[1]JUNIO 2022 UNIVERSIDAD'!D26</f>
        <v>0</v>
      </c>
      <c r="E26" s="49">
        <f>+D26+'[2]MAYO 2022 SI CAPITAL'!$E26</f>
        <v>0</v>
      </c>
      <c r="F26" s="49">
        <f t="shared" si="14"/>
        <v>5611379000</v>
      </c>
      <c r="G26" s="49">
        <f>+'[1]JUNIO 2022 UNIVERSIDAD'!F26</f>
        <v>24620420</v>
      </c>
      <c r="H26" s="49">
        <f>+G26+'[2]MAYO 2022 SI CAPITAL'!$H26</f>
        <v>2567342454</v>
      </c>
      <c r="I26" s="50">
        <f t="shared" si="1"/>
        <v>0.45752433653118069</v>
      </c>
      <c r="J26" s="49">
        <f t="shared" si="9"/>
        <v>3044036546</v>
      </c>
    </row>
    <row r="27" spans="1:10" ht="15.75" customHeight="1" x14ac:dyDescent="0.25">
      <c r="A27" s="52" t="s">
        <v>51</v>
      </c>
      <c r="B27" s="52" t="s">
        <v>52</v>
      </c>
      <c r="C27" s="53">
        <v>5757989000</v>
      </c>
      <c r="D27" s="49">
        <f>+'[1]JUNIO 2022 UNIVERSIDAD'!D27</f>
        <v>0</v>
      </c>
      <c r="E27" s="49">
        <f>+D27+'[2]MAYO 2022 SI CAPITAL'!$E27</f>
        <v>0</v>
      </c>
      <c r="F27" s="49">
        <f t="shared" si="14"/>
        <v>5757989000</v>
      </c>
      <c r="G27" s="49">
        <f>+'[1]JUNIO 2022 UNIVERSIDAD'!F27</f>
        <v>14069433</v>
      </c>
      <c r="H27" s="49">
        <f>+G27+'[2]MAYO 2022 SI CAPITAL'!$H27</f>
        <v>1703242437</v>
      </c>
      <c r="I27" s="50">
        <f t="shared" si="1"/>
        <v>0.29580508698436209</v>
      </c>
      <c r="J27" s="49">
        <f t="shared" si="9"/>
        <v>4054746563</v>
      </c>
    </row>
    <row r="28" spans="1:10" ht="15.75" customHeight="1" x14ac:dyDescent="0.25">
      <c r="A28" s="52" t="s">
        <v>53</v>
      </c>
      <c r="B28" s="52" t="s">
        <v>54</v>
      </c>
      <c r="C28" s="53">
        <v>1094560000</v>
      </c>
      <c r="D28" s="49">
        <f>+'[1]JUNIO 2022 UNIVERSIDAD'!D28</f>
        <v>0</v>
      </c>
      <c r="E28" s="49">
        <f>+D28+'[2]MAYO 2022 SI CAPITAL'!$E28</f>
        <v>0</v>
      </c>
      <c r="F28" s="49">
        <f t="shared" si="14"/>
        <v>1094560000</v>
      </c>
      <c r="G28" s="49">
        <f>+'[1]JUNIO 2022 UNIVERSIDAD'!F28</f>
        <v>11189043</v>
      </c>
      <c r="H28" s="49">
        <f>+G28+'[2]MAYO 2022 SI CAPITAL'!$H28</f>
        <v>519018019</v>
      </c>
      <c r="I28" s="50">
        <f t="shared" si="1"/>
        <v>0.47417959636749013</v>
      </c>
      <c r="J28" s="49">
        <f t="shared" si="9"/>
        <v>575541981</v>
      </c>
    </row>
    <row r="29" spans="1:10" ht="15.75" customHeight="1" x14ac:dyDescent="0.25">
      <c r="A29" s="52" t="s">
        <v>55</v>
      </c>
      <c r="B29" s="52" t="s">
        <v>56</v>
      </c>
      <c r="C29" s="53">
        <v>164686000</v>
      </c>
      <c r="D29" s="49">
        <f>+'[1]JUNIO 2022 UNIVERSIDAD'!D29</f>
        <v>0</v>
      </c>
      <c r="E29" s="49">
        <f>+D29+'[2]MAYO 2022 SI CAPITAL'!$E29</f>
        <v>0</v>
      </c>
      <c r="F29" s="49">
        <f t="shared" si="14"/>
        <v>164686000</v>
      </c>
      <c r="G29" s="49">
        <f>+'[1]JUNIO 2022 UNIVERSIDAD'!F29</f>
        <v>0</v>
      </c>
      <c r="H29" s="49">
        <f>+G29+'[2]MAYO 2022 SI CAPITAL'!$H29</f>
        <v>283266047</v>
      </c>
      <c r="I29" s="50">
        <f t="shared" si="1"/>
        <v>1.7200372041339276</v>
      </c>
      <c r="J29" s="49">
        <f t="shared" si="9"/>
        <v>-118580047</v>
      </c>
    </row>
    <row r="30" spans="1:10" ht="15.75" customHeight="1" x14ac:dyDescent="0.25">
      <c r="A30" s="52" t="s">
        <v>57</v>
      </c>
      <c r="B30" s="52" t="s">
        <v>58</v>
      </c>
      <c r="C30" s="53">
        <v>0</v>
      </c>
      <c r="D30" s="49">
        <f>+'[1]JUNIO 2022 UNIVERSIDAD'!D30</f>
        <v>0</v>
      </c>
      <c r="E30" s="49">
        <f>+D30+'[2]MAYO 2022 SI CAPITAL'!$E30</f>
        <v>0</v>
      </c>
      <c r="F30" s="49">
        <f t="shared" si="14"/>
        <v>0</v>
      </c>
      <c r="G30" s="49">
        <f>+'[1]JUNIO 2022 UNIVERSIDAD'!F30</f>
        <v>0</v>
      </c>
      <c r="H30" s="49">
        <f>+G30+'[2]MAYO 2022 SI CAPITAL'!$H30</f>
        <v>0</v>
      </c>
      <c r="I30" s="50">
        <f t="shared" si="1"/>
        <v>0</v>
      </c>
      <c r="J30" s="49">
        <f t="shared" si="9"/>
        <v>0</v>
      </c>
    </row>
    <row r="31" spans="1:10" ht="15.75" customHeight="1" x14ac:dyDescent="0.25">
      <c r="A31" s="56" t="s">
        <v>59</v>
      </c>
      <c r="B31" s="56" t="s">
        <v>41</v>
      </c>
      <c r="C31" s="53">
        <v>134510000</v>
      </c>
      <c r="D31" s="49">
        <f>+'[1]JUNIO 2022 UNIVERSIDAD'!D31</f>
        <v>0</v>
      </c>
      <c r="E31" s="49">
        <f>+D31+'[2]MAYO 2022 SI CAPITAL'!$E31</f>
        <v>0</v>
      </c>
      <c r="F31" s="49">
        <f t="shared" si="14"/>
        <v>134510000</v>
      </c>
      <c r="G31" s="49">
        <f>+'[1]JUNIO 2022 UNIVERSIDAD'!F31</f>
        <v>815500</v>
      </c>
      <c r="H31" s="49">
        <f>+G31+'[2]MAYO 2022 SI CAPITAL'!$H31</f>
        <v>4000200</v>
      </c>
      <c r="I31" s="50">
        <f t="shared" si="1"/>
        <v>2.9739052858523529E-2</v>
      </c>
      <c r="J31" s="49">
        <f t="shared" si="9"/>
        <v>130509800</v>
      </c>
    </row>
    <row r="32" spans="1:10" ht="25.5" customHeight="1" x14ac:dyDescent="0.25">
      <c r="A32" s="39" t="s">
        <v>60</v>
      </c>
      <c r="B32" s="39" t="s">
        <v>61</v>
      </c>
      <c r="C32" s="57">
        <f>SUM(C33:C35)</f>
        <v>553527000</v>
      </c>
      <c r="D32" s="57">
        <f t="shared" ref="D32:J32" si="15">SUM(D33:D35)</f>
        <v>0</v>
      </c>
      <c r="E32" s="57">
        <f t="shared" si="15"/>
        <v>0</v>
      </c>
      <c r="F32" s="57">
        <f t="shared" si="15"/>
        <v>553527000</v>
      </c>
      <c r="G32" s="57">
        <f t="shared" si="15"/>
        <v>2000000</v>
      </c>
      <c r="H32" s="57">
        <f t="shared" si="15"/>
        <v>39712634</v>
      </c>
      <c r="I32" s="58">
        <f t="shared" si="1"/>
        <v>7.1744709833485992E-2</v>
      </c>
      <c r="J32" s="57">
        <f t="shared" si="15"/>
        <v>513814366</v>
      </c>
    </row>
    <row r="33" spans="1:11" ht="15.75" customHeight="1" x14ac:dyDescent="0.25">
      <c r="A33" s="51" t="s">
        <v>62</v>
      </c>
      <c r="B33" s="51" t="s">
        <v>63</v>
      </c>
      <c r="C33" s="48">
        <v>0</v>
      </c>
      <c r="D33" s="49">
        <f>+'[1]JUNIO 2022 UNIVERSIDAD'!D33</f>
        <v>0</v>
      </c>
      <c r="E33" s="49">
        <f>+D33+'[2]MAYO 2022 SI CAPITAL'!$E33</f>
        <v>0</v>
      </c>
      <c r="F33" s="49">
        <f t="shared" ref="F33:F35" si="16">+C33+E33</f>
        <v>0</v>
      </c>
      <c r="G33" s="49">
        <f>+'[1]JUNIO 2022 UNIVERSIDAD'!F33</f>
        <v>0</v>
      </c>
      <c r="H33" s="49">
        <f>+G33+'[2]MAYO 2022 SI CAPITAL'!$H33</f>
        <v>0</v>
      </c>
      <c r="I33" s="50">
        <f t="shared" si="1"/>
        <v>0</v>
      </c>
      <c r="J33" s="49">
        <f t="shared" si="9"/>
        <v>0</v>
      </c>
    </row>
    <row r="34" spans="1:11" ht="15.75" customHeight="1" x14ac:dyDescent="0.25">
      <c r="A34" s="51" t="s">
        <v>64</v>
      </c>
      <c r="B34" s="51" t="s">
        <v>65</v>
      </c>
      <c r="C34" s="48">
        <v>454901000</v>
      </c>
      <c r="D34" s="49">
        <f>+'[1]JUNIO 2022 UNIVERSIDAD'!D34</f>
        <v>0</v>
      </c>
      <c r="E34" s="49">
        <f>+D34+'[2]MAYO 2022 SI CAPITAL'!$E34</f>
        <v>0</v>
      </c>
      <c r="F34" s="49">
        <f t="shared" si="16"/>
        <v>454901000</v>
      </c>
      <c r="G34" s="49">
        <f>+'[1]JUNIO 2022 UNIVERSIDAD'!F34</f>
        <v>0</v>
      </c>
      <c r="H34" s="49">
        <f>+G34+'[2]MAYO 2022 SI CAPITAL'!$H34</f>
        <v>32555200</v>
      </c>
      <c r="I34" s="50">
        <f t="shared" si="1"/>
        <v>7.1565461496017821E-2</v>
      </c>
      <c r="J34" s="49">
        <f t="shared" si="9"/>
        <v>422345800</v>
      </c>
    </row>
    <row r="35" spans="1:11" ht="15.75" customHeight="1" x14ac:dyDescent="0.25">
      <c r="A35" s="51" t="s">
        <v>66</v>
      </c>
      <c r="B35" s="59" t="s">
        <v>67</v>
      </c>
      <c r="C35" s="48">
        <v>98626000</v>
      </c>
      <c r="D35" s="49">
        <f>+'[1]JUNIO 2022 UNIVERSIDAD'!D35</f>
        <v>0</v>
      </c>
      <c r="E35" s="49">
        <f>+D35+'[2]MAYO 2022 SI CAPITAL'!$E35</f>
        <v>0</v>
      </c>
      <c r="F35" s="49">
        <f t="shared" si="16"/>
        <v>98626000</v>
      </c>
      <c r="G35" s="49">
        <f>+'[1]JUNIO 2022 UNIVERSIDAD'!F35</f>
        <v>2000000</v>
      </c>
      <c r="H35" s="49">
        <f>+G35+'[2]MAYO 2022 SI CAPITAL'!$H35</f>
        <v>7157434</v>
      </c>
      <c r="I35" s="50">
        <f t="shared" si="1"/>
        <v>7.2571472025632189E-2</v>
      </c>
      <c r="J35" s="49">
        <f t="shared" si="9"/>
        <v>91468566</v>
      </c>
    </row>
    <row r="36" spans="1:11" ht="15.75" customHeight="1" x14ac:dyDescent="0.25">
      <c r="A36" s="60" t="s">
        <v>68</v>
      </c>
      <c r="B36" s="32" t="s">
        <v>69</v>
      </c>
      <c r="C36" s="33">
        <f t="shared" ref="C36:J40" si="17">+C37</f>
        <v>995977000</v>
      </c>
      <c r="D36" s="33">
        <f t="shared" si="17"/>
        <v>0</v>
      </c>
      <c r="E36" s="33">
        <f t="shared" si="17"/>
        <v>0</v>
      </c>
      <c r="F36" s="33">
        <f t="shared" si="17"/>
        <v>995977000</v>
      </c>
      <c r="G36" s="33">
        <f t="shared" si="17"/>
        <v>1082642</v>
      </c>
      <c r="H36" s="33">
        <f t="shared" si="17"/>
        <v>416347942</v>
      </c>
      <c r="I36" s="34">
        <f t="shared" si="1"/>
        <v>0.4180296753840701</v>
      </c>
      <c r="J36" s="33">
        <f t="shared" si="17"/>
        <v>579629058</v>
      </c>
    </row>
    <row r="37" spans="1:11" ht="15.75" customHeight="1" x14ac:dyDescent="0.25">
      <c r="A37" s="61" t="s">
        <v>70</v>
      </c>
      <c r="B37" s="36" t="s">
        <v>71</v>
      </c>
      <c r="C37" s="62">
        <f t="shared" si="17"/>
        <v>995977000</v>
      </c>
      <c r="D37" s="62">
        <f t="shared" si="17"/>
        <v>0</v>
      </c>
      <c r="E37" s="62">
        <f t="shared" si="17"/>
        <v>0</v>
      </c>
      <c r="F37" s="62">
        <f t="shared" si="17"/>
        <v>995977000</v>
      </c>
      <c r="G37" s="62">
        <f t="shared" si="17"/>
        <v>1082642</v>
      </c>
      <c r="H37" s="62">
        <f t="shared" si="17"/>
        <v>416347942</v>
      </c>
      <c r="I37" s="63">
        <f t="shared" si="1"/>
        <v>0.4180296753840701</v>
      </c>
      <c r="J37" s="62">
        <f t="shared" si="17"/>
        <v>579629058</v>
      </c>
    </row>
    <row r="38" spans="1:11" ht="21.75" customHeight="1" x14ac:dyDescent="0.25">
      <c r="A38" s="64" t="s">
        <v>72</v>
      </c>
      <c r="B38" s="40" t="s">
        <v>73</v>
      </c>
      <c r="C38" s="57">
        <f>+C39</f>
        <v>995977000</v>
      </c>
      <c r="D38" s="57">
        <f t="shared" si="17"/>
        <v>0</v>
      </c>
      <c r="E38" s="57">
        <f t="shared" si="17"/>
        <v>0</v>
      </c>
      <c r="F38" s="57">
        <f t="shared" si="17"/>
        <v>995977000</v>
      </c>
      <c r="G38" s="57">
        <f t="shared" si="17"/>
        <v>1082642</v>
      </c>
      <c r="H38" s="57">
        <f t="shared" si="17"/>
        <v>416347942</v>
      </c>
      <c r="I38" s="58">
        <f t="shared" si="1"/>
        <v>0.4180296753840701</v>
      </c>
      <c r="J38" s="57">
        <f t="shared" si="17"/>
        <v>579629058</v>
      </c>
    </row>
    <row r="39" spans="1:11" ht="24" customHeight="1" x14ac:dyDescent="0.25">
      <c r="A39" s="65" t="s">
        <v>74</v>
      </c>
      <c r="B39" s="44" t="s">
        <v>75</v>
      </c>
      <c r="C39" s="66">
        <f>+C40</f>
        <v>995977000</v>
      </c>
      <c r="D39" s="66">
        <f t="shared" si="17"/>
        <v>0</v>
      </c>
      <c r="E39" s="66">
        <f t="shared" si="17"/>
        <v>0</v>
      </c>
      <c r="F39" s="66">
        <f t="shared" si="17"/>
        <v>995977000</v>
      </c>
      <c r="G39" s="66">
        <f t="shared" si="17"/>
        <v>1082642</v>
      </c>
      <c r="H39" s="66">
        <f t="shared" si="17"/>
        <v>416347942</v>
      </c>
      <c r="I39" s="67">
        <f t="shared" si="1"/>
        <v>0.4180296753840701</v>
      </c>
      <c r="J39" s="66">
        <f t="shared" si="17"/>
        <v>579629058</v>
      </c>
    </row>
    <row r="40" spans="1:11" ht="22.5" customHeight="1" x14ac:dyDescent="0.25">
      <c r="A40" s="68" t="s">
        <v>76</v>
      </c>
      <c r="B40" s="69" t="s">
        <v>77</v>
      </c>
      <c r="C40" s="53">
        <f>+C41</f>
        <v>995977000</v>
      </c>
      <c r="D40" s="53">
        <f t="shared" si="17"/>
        <v>0</v>
      </c>
      <c r="E40" s="53">
        <f t="shared" si="17"/>
        <v>0</v>
      </c>
      <c r="F40" s="53">
        <f t="shared" si="17"/>
        <v>995977000</v>
      </c>
      <c r="G40" s="53">
        <f t="shared" si="17"/>
        <v>1082642</v>
      </c>
      <c r="H40" s="53">
        <f t="shared" si="17"/>
        <v>416347942</v>
      </c>
      <c r="I40" s="55">
        <f t="shared" si="1"/>
        <v>0.4180296753840701</v>
      </c>
      <c r="J40" s="53">
        <f t="shared" si="17"/>
        <v>579629058</v>
      </c>
    </row>
    <row r="41" spans="1:11" s="20" customFormat="1" ht="16.5" customHeight="1" x14ac:dyDescent="0.25">
      <c r="A41" s="68" t="s">
        <v>78</v>
      </c>
      <c r="B41" s="69" t="s">
        <v>79</v>
      </c>
      <c r="C41" s="53">
        <f>SUM(C42:C44)</f>
        <v>995977000</v>
      </c>
      <c r="D41" s="53">
        <f t="shared" ref="D41:J41" si="18">SUM(D42:D44)</f>
        <v>0</v>
      </c>
      <c r="E41" s="53">
        <f t="shared" si="18"/>
        <v>0</v>
      </c>
      <c r="F41" s="53">
        <f t="shared" si="18"/>
        <v>995977000</v>
      </c>
      <c r="G41" s="53">
        <f t="shared" si="18"/>
        <v>1082642</v>
      </c>
      <c r="H41" s="53">
        <f t="shared" si="18"/>
        <v>416347942</v>
      </c>
      <c r="I41" s="50">
        <f t="shared" si="1"/>
        <v>0.4180296753840701</v>
      </c>
      <c r="J41" s="53">
        <f t="shared" si="18"/>
        <v>579629058</v>
      </c>
      <c r="K41" s="70"/>
    </row>
    <row r="42" spans="1:11" ht="18.75" customHeight="1" x14ac:dyDescent="0.25">
      <c r="A42" s="52" t="s">
        <v>80</v>
      </c>
      <c r="B42" s="47" t="s">
        <v>81</v>
      </c>
      <c r="C42" s="48">
        <v>927589000</v>
      </c>
      <c r="D42" s="49">
        <f>+'[1]JUNIO 2022 UNIVERSIDAD'!D42</f>
        <v>0</v>
      </c>
      <c r="E42" s="49">
        <f>+D42+'[2]MAYO 2022 SI CAPITAL'!$E42</f>
        <v>0</v>
      </c>
      <c r="F42" s="49">
        <f t="shared" ref="F42:F65" si="19">+C42+E42</f>
        <v>927589000</v>
      </c>
      <c r="G42" s="49">
        <f>+'[1]JUNIO 2022 UNIVERSIDAD'!F42</f>
        <v>0</v>
      </c>
      <c r="H42" s="49">
        <f>+G42+'[2]MAYO 2022 SI CAPITAL'!$H42</f>
        <v>357648734</v>
      </c>
      <c r="I42" s="50">
        <f t="shared" si="1"/>
        <v>0.38556810613321202</v>
      </c>
      <c r="J42" s="49">
        <f t="shared" si="9"/>
        <v>569940266</v>
      </c>
    </row>
    <row r="43" spans="1:11" ht="15.75" customHeight="1" x14ac:dyDescent="0.25">
      <c r="A43" s="52" t="s">
        <v>82</v>
      </c>
      <c r="B43" s="51" t="s">
        <v>83</v>
      </c>
      <c r="C43" s="48">
        <v>0</v>
      </c>
      <c r="D43" s="49">
        <f>+'[1]JUNIO 2022 UNIVERSIDAD'!D43</f>
        <v>0</v>
      </c>
      <c r="E43" s="49">
        <f>+D43+'[2]MAYO 2022 SI CAPITAL'!$E43</f>
        <v>0</v>
      </c>
      <c r="F43" s="49">
        <f t="shared" si="19"/>
        <v>0</v>
      </c>
      <c r="G43" s="49">
        <f>+'[1]JUNIO 2022 UNIVERSIDAD'!F43</f>
        <v>0</v>
      </c>
      <c r="H43" s="49">
        <f>+G43+'[2]MAYO 2022 SI CAPITAL'!$H43</f>
        <v>0</v>
      </c>
      <c r="I43" s="50">
        <f t="shared" si="1"/>
        <v>0</v>
      </c>
      <c r="J43" s="49">
        <f t="shared" si="9"/>
        <v>0</v>
      </c>
    </row>
    <row r="44" spans="1:11" s="71" customFormat="1" ht="16.5" customHeight="1" x14ac:dyDescent="0.25">
      <c r="A44" s="52" t="s">
        <v>84</v>
      </c>
      <c r="B44" s="59" t="s">
        <v>85</v>
      </c>
      <c r="C44" s="48">
        <v>68388000</v>
      </c>
      <c r="D44" s="49">
        <f>+'[1]JUNIO 2022 UNIVERSIDAD'!D44</f>
        <v>0</v>
      </c>
      <c r="E44" s="49">
        <f>+D44+'[2]MAYO 2022 SI CAPITAL'!$E44</f>
        <v>0</v>
      </c>
      <c r="F44" s="49">
        <f t="shared" si="19"/>
        <v>68388000</v>
      </c>
      <c r="G44" s="49">
        <f>+'[1]JUNIO 2022 UNIVERSIDAD'!F44</f>
        <v>1082642</v>
      </c>
      <c r="H44" s="49">
        <f>+G44+'[2]MAYO 2022 SI CAPITAL'!$H44</f>
        <v>58699208</v>
      </c>
      <c r="I44" s="50">
        <f t="shared" si="1"/>
        <v>0.85832613908872901</v>
      </c>
      <c r="J44" s="49">
        <f t="shared" si="9"/>
        <v>9688792</v>
      </c>
    </row>
    <row r="45" spans="1:11" x14ac:dyDescent="0.25">
      <c r="A45" s="60" t="s">
        <v>86</v>
      </c>
      <c r="B45" s="32" t="s">
        <v>87</v>
      </c>
      <c r="C45" s="33">
        <f>+C46+C50+C60</f>
        <v>49600069000</v>
      </c>
      <c r="D45" s="33">
        <f t="shared" ref="D45:J45" si="20">+D46+D50+D60</f>
        <v>0</v>
      </c>
      <c r="E45" s="33">
        <f t="shared" si="20"/>
        <v>0</v>
      </c>
      <c r="F45" s="33">
        <f t="shared" si="20"/>
        <v>49600069000</v>
      </c>
      <c r="G45" s="33">
        <f t="shared" si="20"/>
        <v>4378585265</v>
      </c>
      <c r="H45" s="33">
        <f t="shared" si="20"/>
        <v>37663902859</v>
      </c>
      <c r="I45" s="34">
        <f t="shared" si="1"/>
        <v>0.75935182386540634</v>
      </c>
      <c r="J45" s="33">
        <f t="shared" si="20"/>
        <v>11936166141</v>
      </c>
    </row>
    <row r="46" spans="1:11" ht="15.75" customHeight="1" x14ac:dyDescent="0.25">
      <c r="A46" s="72" t="s">
        <v>88</v>
      </c>
      <c r="B46" s="36" t="s">
        <v>89</v>
      </c>
      <c r="C46" s="73">
        <f>+C47</f>
        <v>3299500000</v>
      </c>
      <c r="D46" s="73">
        <f t="shared" ref="D46:J48" si="21">+D47</f>
        <v>0</v>
      </c>
      <c r="E46" s="73">
        <f t="shared" si="21"/>
        <v>0</v>
      </c>
      <c r="F46" s="73">
        <f t="shared" si="21"/>
        <v>3299500000</v>
      </c>
      <c r="G46" s="73">
        <f t="shared" si="21"/>
        <v>0</v>
      </c>
      <c r="H46" s="73">
        <f t="shared" si="21"/>
        <v>2355458246</v>
      </c>
      <c r="I46" s="74">
        <f t="shared" si="1"/>
        <v>0.71388339021063796</v>
      </c>
      <c r="J46" s="73">
        <f t="shared" si="21"/>
        <v>944041754</v>
      </c>
    </row>
    <row r="47" spans="1:11" ht="15.75" customHeight="1" x14ac:dyDescent="0.25">
      <c r="A47" s="75" t="s">
        <v>90</v>
      </c>
      <c r="B47" s="40" t="s">
        <v>91</v>
      </c>
      <c r="C47" s="76">
        <f>+C48</f>
        <v>3299500000</v>
      </c>
      <c r="D47" s="76">
        <f t="shared" si="21"/>
        <v>0</v>
      </c>
      <c r="E47" s="76">
        <f t="shared" si="21"/>
        <v>0</v>
      </c>
      <c r="F47" s="76">
        <f t="shared" si="21"/>
        <v>3299500000</v>
      </c>
      <c r="G47" s="76">
        <f t="shared" si="21"/>
        <v>0</v>
      </c>
      <c r="H47" s="76">
        <f t="shared" si="21"/>
        <v>2355458246</v>
      </c>
      <c r="I47" s="77">
        <f t="shared" si="1"/>
        <v>0.71388339021063796</v>
      </c>
      <c r="J47" s="76">
        <f t="shared" si="21"/>
        <v>944041754</v>
      </c>
    </row>
    <row r="48" spans="1:11" ht="24.75" customHeight="1" x14ac:dyDescent="0.25">
      <c r="A48" s="78" t="s">
        <v>92</v>
      </c>
      <c r="B48" s="44" t="s">
        <v>93</v>
      </c>
      <c r="C48" s="79">
        <f>+C49</f>
        <v>3299500000</v>
      </c>
      <c r="D48" s="79">
        <f t="shared" si="21"/>
        <v>0</v>
      </c>
      <c r="E48" s="79">
        <f t="shared" si="21"/>
        <v>0</v>
      </c>
      <c r="F48" s="79">
        <f t="shared" si="21"/>
        <v>3299500000</v>
      </c>
      <c r="G48" s="79">
        <f t="shared" si="21"/>
        <v>0</v>
      </c>
      <c r="H48" s="79">
        <f t="shared" si="21"/>
        <v>2355458246</v>
      </c>
      <c r="I48" s="80">
        <f t="shared" si="1"/>
        <v>0.71388339021063796</v>
      </c>
      <c r="J48" s="79">
        <f t="shared" si="21"/>
        <v>944041754</v>
      </c>
    </row>
    <row r="49" spans="1:11" ht="23.25" customHeight="1" x14ac:dyDescent="0.25">
      <c r="A49" s="51" t="s">
        <v>94</v>
      </c>
      <c r="B49" s="47" t="s">
        <v>95</v>
      </c>
      <c r="C49" s="48">
        <v>3299500000</v>
      </c>
      <c r="D49" s="49">
        <f>+'[1]JUNIO 2022 UNIVERSIDAD'!D49</f>
        <v>0</v>
      </c>
      <c r="E49" s="49">
        <v>0</v>
      </c>
      <c r="F49" s="49">
        <f>+C49+E49</f>
        <v>3299500000</v>
      </c>
      <c r="G49" s="49">
        <f>+'[1]JUNIO 2022 UNIVERSIDAD'!F49</f>
        <v>0</v>
      </c>
      <c r="H49" s="49">
        <f>+G49+'[2]MAYO 2022 SI CAPITAL'!$H49</f>
        <v>2355458246</v>
      </c>
      <c r="I49" s="50">
        <f t="shared" si="1"/>
        <v>0.71388339021063796</v>
      </c>
      <c r="J49" s="49">
        <f t="shared" si="9"/>
        <v>944041754</v>
      </c>
    </row>
    <row r="50" spans="1:11" ht="26.25" customHeight="1" x14ac:dyDescent="0.25">
      <c r="A50" s="72" t="s">
        <v>96</v>
      </c>
      <c r="B50" s="36" t="s">
        <v>97</v>
      </c>
      <c r="C50" s="73">
        <f>+C51+C59</f>
        <v>46123670000</v>
      </c>
      <c r="D50" s="73">
        <f t="shared" ref="D50:J50" si="22">+D51+D59</f>
        <v>0</v>
      </c>
      <c r="E50" s="73">
        <f t="shared" si="22"/>
        <v>0</v>
      </c>
      <c r="F50" s="73">
        <f t="shared" si="22"/>
        <v>46123670000</v>
      </c>
      <c r="G50" s="73">
        <f t="shared" si="22"/>
        <v>4377692176</v>
      </c>
      <c r="H50" s="73">
        <f t="shared" si="22"/>
        <v>35042278980</v>
      </c>
      <c r="I50" s="74">
        <f t="shared" si="1"/>
        <v>0.75974611257083402</v>
      </c>
      <c r="J50" s="73">
        <f t="shared" si="22"/>
        <v>11081391020</v>
      </c>
    </row>
    <row r="51" spans="1:11" ht="15.75" customHeight="1" x14ac:dyDescent="0.25">
      <c r="A51" s="75" t="s">
        <v>98</v>
      </c>
      <c r="B51" s="40" t="s">
        <v>99</v>
      </c>
      <c r="C51" s="76">
        <f>+C52</f>
        <v>42052859000</v>
      </c>
      <c r="D51" s="76">
        <f t="shared" ref="D51:J51" si="23">+D52</f>
        <v>0</v>
      </c>
      <c r="E51" s="76">
        <f t="shared" si="23"/>
        <v>0</v>
      </c>
      <c r="F51" s="76">
        <f t="shared" si="23"/>
        <v>42052859000</v>
      </c>
      <c r="G51" s="76">
        <f t="shared" si="23"/>
        <v>4377692176</v>
      </c>
      <c r="H51" s="76">
        <f t="shared" si="23"/>
        <v>33527550766</v>
      </c>
      <c r="I51" s="77">
        <f t="shared" si="1"/>
        <v>0.79727161394662849</v>
      </c>
      <c r="J51" s="76">
        <f t="shared" si="23"/>
        <v>8525308234</v>
      </c>
    </row>
    <row r="52" spans="1:11" ht="15.75" customHeight="1" x14ac:dyDescent="0.25">
      <c r="A52" s="78" t="s">
        <v>100</v>
      </c>
      <c r="B52" s="44" t="s">
        <v>101</v>
      </c>
      <c r="C52" s="79">
        <f>SUM(C53:C58)</f>
        <v>42052859000</v>
      </c>
      <c r="D52" s="79">
        <f t="shared" ref="D52:J52" si="24">SUM(D53:D58)</f>
        <v>0</v>
      </c>
      <c r="E52" s="79">
        <f t="shared" si="24"/>
        <v>0</v>
      </c>
      <c r="F52" s="79">
        <f t="shared" si="24"/>
        <v>42052859000</v>
      </c>
      <c r="G52" s="79">
        <f t="shared" si="24"/>
        <v>4377692176</v>
      </c>
      <c r="H52" s="79">
        <f t="shared" si="24"/>
        <v>33527550766</v>
      </c>
      <c r="I52" s="80">
        <f t="shared" si="1"/>
        <v>0.79727161394662849</v>
      </c>
      <c r="J52" s="79">
        <f t="shared" si="24"/>
        <v>8525308234</v>
      </c>
    </row>
    <row r="53" spans="1:11" ht="15.75" customHeight="1" x14ac:dyDescent="0.25">
      <c r="A53" s="51" t="s">
        <v>102</v>
      </c>
      <c r="B53" s="47" t="s">
        <v>103</v>
      </c>
      <c r="C53" s="48">
        <v>31740069000</v>
      </c>
      <c r="D53" s="49">
        <f>+'[1]JUNIO 2022 UNIVERSIDAD'!D53</f>
        <v>0</v>
      </c>
      <c r="E53" s="49">
        <f>+D53+'[2]MAYO 2022 SI CAPITAL'!$E53</f>
        <v>0</v>
      </c>
      <c r="F53" s="49">
        <f t="shared" ref="F53:F59" si="25">+C53+E53</f>
        <v>31740069000</v>
      </c>
      <c r="G53" s="49">
        <f>+'[1]JUNIO 2022 UNIVERSIDAD'!F53</f>
        <v>4377692176</v>
      </c>
      <c r="H53" s="49">
        <f>+G53+'[2]MAYO 2022 SI CAPITAL'!$H53</f>
        <v>20538696010</v>
      </c>
      <c r="I53" s="50">
        <f t="shared" si="1"/>
        <v>0.64709046505223411</v>
      </c>
      <c r="J53" s="49">
        <f t="shared" si="9"/>
        <v>11201372990</v>
      </c>
    </row>
    <row r="54" spans="1:11" ht="15.75" customHeight="1" x14ac:dyDescent="0.25">
      <c r="A54" s="51" t="s">
        <v>104</v>
      </c>
      <c r="B54" s="51" t="s">
        <v>105</v>
      </c>
      <c r="C54" s="48">
        <v>1189119000</v>
      </c>
      <c r="D54" s="49">
        <f>+'[1]JUNIO 2022 UNIVERSIDAD'!D54</f>
        <v>0</v>
      </c>
      <c r="E54" s="49">
        <f>+D54+'[2]MAYO 2022 SI CAPITAL'!$E54</f>
        <v>0</v>
      </c>
      <c r="F54" s="49">
        <f t="shared" si="25"/>
        <v>1189119000</v>
      </c>
      <c r="G54" s="49">
        <f>+'[1]JUNIO 2022 UNIVERSIDAD'!F54</f>
        <v>0</v>
      </c>
      <c r="H54" s="49">
        <f>+G54+'[2]MAYO 2022 SI CAPITAL'!$H54</f>
        <v>3105277589</v>
      </c>
      <c r="I54" s="50">
        <f t="shared" si="1"/>
        <v>2.6114102869435269</v>
      </c>
      <c r="J54" s="49">
        <f t="shared" si="9"/>
        <v>-1916158589</v>
      </c>
    </row>
    <row r="55" spans="1:11" s="20" customFormat="1" ht="15.75" customHeight="1" x14ac:dyDescent="0.25">
      <c r="A55" s="51" t="s">
        <v>106</v>
      </c>
      <c r="B55" s="51" t="s">
        <v>107</v>
      </c>
      <c r="C55" s="48">
        <v>711575000</v>
      </c>
      <c r="D55" s="49">
        <f>+'[1]JUNIO 2022 UNIVERSIDAD'!D55</f>
        <v>0</v>
      </c>
      <c r="E55" s="49">
        <f>+D55+'[2]MAYO 2022 SI CAPITAL'!$E55</f>
        <v>0</v>
      </c>
      <c r="F55" s="49">
        <f t="shared" si="25"/>
        <v>711575000</v>
      </c>
      <c r="G55" s="49">
        <f>+'[1]JUNIO 2022 UNIVERSIDAD'!F55</f>
        <v>0</v>
      </c>
      <c r="H55" s="49">
        <f>+G55+'[2]MAYO 2022 SI CAPITAL'!$H55</f>
        <v>0</v>
      </c>
      <c r="I55" s="50">
        <f t="shared" si="1"/>
        <v>0</v>
      </c>
      <c r="J55" s="49">
        <f t="shared" si="9"/>
        <v>711575000</v>
      </c>
      <c r="K55" s="70"/>
    </row>
    <row r="56" spans="1:11" s="20" customFormat="1" ht="15.75" customHeight="1" x14ac:dyDescent="0.25">
      <c r="A56" s="51" t="s">
        <v>108</v>
      </c>
      <c r="B56" s="51" t="s">
        <v>109</v>
      </c>
      <c r="C56" s="48">
        <v>0</v>
      </c>
      <c r="D56" s="49">
        <f>+'[1]JUNIO 2022 UNIVERSIDAD'!D56</f>
        <v>0</v>
      </c>
      <c r="E56" s="49">
        <f>+D56+'[2]MAYO 2022 SI CAPITAL'!$E56</f>
        <v>0</v>
      </c>
      <c r="F56" s="49">
        <f t="shared" si="25"/>
        <v>0</v>
      </c>
      <c r="G56" s="49">
        <f>+'[1]JUNIO 2022 UNIVERSIDAD'!F56</f>
        <v>0</v>
      </c>
      <c r="H56" s="49">
        <f>+G56+'[2]MAYO 2022 SI CAPITAL'!$H56</f>
        <v>0</v>
      </c>
      <c r="I56" s="50">
        <f t="shared" si="1"/>
        <v>0</v>
      </c>
      <c r="J56" s="49">
        <f t="shared" si="9"/>
        <v>0</v>
      </c>
      <c r="K56" s="70"/>
    </row>
    <row r="57" spans="1:11" s="20" customFormat="1" ht="15.75" customHeight="1" x14ac:dyDescent="0.25">
      <c r="A57" s="51" t="s">
        <v>110</v>
      </c>
      <c r="B57" s="51" t="s">
        <v>111</v>
      </c>
      <c r="C57" s="48">
        <v>1308096000</v>
      </c>
      <c r="D57" s="49">
        <f>+'[1]JUNIO 2022 UNIVERSIDAD'!D57</f>
        <v>0</v>
      </c>
      <c r="E57" s="49">
        <f>+D57+'[2]MAYO 2022 SI CAPITAL'!$E57</f>
        <v>0</v>
      </c>
      <c r="F57" s="49">
        <f t="shared" si="25"/>
        <v>1308096000</v>
      </c>
      <c r="G57" s="49">
        <f>+'[1]JUNIO 2022 UNIVERSIDAD'!F57</f>
        <v>0</v>
      </c>
      <c r="H57" s="49">
        <f>+G57+'[2]MAYO 2022 SI CAPITAL'!$H57</f>
        <v>2168759330</v>
      </c>
      <c r="I57" s="50">
        <f t="shared" si="1"/>
        <v>1.6579511977714174</v>
      </c>
      <c r="J57" s="49">
        <f t="shared" si="9"/>
        <v>-860663330</v>
      </c>
      <c r="K57" s="70"/>
    </row>
    <row r="58" spans="1:11" s="20" customFormat="1" ht="15.75" customHeight="1" x14ac:dyDescent="0.25">
      <c r="A58" s="51" t="s">
        <v>112</v>
      </c>
      <c r="B58" s="59" t="s">
        <v>113</v>
      </c>
      <c r="C58" s="48">
        <v>7104000000</v>
      </c>
      <c r="D58" s="49">
        <f>+'[1]JUNIO 2022 UNIVERSIDAD'!D58</f>
        <v>0</v>
      </c>
      <c r="E58" s="49">
        <f>+D58+'[2]MAYO 2022 SI CAPITAL'!$E58</f>
        <v>0</v>
      </c>
      <c r="F58" s="49">
        <f t="shared" si="25"/>
        <v>7104000000</v>
      </c>
      <c r="G58" s="49">
        <f>+'[1]JUNIO 2022 UNIVERSIDAD'!F58</f>
        <v>0</v>
      </c>
      <c r="H58" s="49">
        <f>+G58+'[2]MAYO 2022 SI CAPITAL'!$H58</f>
        <v>7714817837</v>
      </c>
      <c r="I58" s="50">
        <f t="shared" si="1"/>
        <v>1.0859822405686936</v>
      </c>
      <c r="J58" s="49">
        <f t="shared" si="9"/>
        <v>-610817837</v>
      </c>
      <c r="K58" s="70"/>
    </row>
    <row r="59" spans="1:11" s="20" customFormat="1" ht="24.75" customHeight="1" x14ac:dyDescent="0.25">
      <c r="A59" s="75" t="s">
        <v>114</v>
      </c>
      <c r="B59" s="40" t="s">
        <v>115</v>
      </c>
      <c r="C59" s="76">
        <v>4070811000</v>
      </c>
      <c r="D59" s="76">
        <f>+'[1]JUNIO 2022 UNIVERSIDAD'!D59</f>
        <v>0</v>
      </c>
      <c r="E59" s="76">
        <f>+D59+'[2]MAYO 2022 SI CAPITAL'!$E59</f>
        <v>0</v>
      </c>
      <c r="F59" s="76">
        <f t="shared" si="25"/>
        <v>4070811000</v>
      </c>
      <c r="G59" s="76">
        <f>+'[1]JUNIO 2022 UNIVERSIDAD'!F59</f>
        <v>0</v>
      </c>
      <c r="H59" s="76">
        <f>+G59+'[2]MAYO 2022 SI CAPITAL'!$H59</f>
        <v>1514728214</v>
      </c>
      <c r="I59" s="77">
        <f t="shared" si="1"/>
        <v>0.37209494963042988</v>
      </c>
      <c r="J59" s="76">
        <f t="shared" si="9"/>
        <v>2556082786</v>
      </c>
      <c r="K59" s="70"/>
    </row>
    <row r="60" spans="1:11" s="20" customFormat="1" ht="15.75" customHeight="1" x14ac:dyDescent="0.25">
      <c r="A60" s="72" t="s">
        <v>116</v>
      </c>
      <c r="B60" s="36" t="s">
        <v>117</v>
      </c>
      <c r="C60" s="81">
        <f t="shared" ref="C60:J61" si="26">+C61</f>
        <v>176899000</v>
      </c>
      <c r="D60" s="81">
        <f t="shared" si="26"/>
        <v>0</v>
      </c>
      <c r="E60" s="81">
        <f t="shared" si="26"/>
        <v>0</v>
      </c>
      <c r="F60" s="81">
        <f t="shared" si="26"/>
        <v>176899000</v>
      </c>
      <c r="G60" s="81">
        <f t="shared" si="26"/>
        <v>893089</v>
      </c>
      <c r="H60" s="81">
        <f t="shared" si="26"/>
        <v>266165633</v>
      </c>
      <c r="I60" s="82">
        <f t="shared" si="1"/>
        <v>1.5046192064398329</v>
      </c>
      <c r="J60" s="81">
        <f t="shared" si="26"/>
        <v>-89266633</v>
      </c>
      <c r="K60" s="70"/>
    </row>
    <row r="61" spans="1:11" s="20" customFormat="1" ht="15.75" customHeight="1" x14ac:dyDescent="0.25">
      <c r="A61" s="64" t="s">
        <v>118</v>
      </c>
      <c r="B61" s="40" t="s">
        <v>119</v>
      </c>
      <c r="C61" s="57">
        <f t="shared" si="26"/>
        <v>176899000</v>
      </c>
      <c r="D61" s="57">
        <f t="shared" si="26"/>
        <v>0</v>
      </c>
      <c r="E61" s="57">
        <f t="shared" si="26"/>
        <v>0</v>
      </c>
      <c r="F61" s="57">
        <f t="shared" si="26"/>
        <v>176899000</v>
      </c>
      <c r="G61" s="57">
        <f t="shared" si="26"/>
        <v>893089</v>
      </c>
      <c r="H61" s="57">
        <f t="shared" si="26"/>
        <v>266165633</v>
      </c>
      <c r="I61" s="58">
        <f t="shared" si="1"/>
        <v>1.5046192064398329</v>
      </c>
      <c r="J61" s="57">
        <f t="shared" si="26"/>
        <v>-89266633</v>
      </c>
      <c r="K61" s="70"/>
    </row>
    <row r="62" spans="1:11" s="20" customFormat="1" ht="15.75" customHeight="1" x14ac:dyDescent="0.25">
      <c r="A62" s="51" t="s">
        <v>120</v>
      </c>
      <c r="B62" s="83" t="s">
        <v>121</v>
      </c>
      <c r="C62" s="48">
        <v>176899000</v>
      </c>
      <c r="D62" s="49">
        <f>+'[1]JUNIO 2022 UNIVERSIDAD'!D62</f>
        <v>0</v>
      </c>
      <c r="E62" s="49">
        <f>+D62+'[2]MAYO 2022 SI CAPITAL'!$E62</f>
        <v>0</v>
      </c>
      <c r="F62" s="49">
        <f>+C62+E62</f>
        <v>176899000</v>
      </c>
      <c r="G62" s="49">
        <f>+'[1]JUNIO 2022 UNIVERSIDAD'!F62</f>
        <v>893089</v>
      </c>
      <c r="H62" s="49">
        <f>+G62+'[2]MAYO 2022 SI CAPITAL'!$H62</f>
        <v>266165633</v>
      </c>
      <c r="I62" s="50">
        <f t="shared" si="1"/>
        <v>1.5046192064398329</v>
      </c>
      <c r="J62" s="49">
        <f t="shared" si="9"/>
        <v>-89266633</v>
      </c>
      <c r="K62" s="70"/>
    </row>
    <row r="63" spans="1:11" s="20" customFormat="1" ht="15.75" customHeight="1" x14ac:dyDescent="0.25">
      <c r="A63" s="84" t="s">
        <v>122</v>
      </c>
      <c r="B63" s="85" t="s">
        <v>123</v>
      </c>
      <c r="C63" s="24">
        <f>+C64+C66+C69+C76</f>
        <v>1227122000</v>
      </c>
      <c r="D63" s="24">
        <f t="shared" ref="D63:J63" si="27">+D64+D66+D69+D76</f>
        <v>0</v>
      </c>
      <c r="E63" s="24">
        <f t="shared" si="27"/>
        <v>49833242249</v>
      </c>
      <c r="F63" s="24">
        <f t="shared" si="27"/>
        <v>51060364249</v>
      </c>
      <c r="G63" s="24">
        <f t="shared" si="27"/>
        <v>126637785</v>
      </c>
      <c r="H63" s="24">
        <f t="shared" si="27"/>
        <v>50417260243</v>
      </c>
      <c r="I63" s="25">
        <f t="shared" si="1"/>
        <v>0.98740502510197825</v>
      </c>
      <c r="J63" s="24">
        <f t="shared" si="27"/>
        <v>643104006</v>
      </c>
      <c r="K63" s="70"/>
    </row>
    <row r="64" spans="1:11" s="20" customFormat="1" ht="15.75" customHeight="1" x14ac:dyDescent="0.25">
      <c r="A64" s="86" t="s">
        <v>124</v>
      </c>
      <c r="B64" s="27" t="s">
        <v>125</v>
      </c>
      <c r="C64" s="28">
        <f>+C65</f>
        <v>0</v>
      </c>
      <c r="D64" s="28">
        <f t="shared" ref="D64:J64" si="28">+D65</f>
        <v>0</v>
      </c>
      <c r="E64" s="28">
        <f t="shared" si="28"/>
        <v>35998244239</v>
      </c>
      <c r="F64" s="28">
        <f t="shared" si="28"/>
        <v>35998244239</v>
      </c>
      <c r="G64" s="28">
        <f t="shared" si="28"/>
        <v>0</v>
      </c>
      <c r="H64" s="28">
        <f t="shared" si="28"/>
        <v>35998244239</v>
      </c>
      <c r="I64" s="29">
        <f t="shared" si="1"/>
        <v>1</v>
      </c>
      <c r="J64" s="28">
        <f t="shared" si="28"/>
        <v>0</v>
      </c>
      <c r="K64" s="70"/>
    </row>
    <row r="65" spans="1:11" s="20" customFormat="1" ht="12.75" x14ac:dyDescent="0.25">
      <c r="A65" s="60" t="s">
        <v>126</v>
      </c>
      <c r="B65" s="32" t="s">
        <v>127</v>
      </c>
      <c r="C65" s="33">
        <v>0</v>
      </c>
      <c r="D65" s="33">
        <f>+'[1]JUNIO 2022 UNIVERSIDAD'!D65</f>
        <v>0</v>
      </c>
      <c r="E65" s="33">
        <f>+D65+'[2]MAYO 2022 SI CAPITAL'!$E65</f>
        <v>35998244239</v>
      </c>
      <c r="F65" s="33">
        <f t="shared" si="19"/>
        <v>35998244239</v>
      </c>
      <c r="G65" s="33">
        <f>+'[1]JUNIO 2022 UNIVERSIDAD'!F65</f>
        <v>0</v>
      </c>
      <c r="H65" s="33">
        <f>+G65+'[2]MAYO 2022 SI CAPITAL'!$H65</f>
        <v>35998244239</v>
      </c>
      <c r="I65" s="34">
        <f t="shared" si="1"/>
        <v>1</v>
      </c>
      <c r="J65" s="33">
        <f t="shared" si="9"/>
        <v>0</v>
      </c>
      <c r="K65" s="70"/>
    </row>
    <row r="66" spans="1:11" s="87" customFormat="1" ht="12.75" x14ac:dyDescent="0.25">
      <c r="A66" s="86" t="s">
        <v>128</v>
      </c>
      <c r="B66" s="27" t="s">
        <v>129</v>
      </c>
      <c r="C66" s="28">
        <f t="shared" ref="C66:J67" si="29">+C67</f>
        <v>1016489000</v>
      </c>
      <c r="D66" s="28">
        <f t="shared" si="29"/>
        <v>0</v>
      </c>
      <c r="E66" s="28">
        <f t="shared" si="29"/>
        <v>0</v>
      </c>
      <c r="F66" s="28">
        <f t="shared" si="29"/>
        <v>1016489000</v>
      </c>
      <c r="G66" s="28">
        <f t="shared" si="29"/>
        <v>92132319</v>
      </c>
      <c r="H66" s="28">
        <f t="shared" si="29"/>
        <v>511307974</v>
      </c>
      <c r="I66" s="29">
        <f t="shared" si="1"/>
        <v>0.50301377978512307</v>
      </c>
      <c r="J66" s="28">
        <f t="shared" si="29"/>
        <v>505181026</v>
      </c>
    </row>
    <row r="67" spans="1:11" s="87" customFormat="1" ht="12.75" x14ac:dyDescent="0.25">
      <c r="A67" s="60" t="s">
        <v>130</v>
      </c>
      <c r="B67" s="32" t="s">
        <v>131</v>
      </c>
      <c r="C67" s="33">
        <f t="shared" si="29"/>
        <v>1016489000</v>
      </c>
      <c r="D67" s="33">
        <f t="shared" si="29"/>
        <v>0</v>
      </c>
      <c r="E67" s="33">
        <f t="shared" si="29"/>
        <v>0</v>
      </c>
      <c r="F67" s="33">
        <f t="shared" si="29"/>
        <v>1016489000</v>
      </c>
      <c r="G67" s="33">
        <f t="shared" si="29"/>
        <v>92132319</v>
      </c>
      <c r="H67" s="33">
        <f t="shared" si="29"/>
        <v>511307974</v>
      </c>
      <c r="I67" s="34">
        <f t="shared" si="1"/>
        <v>0.50301377978512307</v>
      </c>
      <c r="J67" s="33">
        <f t="shared" si="29"/>
        <v>505181026</v>
      </c>
    </row>
    <row r="68" spans="1:11" s="87" customFormat="1" ht="12.75" x14ac:dyDescent="0.25">
      <c r="A68" s="88" t="s">
        <v>132</v>
      </c>
      <c r="B68" s="89" t="s">
        <v>133</v>
      </c>
      <c r="C68" s="90">
        <v>1016489000</v>
      </c>
      <c r="D68" s="49">
        <f>+'[1]JUNIO 2022 UNIVERSIDAD'!D68</f>
        <v>0</v>
      </c>
      <c r="E68" s="49">
        <f>+D68+'[2]MAYO 2022 SI CAPITAL'!$E68</f>
        <v>0</v>
      </c>
      <c r="F68" s="49">
        <f>+C68+E68</f>
        <v>1016489000</v>
      </c>
      <c r="G68" s="49">
        <f>+'[1]JUNIO 2022 UNIVERSIDAD'!F68</f>
        <v>92132319</v>
      </c>
      <c r="H68" s="49">
        <f>+G68+'[2]MAYO 2022 SI CAPITAL'!$H68</f>
        <v>511307974</v>
      </c>
      <c r="I68" s="50">
        <f t="shared" si="1"/>
        <v>0.50301377978512307</v>
      </c>
      <c r="J68" s="49">
        <f t="shared" si="9"/>
        <v>505181026</v>
      </c>
    </row>
    <row r="69" spans="1:11" s="87" customFormat="1" ht="12.75" x14ac:dyDescent="0.25">
      <c r="A69" s="86" t="s">
        <v>134</v>
      </c>
      <c r="B69" s="27" t="s">
        <v>135</v>
      </c>
      <c r="C69" s="28">
        <f>+C70</f>
        <v>210633000</v>
      </c>
      <c r="D69" s="28">
        <f t="shared" ref="D69:J69" si="30">+D70</f>
        <v>0</v>
      </c>
      <c r="E69" s="28">
        <f t="shared" si="30"/>
        <v>0</v>
      </c>
      <c r="F69" s="28">
        <f t="shared" si="30"/>
        <v>210633000</v>
      </c>
      <c r="G69" s="28">
        <f t="shared" si="30"/>
        <v>34505466</v>
      </c>
      <c r="H69" s="28">
        <f t="shared" si="30"/>
        <v>72710020</v>
      </c>
      <c r="I69" s="29">
        <f t="shared" si="1"/>
        <v>0.34519766608271257</v>
      </c>
      <c r="J69" s="28">
        <f t="shared" si="30"/>
        <v>137922980</v>
      </c>
    </row>
    <row r="70" spans="1:11" s="87" customFormat="1" ht="12.75" x14ac:dyDescent="0.25">
      <c r="A70" s="60" t="s">
        <v>136</v>
      </c>
      <c r="B70" s="32" t="s">
        <v>137</v>
      </c>
      <c r="C70" s="33">
        <f>+C71+C74</f>
        <v>210633000</v>
      </c>
      <c r="D70" s="33">
        <f t="shared" ref="D70:J70" si="31">+D71+D74</f>
        <v>0</v>
      </c>
      <c r="E70" s="33">
        <f t="shared" si="31"/>
        <v>0</v>
      </c>
      <c r="F70" s="33">
        <f t="shared" si="31"/>
        <v>210633000</v>
      </c>
      <c r="G70" s="33">
        <f t="shared" si="31"/>
        <v>34505466</v>
      </c>
      <c r="H70" s="33">
        <f t="shared" si="31"/>
        <v>72710020</v>
      </c>
      <c r="I70" s="34">
        <f t="shared" si="1"/>
        <v>0.34519766608271257</v>
      </c>
      <c r="J70" s="33">
        <f t="shared" si="31"/>
        <v>137922980</v>
      </c>
    </row>
    <row r="71" spans="1:11" s="20" customFormat="1" ht="12.75" x14ac:dyDescent="0.25">
      <c r="A71" s="78" t="s">
        <v>138</v>
      </c>
      <c r="B71" s="44" t="s">
        <v>139</v>
      </c>
      <c r="C71" s="79">
        <f>+C72</f>
        <v>150915000</v>
      </c>
      <c r="D71" s="79">
        <f t="shared" ref="D71:J71" si="32">+D72</f>
        <v>0</v>
      </c>
      <c r="E71" s="79">
        <f t="shared" si="32"/>
        <v>0</v>
      </c>
      <c r="F71" s="79">
        <f t="shared" si="32"/>
        <v>150915000</v>
      </c>
      <c r="G71" s="79">
        <f t="shared" si="32"/>
        <v>30466368</v>
      </c>
      <c r="H71" s="79">
        <f t="shared" si="32"/>
        <v>57607208</v>
      </c>
      <c r="I71" s="80">
        <f t="shared" si="1"/>
        <v>0.38171956399297619</v>
      </c>
      <c r="J71" s="79">
        <f t="shared" si="32"/>
        <v>93307792</v>
      </c>
      <c r="K71" s="70"/>
    </row>
    <row r="72" spans="1:11" s="20" customFormat="1" ht="15.75" customHeight="1" x14ac:dyDescent="0.25">
      <c r="A72" s="91" t="s">
        <v>140</v>
      </c>
      <c r="B72" s="47" t="s">
        <v>141</v>
      </c>
      <c r="C72" s="48">
        <v>150915000</v>
      </c>
      <c r="D72" s="49">
        <f>+'[1]JUNIO 2022 UNIVERSIDAD'!D72</f>
        <v>0</v>
      </c>
      <c r="E72" s="49">
        <f>+D72+'[2]MAYO 2022 SI CAPITAL'!$E72</f>
        <v>0</v>
      </c>
      <c r="F72" s="49">
        <f>+C72+E72</f>
        <v>150915000</v>
      </c>
      <c r="G72" s="49">
        <f>+'[1]JUNIO 2022 UNIVERSIDAD'!F72</f>
        <v>30466368</v>
      </c>
      <c r="H72" s="49">
        <f>+G72+'[2]MAYO 2022 SI CAPITAL'!$H72</f>
        <v>57607208</v>
      </c>
      <c r="I72" s="50">
        <f t="shared" si="1"/>
        <v>0.38171956399297619</v>
      </c>
      <c r="J72" s="49">
        <f t="shared" si="9"/>
        <v>93307792</v>
      </c>
      <c r="K72" s="70"/>
    </row>
    <row r="73" spans="1:11" s="20" customFormat="1" ht="15.75" customHeight="1" x14ac:dyDescent="0.2">
      <c r="A73" s="92" t="s">
        <v>142</v>
      </c>
      <c r="B73" s="93" t="s">
        <v>143</v>
      </c>
      <c r="C73" s="79">
        <f>+C74</f>
        <v>59718000</v>
      </c>
      <c r="D73" s="79">
        <f t="shared" ref="D73:J73" si="33">+D74</f>
        <v>0</v>
      </c>
      <c r="E73" s="79">
        <f t="shared" si="33"/>
        <v>0</v>
      </c>
      <c r="F73" s="79">
        <f t="shared" si="33"/>
        <v>59718000</v>
      </c>
      <c r="G73" s="79">
        <f t="shared" si="33"/>
        <v>4039098</v>
      </c>
      <c r="H73" s="79">
        <f t="shared" si="33"/>
        <v>15102812</v>
      </c>
      <c r="I73" s="80">
        <f t="shared" si="1"/>
        <v>0.25290217354901368</v>
      </c>
      <c r="J73" s="79">
        <f t="shared" si="33"/>
        <v>44615188</v>
      </c>
      <c r="K73" s="70"/>
    </row>
    <row r="74" spans="1:11" s="20" customFormat="1" ht="15.75" customHeight="1" x14ac:dyDescent="0.25">
      <c r="A74" s="91" t="s">
        <v>144</v>
      </c>
      <c r="B74" s="51" t="s">
        <v>141</v>
      </c>
      <c r="C74" s="48">
        <v>59718000</v>
      </c>
      <c r="D74" s="49">
        <f>+'[1]JUNIO 2022 UNIVERSIDAD'!D74</f>
        <v>0</v>
      </c>
      <c r="E74" s="49">
        <f>+D74+'[2]MAYO 2022 SI CAPITAL'!$E74</f>
        <v>0</v>
      </c>
      <c r="F74" s="49">
        <f>+C74+E74</f>
        <v>59718000</v>
      </c>
      <c r="G74" s="49">
        <f>+'[1]JUNIO 2022 UNIVERSIDAD'!F74</f>
        <v>4039098</v>
      </c>
      <c r="H74" s="49">
        <f>+G74+'[2]MAYO 2022 SI CAPITAL'!$H74</f>
        <v>15102812</v>
      </c>
      <c r="I74" s="50">
        <f t="shared" ref="I74:I98" si="34">IF(H74=0,0,IF(F74=0,0,+H74/F74))</f>
        <v>0.25290217354901368</v>
      </c>
      <c r="J74" s="49">
        <f t="shared" ref="J74" si="35">+F74-H74</f>
        <v>44615188</v>
      </c>
      <c r="K74" s="70"/>
    </row>
    <row r="75" spans="1:11" s="20" customFormat="1" ht="15.75" customHeight="1" x14ac:dyDescent="0.25">
      <c r="A75" s="86" t="s">
        <v>145</v>
      </c>
      <c r="B75" s="27" t="s">
        <v>146</v>
      </c>
      <c r="C75" s="28">
        <f>+C76</f>
        <v>0</v>
      </c>
      <c r="D75" s="28">
        <f t="shared" ref="D75:J75" si="36">+D76</f>
        <v>0</v>
      </c>
      <c r="E75" s="28">
        <f t="shared" si="36"/>
        <v>13834998010</v>
      </c>
      <c r="F75" s="28">
        <f t="shared" si="36"/>
        <v>13834998010</v>
      </c>
      <c r="G75" s="28">
        <f t="shared" si="36"/>
        <v>0</v>
      </c>
      <c r="H75" s="28">
        <f t="shared" si="36"/>
        <v>13834998010</v>
      </c>
      <c r="I75" s="29">
        <f t="shared" si="34"/>
        <v>1</v>
      </c>
      <c r="J75" s="28">
        <f t="shared" si="36"/>
        <v>0</v>
      </c>
      <c r="K75" s="70"/>
    </row>
    <row r="76" spans="1:11" s="20" customFormat="1" ht="12.75" x14ac:dyDescent="0.25">
      <c r="A76" s="60" t="s">
        <v>147</v>
      </c>
      <c r="B76" s="32" t="s">
        <v>148</v>
      </c>
      <c r="C76" s="33">
        <f>+C77+C79</f>
        <v>0</v>
      </c>
      <c r="D76" s="33">
        <f>+D77+D79</f>
        <v>0</v>
      </c>
      <c r="E76" s="33">
        <f t="shared" ref="E76:J76" si="37">+E77+E79</f>
        <v>13834998010</v>
      </c>
      <c r="F76" s="33">
        <f t="shared" si="37"/>
        <v>13834998010</v>
      </c>
      <c r="G76" s="33">
        <f t="shared" si="37"/>
        <v>0</v>
      </c>
      <c r="H76" s="33">
        <f t="shared" si="37"/>
        <v>13834998010</v>
      </c>
      <c r="I76" s="34">
        <f t="shared" si="34"/>
        <v>1</v>
      </c>
      <c r="J76" s="33">
        <f t="shared" si="37"/>
        <v>0</v>
      </c>
      <c r="K76" s="70"/>
    </row>
    <row r="77" spans="1:11" s="20" customFormat="1" ht="12.75" x14ac:dyDescent="0.25">
      <c r="A77" s="94" t="s">
        <v>149</v>
      </c>
      <c r="B77" s="36" t="s">
        <v>150</v>
      </c>
      <c r="C77" s="37">
        <f>+C78</f>
        <v>0</v>
      </c>
      <c r="D77" s="37">
        <f>+D78</f>
        <v>0</v>
      </c>
      <c r="E77" s="37">
        <f t="shared" ref="E77:J77" si="38">+E78</f>
        <v>0</v>
      </c>
      <c r="F77" s="37">
        <f t="shared" si="38"/>
        <v>0</v>
      </c>
      <c r="G77" s="37">
        <f t="shared" si="38"/>
        <v>0</v>
      </c>
      <c r="H77" s="37">
        <f t="shared" si="38"/>
        <v>0</v>
      </c>
      <c r="I77" s="38">
        <f t="shared" si="34"/>
        <v>0</v>
      </c>
      <c r="J77" s="37">
        <f t="shared" si="38"/>
        <v>0</v>
      </c>
      <c r="K77" s="70"/>
    </row>
    <row r="78" spans="1:11" s="20" customFormat="1" ht="12.75" x14ac:dyDescent="0.25">
      <c r="A78" s="51" t="s">
        <v>151</v>
      </c>
      <c r="B78" s="83" t="s">
        <v>152</v>
      </c>
      <c r="C78" s="48"/>
      <c r="D78" s="49">
        <f>+'[1]JUNIO 2022 UNIVERSIDAD'!D78</f>
        <v>0</v>
      </c>
      <c r="E78" s="49">
        <f>+D78+'[2]MAYO 2022 SI CAPITAL'!$E78</f>
        <v>0</v>
      </c>
      <c r="F78" s="49">
        <f>+C78+E78</f>
        <v>0</v>
      </c>
      <c r="G78" s="49">
        <f>+'[1]JUNIO 2022 UNIVERSIDAD'!F78</f>
        <v>0</v>
      </c>
      <c r="H78" s="49">
        <f>+G78+'[2]MAYO 2022 SI CAPITAL'!$H78</f>
        <v>0</v>
      </c>
      <c r="I78" s="50">
        <f t="shared" si="34"/>
        <v>0</v>
      </c>
      <c r="J78" s="49">
        <f t="shared" ref="J78:J95" si="39">+F78-H78</f>
        <v>0</v>
      </c>
      <c r="K78" s="70"/>
    </row>
    <row r="79" spans="1:11" s="20" customFormat="1" ht="12.75" x14ac:dyDescent="0.25">
      <c r="A79" s="94" t="s">
        <v>153</v>
      </c>
      <c r="B79" s="36" t="s">
        <v>154</v>
      </c>
      <c r="C79" s="37">
        <f>+C80+C90</f>
        <v>0</v>
      </c>
      <c r="D79" s="37">
        <f t="shared" ref="D79:J79" si="40">+D80+D90</f>
        <v>0</v>
      </c>
      <c r="E79" s="37">
        <f t="shared" si="40"/>
        <v>13834998010</v>
      </c>
      <c r="F79" s="37">
        <f t="shared" si="40"/>
        <v>13834998010</v>
      </c>
      <c r="G79" s="37">
        <f t="shared" si="40"/>
        <v>0</v>
      </c>
      <c r="H79" s="37">
        <f t="shared" si="40"/>
        <v>13834998010</v>
      </c>
      <c r="I79" s="38">
        <f t="shared" si="34"/>
        <v>1</v>
      </c>
      <c r="J79" s="37">
        <f t="shared" si="40"/>
        <v>0</v>
      </c>
      <c r="K79" s="70"/>
    </row>
    <row r="80" spans="1:11" s="20" customFormat="1" ht="12.75" x14ac:dyDescent="0.25">
      <c r="A80" s="95" t="s">
        <v>155</v>
      </c>
      <c r="B80" s="40" t="s">
        <v>156</v>
      </c>
      <c r="C80" s="41">
        <f>SUM(C81:C89)</f>
        <v>0</v>
      </c>
      <c r="D80" s="41">
        <f>SUM(D81:D89)</f>
        <v>0</v>
      </c>
      <c r="E80" s="41">
        <f t="shared" ref="E80:J80" si="41">SUM(E81:E89)</f>
        <v>13302998010</v>
      </c>
      <c r="F80" s="41">
        <f t="shared" si="41"/>
        <v>13302998010</v>
      </c>
      <c r="G80" s="41">
        <f t="shared" si="41"/>
        <v>0</v>
      </c>
      <c r="H80" s="41">
        <f t="shared" si="41"/>
        <v>13302998010</v>
      </c>
      <c r="I80" s="77">
        <f t="shared" si="34"/>
        <v>1</v>
      </c>
      <c r="J80" s="41">
        <f t="shared" si="41"/>
        <v>0</v>
      </c>
      <c r="K80" s="70"/>
    </row>
    <row r="81" spans="1:11" s="20" customFormat="1" ht="24" customHeight="1" x14ac:dyDescent="0.25">
      <c r="A81" s="51" t="s">
        <v>157</v>
      </c>
      <c r="B81" s="47" t="s">
        <v>158</v>
      </c>
      <c r="C81" s="48"/>
      <c r="D81" s="49">
        <f>+'[1]JUNIO 2022 UNIVERSIDAD'!D81</f>
        <v>0</v>
      </c>
      <c r="E81" s="49">
        <f>+D81+'[2]MAYO 2022 SI CAPITAL'!$E81</f>
        <v>0</v>
      </c>
      <c r="F81" s="49">
        <f t="shared" ref="F81:F89" si="42">+C81+E81</f>
        <v>0</v>
      </c>
      <c r="G81" s="49">
        <f>+'[1]JUNIO 2022 UNIVERSIDAD'!F81</f>
        <v>0</v>
      </c>
      <c r="H81" s="49">
        <f>+G81+'[2]MAYO 2022 SI CAPITAL'!$H81</f>
        <v>0</v>
      </c>
      <c r="I81" s="50">
        <f t="shared" si="34"/>
        <v>0</v>
      </c>
      <c r="J81" s="49">
        <f t="shared" si="39"/>
        <v>0</v>
      </c>
      <c r="K81" s="70"/>
    </row>
    <row r="82" spans="1:11" s="20" customFormat="1" ht="24.75" customHeight="1" x14ac:dyDescent="0.25">
      <c r="A82" s="51" t="s">
        <v>159</v>
      </c>
      <c r="B82" s="51" t="s">
        <v>160</v>
      </c>
      <c r="C82" s="48"/>
      <c r="D82" s="49">
        <f>+'[1]JUNIO 2022 UNIVERSIDAD'!D82</f>
        <v>0</v>
      </c>
      <c r="E82" s="49">
        <f>+D82+'[2]MAYO 2022 SI CAPITAL'!$E82</f>
        <v>0</v>
      </c>
      <c r="F82" s="49">
        <f t="shared" si="42"/>
        <v>0</v>
      </c>
      <c r="G82" s="49">
        <f>+'[1]JUNIO 2022 UNIVERSIDAD'!F82</f>
        <v>0</v>
      </c>
      <c r="H82" s="49">
        <f>+G82+'[2]MAYO 2022 SI CAPITAL'!$H82</f>
        <v>0</v>
      </c>
      <c r="I82" s="50">
        <f t="shared" si="34"/>
        <v>0</v>
      </c>
      <c r="J82" s="49">
        <f t="shared" si="39"/>
        <v>0</v>
      </c>
      <c r="K82" s="70"/>
    </row>
    <row r="83" spans="1:11" s="20" customFormat="1" ht="25.5" x14ac:dyDescent="0.25">
      <c r="A83" s="51" t="s">
        <v>161</v>
      </c>
      <c r="B83" s="51" t="s">
        <v>162</v>
      </c>
      <c r="C83" s="48"/>
      <c r="D83" s="49">
        <f>+'[1]JUNIO 2022 UNIVERSIDAD'!D83</f>
        <v>0</v>
      </c>
      <c r="E83" s="49">
        <f>+D83+'[2]MAYO 2022 SI CAPITAL'!$E83</f>
        <v>0</v>
      </c>
      <c r="F83" s="49">
        <f t="shared" si="42"/>
        <v>0</v>
      </c>
      <c r="G83" s="49">
        <f>+'[1]JUNIO 2022 UNIVERSIDAD'!F83</f>
        <v>0</v>
      </c>
      <c r="H83" s="49">
        <f>+G83+'[2]MAYO 2022 SI CAPITAL'!$H83</f>
        <v>0</v>
      </c>
      <c r="I83" s="50">
        <f t="shared" si="34"/>
        <v>0</v>
      </c>
      <c r="J83" s="49">
        <f t="shared" si="39"/>
        <v>0</v>
      </c>
      <c r="K83" s="70"/>
    </row>
    <row r="84" spans="1:11" ht="25.5" x14ac:dyDescent="0.25">
      <c r="A84" s="51" t="s">
        <v>163</v>
      </c>
      <c r="B84" s="51" t="s">
        <v>164</v>
      </c>
      <c r="C84" s="48"/>
      <c r="D84" s="49">
        <f>+'[1]JUNIO 2022 UNIVERSIDAD'!D84</f>
        <v>0</v>
      </c>
      <c r="E84" s="49">
        <f>+D84+'[2]MAYO 2022 SI CAPITAL'!$E84</f>
        <v>0</v>
      </c>
      <c r="F84" s="49">
        <f t="shared" si="42"/>
        <v>0</v>
      </c>
      <c r="G84" s="49">
        <f>+'[1]JUNIO 2022 UNIVERSIDAD'!F84</f>
        <v>0</v>
      </c>
      <c r="H84" s="49">
        <f>+G84+'[2]MAYO 2022 SI CAPITAL'!$H84</f>
        <v>0</v>
      </c>
      <c r="I84" s="50">
        <f t="shared" si="34"/>
        <v>0</v>
      </c>
      <c r="J84" s="49">
        <f t="shared" si="39"/>
        <v>0</v>
      </c>
    </row>
    <row r="85" spans="1:11" x14ac:dyDescent="0.25">
      <c r="A85" s="51" t="s">
        <v>165</v>
      </c>
      <c r="B85" s="51" t="s">
        <v>166</v>
      </c>
      <c r="C85" s="48"/>
      <c r="D85" s="49">
        <f>+'[1]JUNIO 2022 UNIVERSIDAD'!D85</f>
        <v>0</v>
      </c>
      <c r="E85" s="49">
        <f>+D85+'[2]MAYO 2022 SI CAPITAL'!$E85</f>
        <v>0</v>
      </c>
      <c r="F85" s="49">
        <f t="shared" si="42"/>
        <v>0</v>
      </c>
      <c r="G85" s="49">
        <f>+'[1]JUNIO 2022 UNIVERSIDAD'!F85</f>
        <v>0</v>
      </c>
      <c r="H85" s="49">
        <f>+G85+'[2]MAYO 2022 SI CAPITAL'!$H85</f>
        <v>0</v>
      </c>
      <c r="I85" s="50">
        <f t="shared" si="34"/>
        <v>0</v>
      </c>
      <c r="J85" s="49">
        <f t="shared" si="39"/>
        <v>0</v>
      </c>
    </row>
    <row r="86" spans="1:11" s="14" customFormat="1" x14ac:dyDescent="0.25">
      <c r="A86" s="51" t="s">
        <v>167</v>
      </c>
      <c r="B86" s="51" t="s">
        <v>168</v>
      </c>
      <c r="C86" s="48"/>
      <c r="D86" s="49">
        <f>+'[1]JUNIO 2022 UNIVERSIDAD'!D86</f>
        <v>0</v>
      </c>
      <c r="E86" s="49">
        <f>+D86+'[2]MAYO 2022 SI CAPITAL'!$E86</f>
        <v>0</v>
      </c>
      <c r="F86" s="49">
        <f t="shared" si="42"/>
        <v>0</v>
      </c>
      <c r="G86" s="49">
        <f>+'[1]JUNIO 2022 UNIVERSIDAD'!F86</f>
        <v>0</v>
      </c>
      <c r="H86" s="49">
        <f>+G86+'[2]MAYO 2022 SI CAPITAL'!$H86</f>
        <v>0</v>
      </c>
      <c r="I86" s="50">
        <f t="shared" si="34"/>
        <v>0</v>
      </c>
      <c r="J86" s="49">
        <f t="shared" si="39"/>
        <v>0</v>
      </c>
      <c r="K86" s="30"/>
    </row>
    <row r="87" spans="1:11" s="14" customFormat="1" ht="25.5" x14ac:dyDescent="0.25">
      <c r="A87" s="51" t="s">
        <v>169</v>
      </c>
      <c r="B87" s="51" t="s">
        <v>170</v>
      </c>
      <c r="C87" s="48"/>
      <c r="D87" s="49">
        <f>+'[1]JUNIO 2022 UNIVERSIDAD'!D87</f>
        <v>0</v>
      </c>
      <c r="E87" s="49">
        <f>+D87+'[2]MAYO 2022 SI CAPITAL'!$E87</f>
        <v>0</v>
      </c>
      <c r="F87" s="49">
        <f t="shared" si="42"/>
        <v>0</v>
      </c>
      <c r="G87" s="49">
        <f>+'[1]JUNIO 2022 UNIVERSIDAD'!F87</f>
        <v>0</v>
      </c>
      <c r="H87" s="49">
        <f>+G87+'[2]MAYO 2022 SI CAPITAL'!$H87</f>
        <v>0</v>
      </c>
      <c r="I87" s="50">
        <f t="shared" si="34"/>
        <v>0</v>
      </c>
      <c r="J87" s="49">
        <f t="shared" si="39"/>
        <v>0</v>
      </c>
      <c r="K87" s="30"/>
    </row>
    <row r="88" spans="1:11" s="14" customFormat="1" x14ac:dyDescent="0.25">
      <c r="A88" s="51" t="s">
        <v>171</v>
      </c>
      <c r="B88" s="51" t="s">
        <v>172</v>
      </c>
      <c r="C88" s="48"/>
      <c r="D88" s="49">
        <f>+'[1]JUNIO 2022 UNIVERSIDAD'!D88</f>
        <v>0</v>
      </c>
      <c r="E88" s="49">
        <f>+D88+'[2]MAYO 2022 SI CAPITAL'!$E88</f>
        <v>0</v>
      </c>
      <c r="F88" s="49">
        <f t="shared" si="42"/>
        <v>0</v>
      </c>
      <c r="G88" s="49">
        <f>+'[1]JUNIO 2022 UNIVERSIDAD'!F88</f>
        <v>0</v>
      </c>
      <c r="H88" s="49">
        <f>+G88+'[2]MAYO 2022 SI CAPITAL'!$H88</f>
        <v>0</v>
      </c>
      <c r="I88" s="50">
        <f t="shared" si="34"/>
        <v>0</v>
      </c>
      <c r="J88" s="49">
        <f t="shared" si="39"/>
        <v>0</v>
      </c>
      <c r="K88" s="30"/>
    </row>
    <row r="89" spans="1:11" s="14" customFormat="1" x14ac:dyDescent="0.25">
      <c r="A89" s="96" t="s">
        <v>173</v>
      </c>
      <c r="B89" s="96" t="s">
        <v>174</v>
      </c>
      <c r="C89" s="97"/>
      <c r="D89" s="98">
        <f>+'[1]JUNIO 2022 UNIVERSIDAD'!D89</f>
        <v>0</v>
      </c>
      <c r="E89" s="98">
        <f>+D89+'[2]MAYO 2022 SI CAPITAL'!$E89</f>
        <v>13302998010</v>
      </c>
      <c r="F89" s="98">
        <f t="shared" si="42"/>
        <v>13302998010</v>
      </c>
      <c r="G89" s="98">
        <f>+'[1]JUNIO 2022 UNIVERSIDAD'!F89</f>
        <v>0</v>
      </c>
      <c r="H89" s="98">
        <f>+G89+'[2]MAYO 2022 SI CAPITAL'!$H89</f>
        <v>13302998010</v>
      </c>
      <c r="I89" s="99">
        <f t="shared" si="34"/>
        <v>1</v>
      </c>
      <c r="J89" s="98">
        <f t="shared" si="39"/>
        <v>0</v>
      </c>
      <c r="K89" s="30"/>
    </row>
    <row r="90" spans="1:11" s="14" customFormat="1" x14ac:dyDescent="0.25">
      <c r="A90" s="100" t="s">
        <v>175</v>
      </c>
      <c r="B90" s="40" t="s">
        <v>176</v>
      </c>
      <c r="C90" s="76">
        <f>+C91</f>
        <v>0</v>
      </c>
      <c r="D90" s="76">
        <f t="shared" ref="D90:J90" si="43">+D91</f>
        <v>0</v>
      </c>
      <c r="E90" s="76">
        <f t="shared" si="43"/>
        <v>532000000</v>
      </c>
      <c r="F90" s="76">
        <f t="shared" si="43"/>
        <v>532000000</v>
      </c>
      <c r="G90" s="76">
        <f t="shared" si="43"/>
        <v>0</v>
      </c>
      <c r="H90" s="76">
        <f t="shared" si="43"/>
        <v>532000000</v>
      </c>
      <c r="I90" s="77">
        <f t="shared" si="34"/>
        <v>1</v>
      </c>
      <c r="J90" s="76">
        <f t="shared" si="43"/>
        <v>0</v>
      </c>
      <c r="K90" s="30"/>
    </row>
    <row r="91" spans="1:11" s="14" customFormat="1" x14ac:dyDescent="0.25">
      <c r="A91" s="101" t="s">
        <v>177</v>
      </c>
      <c r="B91" s="101" t="s">
        <v>152</v>
      </c>
      <c r="C91" s="102"/>
      <c r="D91" s="49">
        <f>+'[1]JUNIO 2022 UNIVERSIDAD'!D91</f>
        <v>0</v>
      </c>
      <c r="E91" s="49">
        <f>+D91+'[2]MAYO 2022 SI CAPITAL'!$E91</f>
        <v>532000000</v>
      </c>
      <c r="F91" s="49">
        <f>+C91+E91</f>
        <v>532000000</v>
      </c>
      <c r="G91" s="49">
        <f>+'[1]JUNIO 2022 UNIVERSIDAD'!F91</f>
        <v>0</v>
      </c>
      <c r="H91" s="49">
        <f>+G91+'[2]MAYO 2022 SI CAPITAL'!$H90</f>
        <v>532000000</v>
      </c>
      <c r="I91" s="50">
        <f t="shared" si="34"/>
        <v>1</v>
      </c>
      <c r="J91" s="49">
        <f t="shared" si="39"/>
        <v>0</v>
      </c>
      <c r="K91" s="30"/>
    </row>
    <row r="92" spans="1:11" s="14" customFormat="1" x14ac:dyDescent="0.25">
      <c r="A92" s="84" t="s">
        <v>178</v>
      </c>
      <c r="B92" s="85" t="s">
        <v>179</v>
      </c>
      <c r="C92" s="24">
        <f>+C93+C96</f>
        <v>286557628000</v>
      </c>
      <c r="D92" s="24">
        <f t="shared" ref="D92:J92" si="44">+D93+D96</f>
        <v>0</v>
      </c>
      <c r="E92" s="24">
        <f t="shared" si="44"/>
        <v>0</v>
      </c>
      <c r="F92" s="24">
        <f t="shared" si="44"/>
        <v>286557628000</v>
      </c>
      <c r="G92" s="24">
        <f t="shared" si="44"/>
        <v>16194342897</v>
      </c>
      <c r="H92" s="24">
        <f t="shared" si="44"/>
        <v>76753276526</v>
      </c>
      <c r="I92" s="25">
        <f t="shared" si="34"/>
        <v>0.26784586772891628</v>
      </c>
      <c r="J92" s="24">
        <f t="shared" si="44"/>
        <v>209804351474</v>
      </c>
      <c r="K92" s="30"/>
    </row>
    <row r="93" spans="1:11" x14ac:dyDescent="0.25">
      <c r="A93" s="86" t="s">
        <v>180</v>
      </c>
      <c r="B93" s="27" t="s">
        <v>181</v>
      </c>
      <c r="C93" s="28">
        <f t="shared" ref="C93:J94" si="45">+C94</f>
        <v>272870628000</v>
      </c>
      <c r="D93" s="28">
        <f t="shared" si="45"/>
        <v>0</v>
      </c>
      <c r="E93" s="28">
        <f t="shared" si="45"/>
        <v>0</v>
      </c>
      <c r="F93" s="28">
        <f t="shared" si="45"/>
        <v>272870628000</v>
      </c>
      <c r="G93" s="28">
        <f t="shared" si="45"/>
        <v>16194342897</v>
      </c>
      <c r="H93" s="28">
        <f t="shared" si="45"/>
        <v>70671419526</v>
      </c>
      <c r="I93" s="29">
        <f t="shared" si="34"/>
        <v>0.25899240253150296</v>
      </c>
      <c r="J93" s="28">
        <f t="shared" si="45"/>
        <v>202199208474</v>
      </c>
    </row>
    <row r="94" spans="1:11" x14ac:dyDescent="0.25">
      <c r="A94" s="94" t="s">
        <v>182</v>
      </c>
      <c r="B94" s="36" t="s">
        <v>8</v>
      </c>
      <c r="C94" s="37">
        <f t="shared" si="45"/>
        <v>272870628000</v>
      </c>
      <c r="D94" s="37">
        <f t="shared" si="45"/>
        <v>0</v>
      </c>
      <c r="E94" s="37">
        <f t="shared" si="45"/>
        <v>0</v>
      </c>
      <c r="F94" s="37">
        <f t="shared" si="45"/>
        <v>272870628000</v>
      </c>
      <c r="G94" s="37">
        <f t="shared" si="45"/>
        <v>16194342897</v>
      </c>
      <c r="H94" s="37">
        <f t="shared" si="45"/>
        <v>70671419526</v>
      </c>
      <c r="I94" s="38">
        <f t="shared" si="34"/>
        <v>0.25899240253150296</v>
      </c>
      <c r="J94" s="37">
        <f t="shared" si="45"/>
        <v>202199208474</v>
      </c>
    </row>
    <row r="95" spans="1:11" x14ac:dyDescent="0.25">
      <c r="A95" s="88" t="s">
        <v>183</v>
      </c>
      <c r="B95" s="103" t="s">
        <v>184</v>
      </c>
      <c r="C95" s="48">
        <v>272870628000</v>
      </c>
      <c r="D95" s="49">
        <f>+'[1]JUNIO 2022 UNIVERSIDAD'!D95</f>
        <v>0</v>
      </c>
      <c r="E95" s="49">
        <f>+D95+'[2]MAYO 2022 SI CAPITAL'!$E95</f>
        <v>0</v>
      </c>
      <c r="F95" s="49">
        <f>+C95+E95</f>
        <v>272870628000</v>
      </c>
      <c r="G95" s="49">
        <f>+'[1]JUNIO 2022 UNIVERSIDAD'!F95</f>
        <v>16194342897</v>
      </c>
      <c r="H95" s="49">
        <f>+G95+'[2]MAYO 2022 SI CAPITAL'!$H94</f>
        <v>70671419526</v>
      </c>
      <c r="I95" s="50">
        <f t="shared" si="34"/>
        <v>0.25899240253150296</v>
      </c>
      <c r="J95" s="49">
        <f t="shared" si="39"/>
        <v>202199208474</v>
      </c>
    </row>
    <row r="96" spans="1:11" ht="28.5" customHeight="1" x14ac:dyDescent="0.25">
      <c r="A96" s="86" t="s">
        <v>185</v>
      </c>
      <c r="B96" s="27" t="s">
        <v>186</v>
      </c>
      <c r="C96" s="28">
        <f>+C97+C98</f>
        <v>13687000000</v>
      </c>
      <c r="D96" s="28">
        <f t="shared" ref="D96:J96" si="46">+D97+D98</f>
        <v>0</v>
      </c>
      <c r="E96" s="28">
        <f t="shared" si="46"/>
        <v>0</v>
      </c>
      <c r="F96" s="28">
        <f t="shared" si="46"/>
        <v>13687000000</v>
      </c>
      <c r="G96" s="28">
        <f t="shared" si="46"/>
        <v>0</v>
      </c>
      <c r="H96" s="28">
        <f t="shared" si="46"/>
        <v>6081857000</v>
      </c>
      <c r="I96" s="29">
        <f t="shared" si="34"/>
        <v>0.44435281654124353</v>
      </c>
      <c r="J96" s="28">
        <f t="shared" si="46"/>
        <v>7605143000</v>
      </c>
    </row>
    <row r="97" spans="1:11" ht="15.75" hidden="1" customHeight="1" x14ac:dyDescent="0.25">
      <c r="A97" s="94" t="s">
        <v>187</v>
      </c>
      <c r="B97" s="36" t="s">
        <v>188</v>
      </c>
      <c r="C97" s="37"/>
      <c r="D97" s="37">
        <f>+'[1]JUNIO 2022 UNIVERSIDAD'!D97</f>
        <v>0</v>
      </c>
      <c r="E97" s="37">
        <f>+D97+'[2]MAYO 2022 SI CAPITAL'!$E96</f>
        <v>0</v>
      </c>
      <c r="F97" s="37">
        <f>+C97+E97</f>
        <v>0</v>
      </c>
      <c r="G97" s="37">
        <f>+'[1]JUNIO 2022 UNIVERSIDAD'!F97</f>
        <v>0</v>
      </c>
      <c r="H97" s="37">
        <f>+G97+'[2]MAYO 2022 SI CAPITAL'!$H96</f>
        <v>6081857000</v>
      </c>
      <c r="I97" s="38">
        <f t="shared" si="34"/>
        <v>0</v>
      </c>
      <c r="J97" s="37">
        <f>+F97-H97</f>
        <v>-6081857000</v>
      </c>
    </row>
    <row r="98" spans="1:11" ht="15.75" customHeight="1" x14ac:dyDescent="0.25">
      <c r="A98" s="94" t="s">
        <v>187</v>
      </c>
      <c r="B98" s="36" t="s">
        <v>189</v>
      </c>
      <c r="C98" s="37">
        <v>13687000000</v>
      </c>
      <c r="D98" s="37">
        <f>+'[1]JUNIO 2022 UNIVERSIDAD'!D98</f>
        <v>0</v>
      </c>
      <c r="E98" s="37">
        <f>+D98+'[2]MAYO 2022 SI CAPITAL'!$E98</f>
        <v>0</v>
      </c>
      <c r="F98" s="37">
        <f>+C98+E98</f>
        <v>13687000000</v>
      </c>
      <c r="G98" s="37">
        <f>+'[1]JUNIO 2022 UNIVERSIDAD'!F98</f>
        <v>0</v>
      </c>
      <c r="H98" s="37">
        <f>+G98+'[2]MAYO 2022 SI CAPITAL'!$H97</f>
        <v>0</v>
      </c>
      <c r="I98" s="38">
        <f t="shared" si="34"/>
        <v>0</v>
      </c>
      <c r="J98" s="37">
        <f>+F98-H98</f>
        <v>13687000000</v>
      </c>
    </row>
    <row r="100" spans="1:11" x14ac:dyDescent="0.2">
      <c r="A100" s="104" t="s">
        <v>190</v>
      </c>
      <c r="B100" s="105"/>
      <c r="C100" s="105"/>
      <c r="D100" s="105"/>
      <c r="E100" s="105"/>
      <c r="F100" s="106"/>
      <c r="G100" s="107"/>
      <c r="H100" s="106"/>
      <c r="J100" s="109"/>
    </row>
    <row r="101" spans="1:11" s="14" customFormat="1" x14ac:dyDescent="0.2">
      <c r="A101" s="104" t="s">
        <v>191</v>
      </c>
      <c r="B101" s="105"/>
      <c r="C101" s="105"/>
      <c r="D101" s="105"/>
      <c r="E101" s="110"/>
      <c r="F101" s="106"/>
      <c r="G101" s="106"/>
      <c r="H101" s="106"/>
      <c r="I101" s="108"/>
      <c r="J101" s="111"/>
      <c r="K101" s="30"/>
    </row>
    <row r="102" spans="1:11" s="14" customFormat="1" x14ac:dyDescent="0.2">
      <c r="A102" s="104"/>
      <c r="B102" s="105"/>
      <c r="C102" s="105"/>
      <c r="D102" s="105"/>
      <c r="E102" s="110"/>
      <c r="F102" s="106"/>
      <c r="G102" s="106"/>
      <c r="H102" s="106"/>
      <c r="I102" s="108"/>
      <c r="J102" s="111"/>
      <c r="K102" s="30"/>
    </row>
    <row r="103" spans="1:11" s="14" customFormat="1" x14ac:dyDescent="0.2">
      <c r="A103" s="104"/>
      <c r="B103" s="105"/>
      <c r="C103" s="105"/>
      <c r="D103" s="105"/>
      <c r="E103" s="110"/>
      <c r="F103" s="106"/>
      <c r="G103" s="106"/>
      <c r="H103" s="106"/>
      <c r="I103" s="108"/>
      <c r="J103" s="111"/>
      <c r="K103" s="30"/>
    </row>
    <row r="104" spans="1:11" s="14" customFormat="1" x14ac:dyDescent="0.2">
      <c r="A104" s="104"/>
      <c r="B104" s="105"/>
      <c r="C104" s="105"/>
      <c r="D104" s="105"/>
      <c r="E104" s="105"/>
      <c r="F104" s="106"/>
      <c r="G104" s="106"/>
      <c r="H104" s="106"/>
      <c r="I104" s="108"/>
      <c r="J104" s="30"/>
      <c r="K104" s="30"/>
    </row>
    <row r="105" spans="1:11" s="14" customFormat="1" x14ac:dyDescent="0.2">
      <c r="A105" s="104"/>
      <c r="B105" s="104" t="s">
        <v>192</v>
      </c>
      <c r="C105" s="104"/>
      <c r="D105" s="104"/>
      <c r="E105" s="104"/>
      <c r="F105" s="112" t="s">
        <v>193</v>
      </c>
      <c r="G105" s="113"/>
      <c r="H105" s="112"/>
      <c r="I105" s="108"/>
      <c r="J105" s="30"/>
      <c r="K105" s="30"/>
    </row>
    <row r="106" spans="1:11" s="14" customFormat="1" x14ac:dyDescent="0.2">
      <c r="A106" s="104"/>
      <c r="B106" s="104" t="s">
        <v>194</v>
      </c>
      <c r="C106" s="104"/>
      <c r="D106" s="104"/>
      <c r="E106" s="104"/>
      <c r="F106" s="112" t="s">
        <v>195</v>
      </c>
      <c r="G106" s="112"/>
      <c r="H106" s="112"/>
      <c r="I106" s="108"/>
      <c r="J106" s="30"/>
      <c r="K106" s="30"/>
    </row>
  </sheetData>
  <sheetProtection selectLockedCells="1"/>
  <autoFilter ref="A9:K95" xr:uid="{00000000-0009-0000-0000-000000000000}"/>
  <mergeCells count="11">
    <mergeCell ref="B5:J5"/>
    <mergeCell ref="B6:J6"/>
    <mergeCell ref="B7:J7"/>
    <mergeCell ref="A1:A3"/>
    <mergeCell ref="B1:G1"/>
    <mergeCell ref="H1:I1"/>
    <mergeCell ref="J1:J3"/>
    <mergeCell ref="B2:G2"/>
    <mergeCell ref="H2:I2"/>
    <mergeCell ref="B3:G3"/>
    <mergeCell ref="H3:I3"/>
  </mergeCells>
  <printOptions horizontalCentered="1"/>
  <pageMargins left="0.31496062992125984" right="0.31496062992125984" top="0.35433070866141736" bottom="0.35433070866141736" header="0.31496062992125984" footer="0.31496062992125984"/>
  <pageSetup scale="53" fitToHeight="2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1" shapeId="1025" r:id="rId4">
          <objectPr defaultSize="0" autoPict="0" r:id="rId5">
            <anchor moveWithCells="1" sizeWithCells="1">
              <from>
                <xdr:col>9</xdr:col>
                <xdr:colOff>95250</xdr:colOff>
                <xdr:row>1</xdr:row>
                <xdr:rowOff>295275</xdr:rowOff>
              </from>
              <to>
                <xdr:col>9</xdr:col>
                <xdr:colOff>2266950</xdr:colOff>
                <xdr:row>2</xdr:row>
                <xdr:rowOff>142875</xdr:rowOff>
              </to>
            </anchor>
          </objectPr>
        </oleObject>
      </mc:Choice>
      <mc:Fallback>
        <oleObject progId="Visio.Drawing.11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2022 SI CAPITAL</vt:lpstr>
      <vt:lpstr>'JUNIO 2022 SI CAPITAL'!Área_de_impresión</vt:lpstr>
      <vt:lpstr>'JUNIO 2022 SI CAPITAL'!Títulos_a_imprimir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Holvey Ramirez Bermudez</dc:creator>
  <cp:lastModifiedBy>Rosa Elizabeth Ruiz</cp:lastModifiedBy>
  <dcterms:created xsi:type="dcterms:W3CDTF">2022-07-07T21:29:54Z</dcterms:created>
  <dcterms:modified xsi:type="dcterms:W3CDTF">2022-07-07T22:37:09Z</dcterms:modified>
</cp:coreProperties>
</file>