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esupuesto\Presupuesto 2022\INGRESOS 2022\ABRIL 2022\"/>
    </mc:Choice>
  </mc:AlternateContent>
  <bookViews>
    <workbookView xWindow="0" yWindow="0" windowWidth="22950" windowHeight="7950" firstSheet="2" activeTab="3"/>
  </bookViews>
  <sheets>
    <sheet name="ENERO 2022 UNIVERSIDAD" sheetId="1" r:id="rId1"/>
    <sheet name="FEBRERO 2022 UNIVERSIDAD" sheetId="3" r:id="rId2"/>
    <sheet name="MARZO 2022 UNIVERSIDAD" sheetId="4" r:id="rId3"/>
    <sheet name="ABRIL 2022 UNIVERSIDAD" sheetId="5" r:id="rId4"/>
    <sheet name="Hoja1" sheetId="2" r:id="rId5"/>
  </sheets>
  <externalReferences>
    <externalReference r:id="rId6"/>
  </externalReferences>
  <definedNames>
    <definedName name="_xlnm.Print_Area" localSheetId="3">'ABRIL 2022 UNIVERSIDAD'!$A$8:$H$83</definedName>
    <definedName name="_xlnm.Print_Area" localSheetId="0">'ENERO 2022 UNIVERSIDAD'!$A$8:$H$90</definedName>
    <definedName name="_xlnm.Print_Area" localSheetId="1">'FEBRERO 2022 UNIVERSIDAD'!$A$8:$H$83</definedName>
    <definedName name="_xlnm.Print_Area" localSheetId="2">'MARZO 2022 UNIVERSIDAD'!$A$8:$H$83</definedName>
    <definedName name="_xlnm.Print_Titles" localSheetId="3">'ABRIL 2022 UNIVERSIDAD'!$8:$9</definedName>
    <definedName name="_xlnm.Print_Titles" localSheetId="0">'ENERO 2022 UNIVERSIDAD'!$8:$9</definedName>
    <definedName name="_xlnm.Print_Titles" localSheetId="1">'FEBRERO 2022 UNIVERSIDAD'!$8:$9</definedName>
    <definedName name="_xlnm.Print_Titles" localSheetId="2">'MARZO 2022 UNIVERSIDAD'!$8:$9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5" l="1"/>
  <c r="F94" i="5"/>
  <c r="F74" i="5"/>
  <c r="F72" i="5"/>
  <c r="F68" i="5"/>
  <c r="F62" i="5"/>
  <c r="F59" i="5"/>
  <c r="F58" i="5"/>
  <c r="F57" i="5"/>
  <c r="F56" i="5"/>
  <c r="F55" i="5"/>
  <c r="F54" i="5"/>
  <c r="F53" i="5"/>
  <c r="F49" i="5"/>
  <c r="F44" i="5"/>
  <c r="F42" i="5"/>
  <c r="F35" i="5"/>
  <c r="F34" i="5"/>
  <c r="F31" i="5"/>
  <c r="F30" i="5"/>
  <c r="F29" i="5"/>
  <c r="F28" i="5"/>
  <c r="F27" i="5"/>
  <c r="F26" i="5"/>
  <c r="F25" i="5"/>
  <c r="F23" i="5"/>
  <c r="F22" i="5"/>
  <c r="F20" i="5"/>
  <c r="F19" i="5"/>
  <c r="F18" i="5"/>
  <c r="F17" i="5"/>
  <c r="E97" i="5" l="1"/>
  <c r="H96" i="5"/>
  <c r="E96" i="5"/>
  <c r="G95" i="5"/>
  <c r="F95" i="5"/>
  <c r="D95" i="5"/>
  <c r="C95" i="5"/>
  <c r="C91" i="5" s="1"/>
  <c r="H94" i="5"/>
  <c r="H93" i="5" s="1"/>
  <c r="H92" i="5" s="1"/>
  <c r="E94" i="5"/>
  <c r="G93" i="5"/>
  <c r="G92" i="5" s="1"/>
  <c r="F93" i="5"/>
  <c r="E93" i="5"/>
  <c r="D93" i="5"/>
  <c r="D92" i="5" s="1"/>
  <c r="D91" i="5" s="1"/>
  <c r="C93" i="5"/>
  <c r="C92" i="5" s="1"/>
  <c r="F92" i="5"/>
  <c r="E92" i="5"/>
  <c r="H90" i="5"/>
  <c r="E90" i="5"/>
  <c r="H89" i="5"/>
  <c r="G89" i="5"/>
  <c r="G79" i="5" s="1"/>
  <c r="G77" i="5" s="1"/>
  <c r="G76" i="5" s="1"/>
  <c r="G75" i="5" s="1"/>
  <c r="F89" i="5"/>
  <c r="E89" i="5"/>
  <c r="D89" i="5"/>
  <c r="C89" i="5"/>
  <c r="H88" i="5"/>
  <c r="E88" i="5"/>
  <c r="H87" i="5"/>
  <c r="E87" i="5"/>
  <c r="H86" i="5"/>
  <c r="E86" i="5"/>
  <c r="H85" i="5"/>
  <c r="E85" i="5"/>
  <c r="H84" i="5"/>
  <c r="E84" i="5"/>
  <c r="H83" i="5"/>
  <c r="E83" i="5"/>
  <c r="H82" i="5"/>
  <c r="E82" i="5"/>
  <c r="H81" i="5"/>
  <c r="H80" i="5" s="1"/>
  <c r="H79" i="5" s="1"/>
  <c r="H77" i="5" s="1"/>
  <c r="H76" i="5" s="1"/>
  <c r="H75" i="5" s="1"/>
  <c r="E81" i="5"/>
  <c r="E80" i="5" s="1"/>
  <c r="E79" i="5" s="1"/>
  <c r="E77" i="5" s="1"/>
  <c r="E76" i="5" s="1"/>
  <c r="E75" i="5" s="1"/>
  <c r="G80" i="5"/>
  <c r="F80" i="5"/>
  <c r="F79" i="5" s="1"/>
  <c r="F77" i="5" s="1"/>
  <c r="F76" i="5" s="1"/>
  <c r="F75" i="5" s="1"/>
  <c r="D80" i="5"/>
  <c r="C80" i="5"/>
  <c r="D79" i="5"/>
  <c r="C79" i="5"/>
  <c r="C77" i="5" s="1"/>
  <c r="C76" i="5" s="1"/>
  <c r="C75" i="5" s="1"/>
  <c r="H78" i="5"/>
  <c r="E78" i="5"/>
  <c r="D77" i="5"/>
  <c r="D76" i="5" s="1"/>
  <c r="D75" i="5" s="1"/>
  <c r="H74" i="5"/>
  <c r="H73" i="5" s="1"/>
  <c r="E74" i="5"/>
  <c r="G73" i="5"/>
  <c r="F73" i="5"/>
  <c r="E73" i="5"/>
  <c r="D73" i="5"/>
  <c r="C73" i="5"/>
  <c r="H72" i="5"/>
  <c r="H71" i="5" s="1"/>
  <c r="E72" i="5"/>
  <c r="E71" i="5" s="1"/>
  <c r="E70" i="5" s="1"/>
  <c r="E69" i="5" s="1"/>
  <c r="G71" i="5"/>
  <c r="F71" i="5"/>
  <c r="F70" i="5" s="1"/>
  <c r="F69" i="5" s="1"/>
  <c r="D71" i="5"/>
  <c r="C71" i="5"/>
  <c r="G70" i="5"/>
  <c r="G69" i="5" s="1"/>
  <c r="D70" i="5"/>
  <c r="D69" i="5" s="1"/>
  <c r="C70" i="5"/>
  <c r="C69" i="5" s="1"/>
  <c r="H68" i="5"/>
  <c r="H67" i="5" s="1"/>
  <c r="H66" i="5" s="1"/>
  <c r="E68" i="5"/>
  <c r="G67" i="5"/>
  <c r="G66" i="5" s="1"/>
  <c r="F67" i="5"/>
  <c r="F66" i="5" s="1"/>
  <c r="E67" i="5"/>
  <c r="D67" i="5"/>
  <c r="C67" i="5"/>
  <c r="C66" i="5" s="1"/>
  <c r="E66" i="5"/>
  <c r="D66" i="5"/>
  <c r="H65" i="5"/>
  <c r="E65" i="5"/>
  <c r="H64" i="5"/>
  <c r="G64" i="5"/>
  <c r="F64" i="5"/>
  <c r="E64" i="5"/>
  <c r="D64" i="5"/>
  <c r="C64" i="5"/>
  <c r="H62" i="5"/>
  <c r="H61" i="5" s="1"/>
  <c r="H60" i="5" s="1"/>
  <c r="E62" i="5"/>
  <c r="G61" i="5"/>
  <c r="G60" i="5" s="1"/>
  <c r="F61" i="5"/>
  <c r="F60" i="5" s="1"/>
  <c r="E61" i="5"/>
  <c r="D61" i="5"/>
  <c r="C61" i="5"/>
  <c r="C60" i="5" s="1"/>
  <c r="E60" i="5"/>
  <c r="D60" i="5"/>
  <c r="H59" i="5"/>
  <c r="E59" i="5"/>
  <c r="H58" i="5"/>
  <c r="E58" i="5"/>
  <c r="H57" i="5"/>
  <c r="E57" i="5"/>
  <c r="H56" i="5"/>
  <c r="E56" i="5"/>
  <c r="H55" i="5"/>
  <c r="E55" i="5"/>
  <c r="H54" i="5"/>
  <c r="E54" i="5"/>
  <c r="E52" i="5" s="1"/>
  <c r="E51" i="5" s="1"/>
  <c r="E50" i="5" s="1"/>
  <c r="H53" i="5"/>
  <c r="E53" i="5"/>
  <c r="G52" i="5"/>
  <c r="G51" i="5" s="1"/>
  <c r="D52" i="5"/>
  <c r="D51" i="5" s="1"/>
  <c r="C52" i="5"/>
  <c r="C51" i="5" s="1"/>
  <c r="C50" i="5" s="1"/>
  <c r="G50" i="5"/>
  <c r="D50" i="5"/>
  <c r="H49" i="5"/>
  <c r="H48" i="5" s="1"/>
  <c r="H47" i="5" s="1"/>
  <c r="H46" i="5" s="1"/>
  <c r="E49" i="5"/>
  <c r="G48" i="5"/>
  <c r="F48" i="5"/>
  <c r="F47" i="5" s="1"/>
  <c r="F46" i="5" s="1"/>
  <c r="E48" i="5"/>
  <c r="E47" i="5" s="1"/>
  <c r="E46" i="5" s="1"/>
  <c r="D48" i="5"/>
  <c r="D47" i="5" s="1"/>
  <c r="D46" i="5" s="1"/>
  <c r="D45" i="5" s="1"/>
  <c r="C48" i="5"/>
  <c r="G47" i="5"/>
  <c r="G46" i="5" s="1"/>
  <c r="C47" i="5"/>
  <c r="C46" i="5" s="1"/>
  <c r="C45" i="5" s="1"/>
  <c r="G45" i="5"/>
  <c r="H44" i="5"/>
  <c r="E44" i="5"/>
  <c r="F43" i="5"/>
  <c r="H43" i="5" s="1"/>
  <c r="E43" i="5"/>
  <c r="H42" i="5"/>
  <c r="E42" i="5"/>
  <c r="E41" i="5" s="1"/>
  <c r="E40" i="5" s="1"/>
  <c r="E39" i="5" s="1"/>
  <c r="E38" i="5" s="1"/>
  <c r="E37" i="5" s="1"/>
  <c r="E36" i="5" s="1"/>
  <c r="G41" i="5"/>
  <c r="D41" i="5"/>
  <c r="C41" i="5"/>
  <c r="G40" i="5"/>
  <c r="G39" i="5" s="1"/>
  <c r="D40" i="5"/>
  <c r="D39" i="5" s="1"/>
  <c r="C40" i="5"/>
  <c r="C39" i="5" s="1"/>
  <c r="C38" i="5" s="1"/>
  <c r="C37" i="5" s="1"/>
  <c r="C36" i="5" s="1"/>
  <c r="G38" i="5"/>
  <c r="G37" i="5" s="1"/>
  <c r="G36" i="5" s="1"/>
  <c r="D38" i="5"/>
  <c r="D37" i="5" s="1"/>
  <c r="D36" i="5" s="1"/>
  <c r="H35" i="5"/>
  <c r="E35" i="5"/>
  <c r="H34" i="5"/>
  <c r="E34" i="5"/>
  <c r="F33" i="5"/>
  <c r="H33" i="5" s="1"/>
  <c r="E33" i="5"/>
  <c r="G32" i="5"/>
  <c r="D32" i="5"/>
  <c r="C32" i="5"/>
  <c r="H31" i="5"/>
  <c r="E31" i="5"/>
  <c r="H30" i="5"/>
  <c r="E30" i="5"/>
  <c r="H29" i="5"/>
  <c r="E29" i="5"/>
  <c r="H28" i="5"/>
  <c r="E28" i="5"/>
  <c r="H27" i="5"/>
  <c r="E27" i="5"/>
  <c r="H26" i="5"/>
  <c r="E26" i="5"/>
  <c r="H25" i="5"/>
  <c r="E25" i="5"/>
  <c r="G24" i="5"/>
  <c r="G21" i="5" s="1"/>
  <c r="G15" i="5" s="1"/>
  <c r="G14" i="5" s="1"/>
  <c r="G13" i="5" s="1"/>
  <c r="E24" i="5"/>
  <c r="D24" i="5"/>
  <c r="C24" i="5"/>
  <c r="C21" i="5" s="1"/>
  <c r="C15" i="5" s="1"/>
  <c r="C14" i="5" s="1"/>
  <c r="C13" i="5" s="1"/>
  <c r="C12" i="5" s="1"/>
  <c r="C11" i="5" s="1"/>
  <c r="H23" i="5"/>
  <c r="E23" i="5"/>
  <c r="H22" i="5"/>
  <c r="E22" i="5"/>
  <c r="E21" i="5" s="1"/>
  <c r="D21" i="5"/>
  <c r="H20" i="5"/>
  <c r="E20" i="5"/>
  <c r="H19" i="5"/>
  <c r="E19" i="5"/>
  <c r="E18" i="5"/>
  <c r="H17" i="5"/>
  <c r="E17" i="5"/>
  <c r="E16" i="5" s="1"/>
  <c r="E15" i="5" s="1"/>
  <c r="G16" i="5"/>
  <c r="D16" i="5"/>
  <c r="D15" i="5" s="1"/>
  <c r="C16" i="5"/>
  <c r="D14" i="5"/>
  <c r="D13" i="5" s="1"/>
  <c r="H32" i="5" l="1"/>
  <c r="F63" i="5"/>
  <c r="H70" i="5"/>
  <c r="H69" i="5" s="1"/>
  <c r="F41" i="5"/>
  <c r="F40" i="5" s="1"/>
  <c r="F39" i="5" s="1"/>
  <c r="F38" i="5" s="1"/>
  <c r="F37" i="5" s="1"/>
  <c r="F36" i="5" s="1"/>
  <c r="G91" i="5"/>
  <c r="E95" i="5"/>
  <c r="E91" i="5" s="1"/>
  <c r="F91" i="5"/>
  <c r="H52" i="5"/>
  <c r="H51" i="5" s="1"/>
  <c r="H50" i="5" s="1"/>
  <c r="H45" i="5" s="1"/>
  <c r="E45" i="5"/>
  <c r="H24" i="5"/>
  <c r="H21" i="5" s="1"/>
  <c r="G12" i="5"/>
  <c r="G11" i="5" s="1"/>
  <c r="D12" i="5"/>
  <c r="D11" i="5" s="1"/>
  <c r="E63" i="5"/>
  <c r="E32" i="5"/>
  <c r="E14" i="5" s="1"/>
  <c r="E13" i="5" s="1"/>
  <c r="E12" i="5" s="1"/>
  <c r="E11" i="5" s="1"/>
  <c r="C63" i="5"/>
  <c r="C10" i="5" s="1"/>
  <c r="G63" i="5"/>
  <c r="H18" i="5"/>
  <c r="H16" i="5" s="1"/>
  <c r="F16" i="5"/>
  <c r="F24" i="5"/>
  <c r="F21" i="5" s="1"/>
  <c r="F32" i="5"/>
  <c r="H41" i="5"/>
  <c r="H40" i="5" s="1"/>
  <c r="H39" i="5" s="1"/>
  <c r="H38" i="5" s="1"/>
  <c r="H37" i="5" s="1"/>
  <c r="H36" i="5" s="1"/>
  <c r="D63" i="5"/>
  <c r="H63" i="5"/>
  <c r="F52" i="5"/>
  <c r="F51" i="5" s="1"/>
  <c r="F50" i="5" s="1"/>
  <c r="F45" i="5" s="1"/>
  <c r="F97" i="4"/>
  <c r="F95" i="4" s="1"/>
  <c r="F94" i="4"/>
  <c r="H94" i="4" s="1"/>
  <c r="H93" i="4" s="1"/>
  <c r="H92" i="4" s="1"/>
  <c r="F74" i="4"/>
  <c r="H74" i="4" s="1"/>
  <c r="H73" i="4" s="1"/>
  <c r="F72" i="4"/>
  <c r="F71" i="4" s="1"/>
  <c r="F70" i="4" s="1"/>
  <c r="F69" i="4" s="1"/>
  <c r="F68" i="4"/>
  <c r="F62" i="4"/>
  <c r="H62" i="4" s="1"/>
  <c r="H61" i="4" s="1"/>
  <c r="H60" i="4" s="1"/>
  <c r="F59" i="4"/>
  <c r="F58" i="4"/>
  <c r="H58" i="4" s="1"/>
  <c r="F57" i="4"/>
  <c r="F56" i="4"/>
  <c r="H56" i="4" s="1"/>
  <c r="F55" i="4"/>
  <c r="H55" i="4" s="1"/>
  <c r="F54" i="4"/>
  <c r="H54" i="4" s="1"/>
  <c r="F53" i="4"/>
  <c r="H53" i="4" s="1"/>
  <c r="F49" i="4"/>
  <c r="H49" i="4" s="1"/>
  <c r="H48" i="4" s="1"/>
  <c r="H47" i="4" s="1"/>
  <c r="H46" i="4" s="1"/>
  <c r="F44" i="4"/>
  <c r="H44" i="4" s="1"/>
  <c r="F42" i="4"/>
  <c r="H42" i="4" s="1"/>
  <c r="F35" i="4"/>
  <c r="H35" i="4" s="1"/>
  <c r="F34" i="4"/>
  <c r="H34" i="4" s="1"/>
  <c r="F31" i="4"/>
  <c r="H31" i="4" s="1"/>
  <c r="F30" i="4"/>
  <c r="H30" i="4" s="1"/>
  <c r="F29" i="4"/>
  <c r="H29" i="4" s="1"/>
  <c r="F28" i="4"/>
  <c r="F27" i="4"/>
  <c r="H27" i="4" s="1"/>
  <c r="F26" i="4"/>
  <c r="H26" i="4" s="1"/>
  <c r="F25" i="4"/>
  <c r="F23" i="4"/>
  <c r="H23" i="4" s="1"/>
  <c r="F22" i="4"/>
  <c r="H22" i="4" s="1"/>
  <c r="F20" i="4"/>
  <c r="H20" i="4" s="1"/>
  <c r="F19" i="4"/>
  <c r="F18" i="4"/>
  <c r="H18" i="4" s="1"/>
  <c r="F17" i="4"/>
  <c r="H17" i="4" s="1"/>
  <c r="E97" i="4"/>
  <c r="E95" i="4" s="1"/>
  <c r="H96" i="4"/>
  <c r="E96" i="4"/>
  <c r="G95" i="4"/>
  <c r="D95" i="4"/>
  <c r="C95" i="4"/>
  <c r="E94" i="4"/>
  <c r="G93" i="4"/>
  <c r="G92" i="4" s="1"/>
  <c r="G91" i="4" s="1"/>
  <c r="F93" i="4"/>
  <c r="F92" i="4" s="1"/>
  <c r="E93" i="4"/>
  <c r="D93" i="4"/>
  <c r="D92" i="4" s="1"/>
  <c r="D91" i="4" s="1"/>
  <c r="C93" i="4"/>
  <c r="C92" i="4" s="1"/>
  <c r="C91" i="4" s="1"/>
  <c r="E92" i="4"/>
  <c r="E91" i="4" s="1"/>
  <c r="H90" i="4"/>
  <c r="E90" i="4"/>
  <c r="E89" i="4" s="1"/>
  <c r="H89" i="4"/>
  <c r="G89" i="4"/>
  <c r="G79" i="4" s="1"/>
  <c r="G77" i="4" s="1"/>
  <c r="G76" i="4" s="1"/>
  <c r="G75" i="4" s="1"/>
  <c r="F89" i="4"/>
  <c r="D89" i="4"/>
  <c r="C89" i="4"/>
  <c r="H88" i="4"/>
  <c r="E88" i="4"/>
  <c r="H87" i="4"/>
  <c r="E87" i="4"/>
  <c r="H86" i="4"/>
  <c r="E86" i="4"/>
  <c r="H85" i="4"/>
  <c r="E85" i="4"/>
  <c r="H84" i="4"/>
  <c r="E84" i="4"/>
  <c r="H83" i="4"/>
  <c r="E83" i="4"/>
  <c r="H82" i="4"/>
  <c r="E82" i="4"/>
  <c r="H81" i="4"/>
  <c r="H80" i="4" s="1"/>
  <c r="H79" i="4" s="1"/>
  <c r="H77" i="4" s="1"/>
  <c r="H76" i="4" s="1"/>
  <c r="H75" i="4" s="1"/>
  <c r="E81" i="4"/>
  <c r="E80" i="4" s="1"/>
  <c r="E79" i="4" s="1"/>
  <c r="E77" i="4" s="1"/>
  <c r="E76" i="4" s="1"/>
  <c r="E75" i="4" s="1"/>
  <c r="G80" i="4"/>
  <c r="F80" i="4"/>
  <c r="F79" i="4" s="1"/>
  <c r="F77" i="4" s="1"/>
  <c r="F76" i="4" s="1"/>
  <c r="F75" i="4" s="1"/>
  <c r="D80" i="4"/>
  <c r="C80" i="4"/>
  <c r="D79" i="4"/>
  <c r="C79" i="4"/>
  <c r="H78" i="4"/>
  <c r="E78" i="4"/>
  <c r="D77" i="4"/>
  <c r="D76" i="4" s="1"/>
  <c r="D75" i="4" s="1"/>
  <c r="C77" i="4"/>
  <c r="C76" i="4" s="1"/>
  <c r="C75" i="4" s="1"/>
  <c r="E74" i="4"/>
  <c r="G73" i="4"/>
  <c r="E73" i="4"/>
  <c r="D73" i="4"/>
  <c r="C73" i="4"/>
  <c r="E72" i="4"/>
  <c r="G71" i="4"/>
  <c r="E71" i="4"/>
  <c r="E70" i="4" s="1"/>
  <c r="E69" i="4" s="1"/>
  <c r="D71" i="4"/>
  <c r="C71" i="4"/>
  <c r="G70" i="4"/>
  <c r="G69" i="4" s="1"/>
  <c r="D70" i="4"/>
  <c r="D69" i="4" s="1"/>
  <c r="C70" i="4"/>
  <c r="C69" i="4" s="1"/>
  <c r="H68" i="4"/>
  <c r="H67" i="4" s="1"/>
  <c r="H66" i="4" s="1"/>
  <c r="E68" i="4"/>
  <c r="G67" i="4"/>
  <c r="G66" i="4" s="1"/>
  <c r="E67" i="4"/>
  <c r="D67" i="4"/>
  <c r="C67" i="4"/>
  <c r="C66" i="4" s="1"/>
  <c r="E66" i="4"/>
  <c r="D66" i="4"/>
  <c r="H65" i="4"/>
  <c r="E65" i="4"/>
  <c r="H64" i="4"/>
  <c r="G64" i="4"/>
  <c r="F64" i="4"/>
  <c r="E64" i="4"/>
  <c r="D64" i="4"/>
  <c r="C64" i="4"/>
  <c r="E62" i="4"/>
  <c r="E61" i="4" s="1"/>
  <c r="E60" i="4" s="1"/>
  <c r="G61" i="4"/>
  <c r="G60" i="4" s="1"/>
  <c r="D61" i="4"/>
  <c r="D60" i="4" s="1"/>
  <c r="C61" i="4"/>
  <c r="C60" i="4" s="1"/>
  <c r="H59" i="4"/>
  <c r="E59" i="4"/>
  <c r="E58" i="4"/>
  <c r="H57" i="4"/>
  <c r="E57" i="4"/>
  <c r="E56" i="4"/>
  <c r="E55" i="4"/>
  <c r="E54" i="4"/>
  <c r="E53" i="4"/>
  <c r="G52" i="4"/>
  <c r="D52" i="4"/>
  <c r="D51" i="4" s="1"/>
  <c r="C52" i="4"/>
  <c r="G51" i="4"/>
  <c r="G50" i="4" s="1"/>
  <c r="C51" i="4"/>
  <c r="C50" i="4" s="1"/>
  <c r="D50" i="4"/>
  <c r="E49" i="4"/>
  <c r="E48" i="4" s="1"/>
  <c r="E47" i="4" s="1"/>
  <c r="E46" i="4" s="1"/>
  <c r="G48" i="4"/>
  <c r="D48" i="4"/>
  <c r="C48" i="4"/>
  <c r="G47" i="4"/>
  <c r="G46" i="4" s="1"/>
  <c r="D47" i="4"/>
  <c r="D46" i="4" s="1"/>
  <c r="C47" i="4"/>
  <c r="C46" i="4" s="1"/>
  <c r="C45" i="4" s="1"/>
  <c r="G45" i="4"/>
  <c r="E44" i="4"/>
  <c r="F43" i="4"/>
  <c r="H43" i="4" s="1"/>
  <c r="E43" i="4"/>
  <c r="E41" i="4" s="1"/>
  <c r="E40" i="4" s="1"/>
  <c r="E39" i="4" s="1"/>
  <c r="E38" i="4" s="1"/>
  <c r="E37" i="4" s="1"/>
  <c r="E36" i="4" s="1"/>
  <c r="E42" i="4"/>
  <c r="G41" i="4"/>
  <c r="G40" i="4" s="1"/>
  <c r="G39" i="4" s="1"/>
  <c r="G38" i="4" s="1"/>
  <c r="G37" i="4" s="1"/>
  <c r="G36" i="4" s="1"/>
  <c r="D41" i="4"/>
  <c r="C41" i="4"/>
  <c r="C40" i="4" s="1"/>
  <c r="C39" i="4" s="1"/>
  <c r="C38" i="4" s="1"/>
  <c r="C37" i="4" s="1"/>
  <c r="C36" i="4" s="1"/>
  <c r="D40" i="4"/>
  <c r="D39" i="4" s="1"/>
  <c r="D38" i="4" s="1"/>
  <c r="D37" i="4" s="1"/>
  <c r="D36" i="4" s="1"/>
  <c r="E35" i="4"/>
  <c r="E34" i="4"/>
  <c r="E32" i="4" s="1"/>
  <c r="F33" i="4"/>
  <c r="H33" i="4" s="1"/>
  <c r="E33" i="4"/>
  <c r="G32" i="4"/>
  <c r="D32" i="4"/>
  <c r="C32" i="4"/>
  <c r="E31" i="4"/>
  <c r="E30" i="4"/>
  <c r="E29" i="4"/>
  <c r="H28" i="4"/>
  <c r="E28" i="4"/>
  <c r="E27" i="4"/>
  <c r="E26" i="4"/>
  <c r="H25" i="4"/>
  <c r="E25" i="4"/>
  <c r="G24" i="4"/>
  <c r="D24" i="4"/>
  <c r="E24" i="4" s="1"/>
  <c r="C24" i="4"/>
  <c r="E23" i="4"/>
  <c r="E21" i="4" s="1"/>
  <c r="E22" i="4"/>
  <c r="G21" i="4"/>
  <c r="D21" i="4"/>
  <c r="C21" i="4"/>
  <c r="E20" i="4"/>
  <c r="H19" i="4"/>
  <c r="E19" i="4"/>
  <c r="E18" i="4"/>
  <c r="E17" i="4"/>
  <c r="E16" i="4" s="1"/>
  <c r="E15" i="4" s="1"/>
  <c r="E14" i="4" s="1"/>
  <c r="E13" i="4" s="1"/>
  <c r="G16" i="4"/>
  <c r="D16" i="4"/>
  <c r="C16" i="4"/>
  <c r="G15" i="4"/>
  <c r="D15" i="4"/>
  <c r="C15" i="4"/>
  <c r="C14" i="4" s="1"/>
  <c r="C13" i="4" s="1"/>
  <c r="D14" i="4"/>
  <c r="D13" i="4" s="1"/>
  <c r="F48" i="4" l="1"/>
  <c r="F47" i="4" s="1"/>
  <c r="F46" i="4" s="1"/>
  <c r="F61" i="4"/>
  <c r="F60" i="4" s="1"/>
  <c r="E10" i="5"/>
  <c r="G10" i="5"/>
  <c r="H15" i="5"/>
  <c r="H14" i="5" s="1"/>
  <c r="H13" i="5" s="1"/>
  <c r="H12" i="5" s="1"/>
  <c r="F15" i="5"/>
  <c r="F14" i="5" s="1"/>
  <c r="F13" i="5" s="1"/>
  <c r="F12" i="5" s="1"/>
  <c r="F11" i="5" s="1"/>
  <c r="F10" i="5" s="1"/>
  <c r="D10" i="5"/>
  <c r="H52" i="4"/>
  <c r="H51" i="4" s="1"/>
  <c r="H50" i="4" s="1"/>
  <c r="H45" i="4" s="1"/>
  <c r="F24" i="4"/>
  <c r="F21" i="4" s="1"/>
  <c r="H16" i="4"/>
  <c r="H72" i="4"/>
  <c r="H71" i="4" s="1"/>
  <c r="H70" i="4" s="1"/>
  <c r="H69" i="4" s="1"/>
  <c r="H63" i="4" s="1"/>
  <c r="C12" i="4"/>
  <c r="C11" i="4" s="1"/>
  <c r="E45" i="4"/>
  <c r="E12" i="4" s="1"/>
  <c r="E11" i="4" s="1"/>
  <c r="E10" i="4" s="1"/>
  <c r="H41" i="4"/>
  <c r="H40" i="4" s="1"/>
  <c r="H39" i="4" s="1"/>
  <c r="H38" i="4" s="1"/>
  <c r="H37" i="4" s="1"/>
  <c r="H36" i="4" s="1"/>
  <c r="D63" i="4"/>
  <c r="F41" i="4"/>
  <c r="F40" i="4" s="1"/>
  <c r="F39" i="4" s="1"/>
  <c r="F38" i="4" s="1"/>
  <c r="F37" i="4" s="1"/>
  <c r="F36" i="4" s="1"/>
  <c r="E63" i="4"/>
  <c r="F67" i="4"/>
  <c r="F66" i="4" s="1"/>
  <c r="F63" i="4" s="1"/>
  <c r="G14" i="4"/>
  <c r="G13" i="4" s="1"/>
  <c r="G12" i="4" s="1"/>
  <c r="G11" i="4" s="1"/>
  <c r="G10" i="4" s="1"/>
  <c r="H24" i="4"/>
  <c r="H21" i="4" s="1"/>
  <c r="H32" i="4"/>
  <c r="D45" i="4"/>
  <c r="D12" i="4" s="1"/>
  <c r="D11" i="4" s="1"/>
  <c r="D10" i="4" s="1"/>
  <c r="E52" i="4"/>
  <c r="E51" i="4" s="1"/>
  <c r="E50" i="4" s="1"/>
  <c r="C63" i="4"/>
  <c r="G63" i="4"/>
  <c r="F91" i="4"/>
  <c r="F16" i="4"/>
  <c r="F52" i="4"/>
  <c r="F51" i="4" s="1"/>
  <c r="F50" i="4" s="1"/>
  <c r="F73" i="4"/>
  <c r="F32" i="4"/>
  <c r="F62" i="3"/>
  <c r="F45" i="4" l="1"/>
  <c r="H97" i="5"/>
  <c r="H95" i="5" s="1"/>
  <c r="H91" i="5" s="1"/>
  <c r="H11" i="5"/>
  <c r="H15" i="4"/>
  <c r="H14" i="4" s="1"/>
  <c r="H13" i="4" s="1"/>
  <c r="H12" i="4" s="1"/>
  <c r="H11" i="4" s="1"/>
  <c r="F15" i="4"/>
  <c r="F14" i="4" s="1"/>
  <c r="F13" i="4" s="1"/>
  <c r="F12" i="4" s="1"/>
  <c r="F11" i="4" s="1"/>
  <c r="F10" i="4" s="1"/>
  <c r="C10" i="4"/>
  <c r="E59" i="3"/>
  <c r="H10" i="5" l="1"/>
  <c r="H97" i="4"/>
  <c r="H95" i="4" s="1"/>
  <c r="H91" i="4" s="1"/>
  <c r="H10" i="4" s="1"/>
  <c r="F101" i="1"/>
  <c r="F81" i="1"/>
  <c r="F79" i="1"/>
  <c r="F75" i="1"/>
  <c r="F69" i="1"/>
  <c r="F66" i="1"/>
  <c r="F65" i="1"/>
  <c r="F64" i="1"/>
  <c r="F63" i="1"/>
  <c r="F62" i="1"/>
  <c r="F61" i="1"/>
  <c r="F60" i="1"/>
  <c r="F56" i="1"/>
  <c r="F51" i="1"/>
  <c r="F49" i="1"/>
  <c r="F42" i="1"/>
  <c r="F41" i="1"/>
  <c r="F38" i="1"/>
  <c r="F37" i="1"/>
  <c r="F36" i="1"/>
  <c r="F35" i="1"/>
  <c r="F34" i="1"/>
  <c r="F33" i="1"/>
  <c r="F32" i="1"/>
  <c r="F30" i="1"/>
  <c r="F29" i="1"/>
  <c r="F27" i="1"/>
  <c r="F26" i="1"/>
  <c r="F25" i="1"/>
  <c r="F24" i="1"/>
  <c r="F18" i="1"/>
  <c r="F97" i="3"/>
  <c r="F95" i="3" s="1"/>
  <c r="F94" i="3"/>
  <c r="H94" i="3" s="1"/>
  <c r="H93" i="3" s="1"/>
  <c r="H92" i="3" s="1"/>
  <c r="F74" i="3"/>
  <c r="H74" i="3" s="1"/>
  <c r="H73" i="3" s="1"/>
  <c r="F72" i="3"/>
  <c r="F71" i="3" s="1"/>
  <c r="F68" i="3"/>
  <c r="H68" i="3" s="1"/>
  <c r="H67" i="3" s="1"/>
  <c r="H66" i="3" s="1"/>
  <c r="H62" i="3"/>
  <c r="H61" i="3" s="1"/>
  <c r="H60" i="3" s="1"/>
  <c r="F59" i="3"/>
  <c r="H59" i="3" s="1"/>
  <c r="F58" i="3"/>
  <c r="H58" i="3" s="1"/>
  <c r="F57" i="3"/>
  <c r="H57" i="3" s="1"/>
  <c r="F56" i="3"/>
  <c r="H56" i="3" s="1"/>
  <c r="F55" i="3"/>
  <c r="H55" i="3" s="1"/>
  <c r="F54" i="3"/>
  <c r="H54" i="3" s="1"/>
  <c r="F53" i="3"/>
  <c r="H53" i="3" s="1"/>
  <c r="F49" i="3"/>
  <c r="F48" i="3" s="1"/>
  <c r="F47" i="3" s="1"/>
  <c r="F46" i="3" s="1"/>
  <c r="F44" i="3"/>
  <c r="H44" i="3" s="1"/>
  <c r="F42" i="3"/>
  <c r="H42" i="3" s="1"/>
  <c r="F35" i="3"/>
  <c r="F34" i="3"/>
  <c r="H34" i="3" s="1"/>
  <c r="F31" i="3"/>
  <c r="H31" i="3" s="1"/>
  <c r="F30" i="3"/>
  <c r="H30" i="3" s="1"/>
  <c r="F29" i="3"/>
  <c r="H29" i="3" s="1"/>
  <c r="F28" i="3"/>
  <c r="F27" i="3"/>
  <c r="H27" i="3" s="1"/>
  <c r="F26" i="3"/>
  <c r="H26" i="3" s="1"/>
  <c r="F25" i="3"/>
  <c r="H25" i="3" s="1"/>
  <c r="F22" i="3"/>
  <c r="F20" i="3"/>
  <c r="H20" i="3" s="1"/>
  <c r="F19" i="3"/>
  <c r="H19" i="3" s="1"/>
  <c r="F17" i="3"/>
  <c r="H17" i="3" s="1"/>
  <c r="E97" i="3"/>
  <c r="E96" i="3"/>
  <c r="E95" i="3" s="1"/>
  <c r="E94" i="3"/>
  <c r="E90" i="3"/>
  <c r="E88" i="3"/>
  <c r="E87" i="3"/>
  <c r="E86" i="3"/>
  <c r="E85" i="3"/>
  <c r="E84" i="3"/>
  <c r="E83" i="3"/>
  <c r="E82" i="3"/>
  <c r="E81" i="3"/>
  <c r="E80" i="3" s="1"/>
  <c r="E78" i="3"/>
  <c r="E74" i="3"/>
  <c r="E72" i="3"/>
  <c r="E68" i="3"/>
  <c r="E65" i="3"/>
  <c r="E62" i="3"/>
  <c r="E61" i="3" s="1"/>
  <c r="E60" i="3" s="1"/>
  <c r="E58" i="3"/>
  <c r="E57" i="3"/>
  <c r="E56" i="3"/>
  <c r="E55" i="3"/>
  <c r="E52" i="3" s="1"/>
  <c r="E51" i="3" s="1"/>
  <c r="E50" i="3" s="1"/>
  <c r="E54" i="3"/>
  <c r="E53" i="3"/>
  <c r="E49" i="3"/>
  <c r="E44" i="3"/>
  <c r="E43" i="3"/>
  <c r="E42" i="3"/>
  <c r="E35" i="3"/>
  <c r="E34" i="3"/>
  <c r="E33" i="3"/>
  <c r="E31" i="3"/>
  <c r="E30" i="3"/>
  <c r="E29" i="3"/>
  <c r="E28" i="3"/>
  <c r="E27" i="3"/>
  <c r="E26" i="3"/>
  <c r="E25" i="3"/>
  <c r="E24" i="3"/>
  <c r="E23" i="3"/>
  <c r="E22" i="3"/>
  <c r="E20" i="3"/>
  <c r="E19" i="3"/>
  <c r="E18" i="3"/>
  <c r="E17" i="3"/>
  <c r="D11" i="3"/>
  <c r="G11" i="3"/>
  <c r="C11" i="3"/>
  <c r="D95" i="3"/>
  <c r="D91" i="3" s="1"/>
  <c r="G95" i="3"/>
  <c r="G91" i="3" s="1"/>
  <c r="C95" i="3"/>
  <c r="C91" i="3" s="1"/>
  <c r="G93" i="3"/>
  <c r="E93" i="3"/>
  <c r="E92" i="3" s="1"/>
  <c r="D93" i="3"/>
  <c r="D92" i="3" s="1"/>
  <c r="C93" i="3"/>
  <c r="G92" i="3"/>
  <c r="C92" i="3"/>
  <c r="H90" i="3"/>
  <c r="H89" i="3" s="1"/>
  <c r="G89" i="3"/>
  <c r="G79" i="3" s="1"/>
  <c r="G77" i="3" s="1"/>
  <c r="G76" i="3" s="1"/>
  <c r="G75" i="3" s="1"/>
  <c r="F89" i="3"/>
  <c r="E89" i="3"/>
  <c r="D89" i="3"/>
  <c r="C89" i="3"/>
  <c r="H88" i="3"/>
  <c r="H87" i="3"/>
  <c r="H86" i="3"/>
  <c r="H85" i="3"/>
  <c r="H84" i="3"/>
  <c r="H83" i="3"/>
  <c r="H82" i="3"/>
  <c r="H81" i="3"/>
  <c r="H80" i="3" s="1"/>
  <c r="G80" i="3"/>
  <c r="F80" i="3"/>
  <c r="D80" i="3"/>
  <c r="C80" i="3"/>
  <c r="H78" i="3"/>
  <c r="E73" i="3"/>
  <c r="G73" i="3"/>
  <c r="D73" i="3"/>
  <c r="C73" i="3"/>
  <c r="E71" i="3"/>
  <c r="G71" i="3"/>
  <c r="G70" i="3" s="1"/>
  <c r="G69" i="3" s="1"/>
  <c r="D71" i="3"/>
  <c r="D70" i="3" s="1"/>
  <c r="D69" i="3" s="1"/>
  <c r="C71" i="3"/>
  <c r="C70" i="3" s="1"/>
  <c r="C69" i="3" s="1"/>
  <c r="E67" i="3"/>
  <c r="E66" i="3" s="1"/>
  <c r="G67" i="3"/>
  <c r="G66" i="3" s="1"/>
  <c r="D67" i="3"/>
  <c r="D66" i="3" s="1"/>
  <c r="C67" i="3"/>
  <c r="C66" i="3" s="1"/>
  <c r="H65" i="3"/>
  <c r="H64" i="3" s="1"/>
  <c r="G64" i="3"/>
  <c r="F64" i="3"/>
  <c r="E64" i="3"/>
  <c r="D64" i="3"/>
  <c r="C64" i="3"/>
  <c r="G61" i="3"/>
  <c r="G60" i="3" s="1"/>
  <c r="D61" i="3"/>
  <c r="D60" i="3" s="1"/>
  <c r="C61" i="3"/>
  <c r="C60" i="3" s="1"/>
  <c r="G52" i="3"/>
  <c r="D52" i="3"/>
  <c r="C52" i="3"/>
  <c r="C51" i="3" s="1"/>
  <c r="C50" i="3" s="1"/>
  <c r="G51" i="3"/>
  <c r="G50" i="3" s="1"/>
  <c r="D51" i="3"/>
  <c r="D50" i="3" s="1"/>
  <c r="E48" i="3"/>
  <c r="E47" i="3" s="1"/>
  <c r="E46" i="3" s="1"/>
  <c r="G48" i="3"/>
  <c r="G47" i="3" s="1"/>
  <c r="G46" i="3" s="1"/>
  <c r="D48" i="3"/>
  <c r="D47" i="3" s="1"/>
  <c r="D46" i="3" s="1"/>
  <c r="C48" i="3"/>
  <c r="C47" i="3" s="1"/>
  <c r="C46" i="3" s="1"/>
  <c r="F43" i="3"/>
  <c r="H43" i="3" s="1"/>
  <c r="G41" i="3"/>
  <c r="G40" i="3" s="1"/>
  <c r="G39" i="3" s="1"/>
  <c r="G38" i="3" s="1"/>
  <c r="G37" i="3" s="1"/>
  <c r="G36" i="3" s="1"/>
  <c r="D41" i="3"/>
  <c r="D40" i="3" s="1"/>
  <c r="D39" i="3" s="1"/>
  <c r="D38" i="3" s="1"/>
  <c r="D37" i="3" s="1"/>
  <c r="D36" i="3" s="1"/>
  <c r="C41" i="3"/>
  <c r="C40" i="3" s="1"/>
  <c r="C39" i="3" s="1"/>
  <c r="C38" i="3" s="1"/>
  <c r="C37" i="3" s="1"/>
  <c r="C36" i="3" s="1"/>
  <c r="F33" i="3"/>
  <c r="H33" i="3" s="1"/>
  <c r="G32" i="3"/>
  <c r="D32" i="3"/>
  <c r="C32" i="3"/>
  <c r="G24" i="3"/>
  <c r="G21" i="3" s="1"/>
  <c r="D24" i="3"/>
  <c r="C24" i="3"/>
  <c r="C21" i="3" s="1"/>
  <c r="H22" i="3"/>
  <c r="D21" i="3"/>
  <c r="G16" i="3"/>
  <c r="D16" i="3"/>
  <c r="C16" i="3"/>
  <c r="H96" i="3"/>
  <c r="F67" i="3" l="1"/>
  <c r="F66" i="3" s="1"/>
  <c r="E91" i="3"/>
  <c r="E79" i="3"/>
  <c r="E77" i="3" s="1"/>
  <c r="E76" i="3" s="1"/>
  <c r="E75" i="3" s="1"/>
  <c r="C79" i="3"/>
  <c r="C77" i="3" s="1"/>
  <c r="C76" i="3" s="1"/>
  <c r="C75" i="3" s="1"/>
  <c r="H79" i="3"/>
  <c r="H77" i="3" s="1"/>
  <c r="H76" i="3" s="1"/>
  <c r="H75" i="3" s="1"/>
  <c r="F61" i="3"/>
  <c r="G15" i="3"/>
  <c r="G14" i="3" s="1"/>
  <c r="G13" i="3" s="1"/>
  <c r="E16" i="3"/>
  <c r="E45" i="3"/>
  <c r="D79" i="3"/>
  <c r="D77" i="3" s="1"/>
  <c r="D76" i="3" s="1"/>
  <c r="D75" i="3" s="1"/>
  <c r="F70" i="3"/>
  <c r="F69" i="3" s="1"/>
  <c r="F79" i="3"/>
  <c r="F77" i="3" s="1"/>
  <c r="F76" i="3" s="1"/>
  <c r="F75" i="3" s="1"/>
  <c r="D15" i="3"/>
  <c r="C15" i="3"/>
  <c r="C14" i="3" s="1"/>
  <c r="C13" i="3" s="1"/>
  <c r="E32" i="3"/>
  <c r="F41" i="3"/>
  <c r="F40" i="3" s="1"/>
  <c r="F39" i="3" s="1"/>
  <c r="F38" i="3" s="1"/>
  <c r="F37" i="3" s="1"/>
  <c r="F36" i="3" s="1"/>
  <c r="C63" i="3"/>
  <c r="G63" i="3"/>
  <c r="F93" i="3"/>
  <c r="F92" i="3" s="1"/>
  <c r="F91" i="3" s="1"/>
  <c r="F24" i="3"/>
  <c r="F32" i="3"/>
  <c r="E41" i="3"/>
  <c r="E40" i="3" s="1"/>
  <c r="E39" i="3" s="1"/>
  <c r="E38" i="3" s="1"/>
  <c r="E37" i="3" s="1"/>
  <c r="E36" i="3" s="1"/>
  <c r="F73" i="3"/>
  <c r="E21" i="3"/>
  <c r="E15" i="3" s="1"/>
  <c r="D14" i="3"/>
  <c r="D13" i="3" s="1"/>
  <c r="C45" i="3"/>
  <c r="C12" i="3" s="1"/>
  <c r="C10" i="3" s="1"/>
  <c r="H41" i="3"/>
  <c r="H40" i="3" s="1"/>
  <c r="H39" i="3" s="1"/>
  <c r="H38" i="3" s="1"/>
  <c r="H37" i="3" s="1"/>
  <c r="H36" i="3" s="1"/>
  <c r="G45" i="3"/>
  <c r="H52" i="3"/>
  <c r="H51" i="3" s="1"/>
  <c r="H50" i="3" s="1"/>
  <c r="D45" i="3"/>
  <c r="H28" i="3"/>
  <c r="H24" i="3" s="1"/>
  <c r="H35" i="3"/>
  <c r="H32" i="3" s="1"/>
  <c r="H49" i="3"/>
  <c r="H48" i="3" s="1"/>
  <c r="H47" i="3" s="1"/>
  <c r="H46" i="3" s="1"/>
  <c r="F52" i="3"/>
  <c r="F51" i="3" s="1"/>
  <c r="F50" i="3" s="1"/>
  <c r="E70" i="3"/>
  <c r="E69" i="3" s="1"/>
  <c r="E63" i="3" s="1"/>
  <c r="H72" i="3"/>
  <c r="H71" i="3" s="1"/>
  <c r="H70" i="3" s="1"/>
  <c r="H69" i="3" s="1"/>
  <c r="H63" i="3" s="1"/>
  <c r="E101" i="1"/>
  <c r="E97" i="1"/>
  <c r="E95" i="1"/>
  <c r="E94" i="1"/>
  <c r="E93" i="1"/>
  <c r="E92" i="1"/>
  <c r="E91" i="1"/>
  <c r="E90" i="1"/>
  <c r="E89" i="1"/>
  <c r="E88" i="1"/>
  <c r="E85" i="1"/>
  <c r="E81" i="1"/>
  <c r="E79" i="1"/>
  <c r="E75" i="1"/>
  <c r="E72" i="1"/>
  <c r="E69" i="1"/>
  <c r="E66" i="1"/>
  <c r="E65" i="1"/>
  <c r="E64" i="1"/>
  <c r="E63" i="1"/>
  <c r="E62" i="1"/>
  <c r="E61" i="1"/>
  <c r="E60" i="1"/>
  <c r="E56" i="1"/>
  <c r="E51" i="1"/>
  <c r="E50" i="1"/>
  <c r="E49" i="1"/>
  <c r="E42" i="1"/>
  <c r="E41" i="1"/>
  <c r="E40" i="1"/>
  <c r="E38" i="1"/>
  <c r="E37" i="1"/>
  <c r="E36" i="1"/>
  <c r="E35" i="1"/>
  <c r="E34" i="1"/>
  <c r="E33" i="1"/>
  <c r="E32" i="1"/>
  <c r="E30" i="1"/>
  <c r="E29" i="1"/>
  <c r="E27" i="1"/>
  <c r="E26" i="1"/>
  <c r="E25" i="1"/>
  <c r="E24" i="1"/>
  <c r="E18" i="1"/>
  <c r="H97" i="1"/>
  <c r="H95" i="1"/>
  <c r="H94" i="1"/>
  <c r="H93" i="1"/>
  <c r="H92" i="1"/>
  <c r="H91" i="1"/>
  <c r="H90" i="1"/>
  <c r="H89" i="1"/>
  <c r="H88" i="1"/>
  <c r="H85" i="1"/>
  <c r="H81" i="1"/>
  <c r="H72" i="1"/>
  <c r="H69" i="1"/>
  <c r="H65" i="1"/>
  <c r="H64" i="1"/>
  <c r="H63" i="1"/>
  <c r="H62" i="1"/>
  <c r="H61" i="1"/>
  <c r="H60" i="1"/>
  <c r="H51" i="1"/>
  <c r="F50" i="1"/>
  <c r="H50" i="1" s="1"/>
  <c r="H49" i="1"/>
  <c r="H42" i="1"/>
  <c r="H41" i="1"/>
  <c r="F40" i="1"/>
  <c r="H40" i="1" s="1"/>
  <c r="H38" i="1"/>
  <c r="H37" i="1"/>
  <c r="H36" i="1"/>
  <c r="H30" i="1"/>
  <c r="F60" i="3" l="1"/>
  <c r="D12" i="3"/>
  <c r="F63" i="3"/>
  <c r="G12" i="3"/>
  <c r="G10" i="3" s="1"/>
  <c r="D63" i="3"/>
  <c r="D10" i="3" s="1"/>
  <c r="E14" i="3"/>
  <c r="E13" i="3" s="1"/>
  <c r="E12" i="3" s="1"/>
  <c r="H45" i="3"/>
  <c r="H27" i="1"/>
  <c r="H24" i="1"/>
  <c r="D100" i="1"/>
  <c r="D99" i="1" s="1"/>
  <c r="D98" i="1" s="1"/>
  <c r="E100" i="1"/>
  <c r="E99" i="1" s="1"/>
  <c r="E98" i="1" s="1"/>
  <c r="F100" i="1"/>
  <c r="F99" i="1" s="1"/>
  <c r="F98" i="1" s="1"/>
  <c r="G100" i="1"/>
  <c r="G99" i="1" s="1"/>
  <c r="G98" i="1" s="1"/>
  <c r="G96" i="1"/>
  <c r="H96" i="1"/>
  <c r="D96" i="1"/>
  <c r="E96" i="1"/>
  <c r="F96" i="1"/>
  <c r="H101" i="1"/>
  <c r="H100" i="1" s="1"/>
  <c r="H99" i="1" s="1"/>
  <c r="H98" i="1" s="1"/>
  <c r="D87" i="1"/>
  <c r="D86" i="1" s="1"/>
  <c r="D84" i="1" s="1"/>
  <c r="D83" i="1" s="1"/>
  <c r="D82" i="1" s="1"/>
  <c r="E87" i="1"/>
  <c r="E86" i="1" s="1"/>
  <c r="E84" i="1" s="1"/>
  <c r="E83" i="1" s="1"/>
  <c r="E82" i="1" s="1"/>
  <c r="F87" i="1"/>
  <c r="F86" i="1" s="1"/>
  <c r="F84" i="1" s="1"/>
  <c r="F83" i="1" s="1"/>
  <c r="F82" i="1" s="1"/>
  <c r="G87" i="1"/>
  <c r="H87" i="1"/>
  <c r="D80" i="1"/>
  <c r="E80" i="1"/>
  <c r="D78" i="1"/>
  <c r="D77" i="1" s="1"/>
  <c r="D76" i="1" s="1"/>
  <c r="E78" i="1"/>
  <c r="E77" i="1" s="1"/>
  <c r="E76" i="1" s="1"/>
  <c r="F78" i="1"/>
  <c r="G78" i="1"/>
  <c r="D74" i="1"/>
  <c r="D73" i="1" s="1"/>
  <c r="E74" i="1"/>
  <c r="E73" i="1" s="1"/>
  <c r="F74" i="1"/>
  <c r="F73" i="1" s="1"/>
  <c r="G74" i="1"/>
  <c r="G73" i="1" s="1"/>
  <c r="F45" i="3" l="1"/>
  <c r="E11" i="3"/>
  <c r="E10" i="3" s="1"/>
  <c r="H86" i="1"/>
  <c r="H84" i="1" s="1"/>
  <c r="H83" i="1" s="1"/>
  <c r="H82" i="1" s="1"/>
  <c r="G86" i="1"/>
  <c r="G84" i="1" s="1"/>
  <c r="G83" i="1" s="1"/>
  <c r="G82" i="1" s="1"/>
  <c r="D71" i="1" l="1"/>
  <c r="D70" i="1" s="1"/>
  <c r="E71" i="1"/>
  <c r="E70" i="1" s="1"/>
  <c r="D68" i="1"/>
  <c r="D67" i="1" s="1"/>
  <c r="E68" i="1"/>
  <c r="E67" i="1" s="1"/>
  <c r="D59" i="1"/>
  <c r="D58" i="1" s="1"/>
  <c r="D57" i="1" s="1"/>
  <c r="E59" i="1"/>
  <c r="E58" i="1" s="1"/>
  <c r="E54" i="1"/>
  <c r="E53" i="1" s="1"/>
  <c r="D55" i="1"/>
  <c r="D54" i="1" s="1"/>
  <c r="D53" i="1" s="1"/>
  <c r="E55" i="1"/>
  <c r="F55" i="1"/>
  <c r="F54" i="1" s="1"/>
  <c r="F53" i="1" s="1"/>
  <c r="G55" i="1"/>
  <c r="G54" i="1" s="1"/>
  <c r="G53" i="1" s="1"/>
  <c r="D48" i="1"/>
  <c r="D47" i="1" s="1"/>
  <c r="D46" i="1" s="1"/>
  <c r="D45" i="1" s="1"/>
  <c r="D44" i="1" s="1"/>
  <c r="D43" i="1" s="1"/>
  <c r="E48" i="1"/>
  <c r="E47" i="1" s="1"/>
  <c r="E46" i="1" s="1"/>
  <c r="E45" i="1" s="1"/>
  <c r="E44" i="1" s="1"/>
  <c r="E43" i="1" s="1"/>
  <c r="D39" i="1"/>
  <c r="E39" i="1"/>
  <c r="F39" i="1"/>
  <c r="G39" i="1"/>
  <c r="H39" i="1"/>
  <c r="D31" i="1"/>
  <c r="D28" i="1" s="1"/>
  <c r="E31" i="1"/>
  <c r="E28" i="1" s="1"/>
  <c r="E22" i="1" s="1"/>
  <c r="F31" i="1"/>
  <c r="G31" i="1"/>
  <c r="D23" i="1"/>
  <c r="E23" i="1"/>
  <c r="F23" i="1"/>
  <c r="E21" i="1" l="1"/>
  <c r="E20" i="1" s="1"/>
  <c r="D52" i="1"/>
  <c r="D22" i="1"/>
  <c r="D21" i="1" s="1"/>
  <c r="D20" i="1" s="1"/>
  <c r="D19" i="1" s="1"/>
  <c r="D16" i="1"/>
  <c r="D15" i="1" s="1"/>
  <c r="D14" i="1" s="1"/>
  <c r="D13" i="1" s="1"/>
  <c r="D12" i="1" s="1"/>
  <c r="E16" i="1"/>
  <c r="E15" i="1" s="1"/>
  <c r="E14" i="1" s="1"/>
  <c r="E13" i="1" s="1"/>
  <c r="E12" i="1" s="1"/>
  <c r="E57" i="1"/>
  <c r="E52" i="1" s="1"/>
  <c r="E19" i="1" s="1"/>
  <c r="E17" i="1"/>
  <c r="C100" i="1"/>
  <c r="C99" i="1"/>
  <c r="C98" i="1"/>
  <c r="C96" i="1"/>
  <c r="C87" i="1"/>
  <c r="C86" i="1"/>
  <c r="C84" i="1"/>
  <c r="C83" i="1" s="1"/>
  <c r="C82" i="1" s="1"/>
  <c r="C80" i="1"/>
  <c r="C78" i="1"/>
  <c r="C77" i="1" s="1"/>
  <c r="C76" i="1" s="1"/>
  <c r="C74" i="1"/>
  <c r="C73" i="1"/>
  <c r="C70" i="1" s="1"/>
  <c r="C71" i="1"/>
  <c r="C68" i="1"/>
  <c r="C67" i="1"/>
  <c r="C59" i="1"/>
  <c r="C58" i="1"/>
  <c r="C57" i="1"/>
  <c r="C55" i="1"/>
  <c r="C54" i="1" s="1"/>
  <c r="C53" i="1" s="1"/>
  <c r="C52" i="1" s="1"/>
  <c r="C48" i="1"/>
  <c r="C47" i="1" s="1"/>
  <c r="C46" i="1" s="1"/>
  <c r="C45" i="1" s="1"/>
  <c r="C44" i="1" s="1"/>
  <c r="C43" i="1" s="1"/>
  <c r="C39" i="1"/>
  <c r="C31" i="1"/>
  <c r="C28" i="1"/>
  <c r="C22" i="1" s="1"/>
  <c r="C21" i="1" s="1"/>
  <c r="C20" i="1" s="1"/>
  <c r="C23" i="1"/>
  <c r="C16" i="1"/>
  <c r="C15" i="1"/>
  <c r="C14" i="1"/>
  <c r="C13" i="1" s="1"/>
  <c r="C12" i="1" s="1"/>
  <c r="H79" i="1"/>
  <c r="H78" i="1" s="1"/>
  <c r="H75" i="1"/>
  <c r="H74" i="1" s="1"/>
  <c r="H73" i="1" s="1"/>
  <c r="H66" i="1"/>
  <c r="G59" i="1"/>
  <c r="G58" i="1" s="1"/>
  <c r="G57" i="1" s="1"/>
  <c r="H56" i="1"/>
  <c r="H55" i="1" s="1"/>
  <c r="H54" i="1" s="1"/>
  <c r="H53" i="1" s="1"/>
  <c r="H48" i="1"/>
  <c r="H47" i="1" s="1"/>
  <c r="H46" i="1" s="1"/>
  <c r="H45" i="1" s="1"/>
  <c r="H44" i="1" s="1"/>
  <c r="H43" i="1" s="1"/>
  <c r="H35" i="1"/>
  <c r="H34" i="1"/>
  <c r="H33" i="1"/>
  <c r="H32" i="1"/>
  <c r="G28" i="1"/>
  <c r="G23" i="1" s="1"/>
  <c r="G22" i="1" s="1"/>
  <c r="G21" i="1" s="1"/>
  <c r="G20" i="1" s="1"/>
  <c r="H29" i="1"/>
  <c r="H26" i="1"/>
  <c r="H25" i="1"/>
  <c r="H17" i="1"/>
  <c r="H31" i="1" l="1"/>
  <c r="H28" i="1" s="1"/>
  <c r="H23" i="1"/>
  <c r="H80" i="1"/>
  <c r="H77" i="1"/>
  <c r="H76" i="1" s="1"/>
  <c r="H71" i="1" s="1"/>
  <c r="H70" i="1" s="1"/>
  <c r="H68" i="1" s="1"/>
  <c r="H67" i="1" s="1"/>
  <c r="F77" i="1"/>
  <c r="F76" i="1" s="1"/>
  <c r="F71" i="1" s="1"/>
  <c r="F70" i="1" s="1"/>
  <c r="F68" i="1" s="1"/>
  <c r="F67" i="1" s="1"/>
  <c r="F80" i="1"/>
  <c r="G80" i="1"/>
  <c r="G77" i="1"/>
  <c r="G76" i="1" s="1"/>
  <c r="G71" i="1" s="1"/>
  <c r="G70" i="1" s="1"/>
  <c r="G68" i="1" s="1"/>
  <c r="G67" i="1" s="1"/>
  <c r="G52" i="1" s="1"/>
  <c r="G48" i="1" s="1"/>
  <c r="G47" i="1" s="1"/>
  <c r="G46" i="1" s="1"/>
  <c r="G45" i="1" s="1"/>
  <c r="G44" i="1" s="1"/>
  <c r="G43" i="1" s="1"/>
  <c r="G19" i="1" s="1"/>
  <c r="G16" i="1" s="1"/>
  <c r="G15" i="1" s="1"/>
  <c r="G14" i="1" s="1"/>
  <c r="G13" i="1" s="1"/>
  <c r="G12" i="1" s="1"/>
  <c r="G11" i="1" s="1"/>
  <c r="G10" i="1" s="1"/>
  <c r="D11" i="1"/>
  <c r="D10" i="1" s="1"/>
  <c r="E11" i="1"/>
  <c r="E10" i="1" s="1"/>
  <c r="C11" i="1"/>
  <c r="C10" i="1" s="1"/>
  <c r="C19" i="1"/>
  <c r="F48" i="1"/>
  <c r="F47" i="1" s="1"/>
  <c r="F46" i="1" s="1"/>
  <c r="F45" i="1" s="1"/>
  <c r="F44" i="1" s="1"/>
  <c r="F43" i="1" s="1"/>
  <c r="H22" i="1" l="1"/>
  <c r="H21" i="1" s="1"/>
  <c r="H20" i="1" s="1"/>
  <c r="F28" i="1"/>
  <c r="F22" i="1" s="1"/>
  <c r="F21" i="1" s="1"/>
  <c r="F20" i="1" s="1"/>
  <c r="F59" i="1"/>
  <c r="F58" i="1" s="1"/>
  <c r="F57" i="1" s="1"/>
  <c r="F52" i="1" s="1"/>
  <c r="H59" i="1"/>
  <c r="H58" i="1" s="1"/>
  <c r="H57" i="1" s="1"/>
  <c r="H52" i="1" s="1"/>
  <c r="H19" i="1" l="1"/>
  <c r="H18" i="1" s="1"/>
  <c r="H16" i="1" s="1"/>
  <c r="H15" i="1" s="1"/>
  <c r="H14" i="1" s="1"/>
  <c r="H13" i="1" s="1"/>
  <c r="H12" i="1" s="1"/>
  <c r="H11" i="1" s="1"/>
  <c r="H10" i="1" s="1"/>
  <c r="F19" i="1"/>
  <c r="F16" i="1" l="1"/>
  <c r="F15" i="1" s="1"/>
  <c r="F14" i="1" s="1"/>
  <c r="F13" i="1" s="1"/>
  <c r="F12" i="1" s="1"/>
  <c r="F11" i="1" s="1"/>
  <c r="F10" i="1" s="1"/>
  <c r="F18" i="3" l="1"/>
  <c r="H18" i="3" l="1"/>
  <c r="H16" i="3" s="1"/>
  <c r="F16" i="3"/>
  <c r="F23" i="3" l="1"/>
  <c r="H23" i="3" l="1"/>
  <c r="H21" i="3" s="1"/>
  <c r="H15" i="3" s="1"/>
  <c r="H14" i="3" s="1"/>
  <c r="H13" i="3" s="1"/>
  <c r="H12" i="3" s="1"/>
  <c r="F21" i="3"/>
  <c r="F15" i="3" s="1"/>
  <c r="F14" i="3" s="1"/>
  <c r="F13" i="3" s="1"/>
  <c r="F12" i="3" s="1"/>
  <c r="F11" i="3" s="1"/>
  <c r="F10" i="3" s="1"/>
  <c r="H11" i="3" l="1"/>
  <c r="H97" i="3"/>
  <c r="H95" i="3" s="1"/>
  <c r="H91" i="3" s="1"/>
  <c r="H10" i="3" l="1"/>
</calcChain>
</file>

<file path=xl/sharedStrings.xml><?xml version="1.0" encoding="utf-8"?>
<sst xmlns="http://schemas.openxmlformats.org/spreadsheetml/2006/main" count="803" uniqueCount="200">
  <si>
    <t>FORMATO CUADRO MENSUAL DE RENTAS E INGRESOS</t>
  </si>
  <si>
    <t>Código: GRF-PR-029-FR-029</t>
  </si>
  <si>
    <t>Macroproceso: Gestión de Recursos</t>
  </si>
  <si>
    <t>Versión: 01</t>
  </si>
  <si>
    <t>Proceso: Gestión de Recursos Financieros</t>
  </si>
  <si>
    <t>Fecha de Aprobacion: 10/08/2021</t>
  </si>
  <si>
    <t>ENTIDAD</t>
  </si>
  <si>
    <t>230 - UNIVERSIDAD DISTRITAL FRANCISCO JOSÉ DE CALDAS</t>
  </si>
  <si>
    <t>VIGENCIA</t>
  </si>
  <si>
    <t>MES</t>
  </si>
  <si>
    <t>CÓDIGO</t>
  </si>
  <si>
    <t>CONCEPTO</t>
  </si>
  <si>
    <t>ADICION / MODIFICACION MES</t>
  </si>
  <si>
    <t>RECAUDO MES PRESUPUESTO</t>
  </si>
  <si>
    <t>RECAUDO MES TESORERIA</t>
  </si>
  <si>
    <t>DIFERENCIA</t>
  </si>
  <si>
    <t>INGRESOS CORRIENTES</t>
  </si>
  <si>
    <t>INGRESOS TRIBUTARIOS</t>
  </si>
  <si>
    <t>Estampilla Pro Universidad Distrital Ley 1825 de 2017</t>
  </si>
  <si>
    <t>VENTA DE BIENES Y SERVICIOS</t>
  </si>
  <si>
    <t>Facultad de Artes ASAB</t>
  </si>
  <si>
    <t>Facultad de Ciencias y Educación</t>
  </si>
  <si>
    <t>Facultad de ingeniería</t>
  </si>
  <si>
    <t>Facultad de Medio ambiente y recursos naturales</t>
  </si>
  <si>
    <t>Facultad Tecnológica</t>
  </si>
  <si>
    <t>Cursos De Vacaciones</t>
  </si>
  <si>
    <t>Servicios Sistematización</t>
  </si>
  <si>
    <t>Beneficio Institucional Productos Y Servicios Especializados</t>
  </si>
  <si>
    <t>Beneficio Institucional Educación Continuada</t>
  </si>
  <si>
    <t>Fondo de publicaciones</t>
  </si>
  <si>
    <t xml:space="preserve">Otros Ingresos </t>
  </si>
  <si>
    <t>TRANSFERENCIAS CORRIENTES</t>
  </si>
  <si>
    <t>Ley 1697/2013 Pro Universidad Nacional y demás Universidades Estatales</t>
  </si>
  <si>
    <t>Transferencias de la Nación por artículo 86 Ley 30/1992</t>
  </si>
  <si>
    <t>Transferencias de la Nación por artículo 87 Ley 30/1992</t>
  </si>
  <si>
    <t>Transferencias de la Nación por el 10% del valor de la 403/97</t>
  </si>
  <si>
    <t>Transferencias de la Nación - Plan de Fomento de la Calidad</t>
  </si>
  <si>
    <t>Transferencias de la Nación - Saneamiento de Pasivos</t>
  </si>
  <si>
    <t>Transferencias de la Nación - Excedentes Cooperativas</t>
  </si>
  <si>
    <t>RECURSOS DE CAPITAL</t>
  </si>
  <si>
    <t xml:space="preserve">Administrativos </t>
  </si>
  <si>
    <t>Otros Ingresos de Libre Destinación</t>
  </si>
  <si>
    <t>RENDIMIENTOS FINANCIEROS</t>
  </si>
  <si>
    <t>Recursos propios de libre destinación</t>
  </si>
  <si>
    <t>APORTE ORDINARIO</t>
  </si>
  <si>
    <t>Aportes Según Ley 30</t>
  </si>
  <si>
    <t>ENERO</t>
  </si>
  <si>
    <t>INGRESOS</t>
  </si>
  <si>
    <t>1.1</t>
  </si>
  <si>
    <t>1.1.01</t>
  </si>
  <si>
    <t>1.1.01.02</t>
  </si>
  <si>
    <t>IMPUESTOS INDIRECTOS</t>
  </si>
  <si>
    <t>1.1.01.02.300</t>
  </si>
  <si>
    <t>ESTAMPILLAS</t>
  </si>
  <si>
    <t>1.1.01.02.300.33</t>
  </si>
  <si>
    <t>ESTAMPILLA UNIVERSIDAD DISTRITAL FRANCISCO JOSÉ DE CALDAS</t>
  </si>
  <si>
    <t>1.1.01.02.300.33.01</t>
  </si>
  <si>
    <t>INVERSION</t>
  </si>
  <si>
    <t>1.1.01.02.300.33.01.01</t>
  </si>
  <si>
    <t>Estampilla Pro Universidad Distrital Ley 648 de 2001</t>
  </si>
  <si>
    <t>1.1.01.02.300.33.01.02</t>
  </si>
  <si>
    <t>1.1.02</t>
  </si>
  <si>
    <t>INGRESOS NO TRIBUTARIOS</t>
  </si>
  <si>
    <t>1.1.02.02</t>
  </si>
  <si>
    <t>TASAS Y DERECHOS ADMINISTRATIVOS</t>
  </si>
  <si>
    <t>1.1.02.02.116</t>
  </si>
  <si>
    <t>DERECHOS PECUNIARIOS EDUCACIÓN SUPERIOR</t>
  </si>
  <si>
    <t>1.1.02.02.116.01</t>
  </si>
  <si>
    <t xml:space="preserve">SERVICIOS DE EDUCACIÓN SUPERIOR (TERCIARIA) </t>
  </si>
  <si>
    <t>1.1.02.02.116.01.01</t>
  </si>
  <si>
    <t>NIVEL PREGRADO</t>
  </si>
  <si>
    <t>1.1.02.02.116.01.01.01</t>
  </si>
  <si>
    <t>Inscripciones</t>
  </si>
  <si>
    <t>1.1.02.02.116.01.01.02</t>
  </si>
  <si>
    <t>Derechos de grado</t>
  </si>
  <si>
    <t>1.1.02.02.116.01.01.03</t>
  </si>
  <si>
    <t>Matrículas</t>
  </si>
  <si>
    <t>1.1.02.02.116.01.01.04</t>
  </si>
  <si>
    <t>Certificaciones, constancias academicas y derechos complementarios</t>
  </si>
  <si>
    <t>1.1.02.02.116.01.02</t>
  </si>
  <si>
    <t>NIVEL POSGRADO</t>
  </si>
  <si>
    <t>1.1.02.02.116.01.02.01</t>
  </si>
  <si>
    <t>1.1.02.02.116.01.02.02</t>
  </si>
  <si>
    <t>1.1.02.02.116.01.02.03</t>
  </si>
  <si>
    <t>1.1.02.02.116.01.02.03.1</t>
  </si>
  <si>
    <t>1.1.02.02.116.01.02.03.2</t>
  </si>
  <si>
    <t>1.1.02.02.116.01.02.03.3</t>
  </si>
  <si>
    <t>1.1.02.02.116.01.02.03.4</t>
  </si>
  <si>
    <t>1.1.02.02.116.01.02.03.5</t>
  </si>
  <si>
    <t>1.1.02.02.116.01.02.03.6</t>
  </si>
  <si>
    <t>Facultad de Ciencias y Educación - Maestría en Educación Guajira</t>
  </si>
  <si>
    <t>1.1.02.02.116.01.02.04</t>
  </si>
  <si>
    <t>1.1.02.02.116.02</t>
  </si>
  <si>
    <t>DERECHOS COMPLEMENTARIOS ASOCIADOS A LA EDUCACIÓN</t>
  </si>
  <si>
    <t>1.1.02.02.116.02.1</t>
  </si>
  <si>
    <t>1.1.02.02.116.02.2</t>
  </si>
  <si>
    <t>1.1.02.02.116.02.3</t>
  </si>
  <si>
    <t>1.1.02.05</t>
  </si>
  <si>
    <t>1.1.02.05.001</t>
  </si>
  <si>
    <t>VENTAS DE ESTABLECIMIENTOS DE MERCADO</t>
  </si>
  <si>
    <t>1.1.02.05.001.08</t>
  </si>
  <si>
    <t>SERVICIOS PRESTADOS A LAS EMPRESAS Y SERVICIOS DE PRODUCCIÓN</t>
  </si>
  <si>
    <t>1.1.02.05.001.08.03</t>
  </si>
  <si>
    <t>SERVICIOS PROFESIONALES, CIENTÍFICOS Y TÉCNICOS (EXCEPTO LOS SERVICIOS DE INVESTIGACIÓN, URBANISMO, JURÍDICOS Y DE CONTABILIDAD)</t>
  </si>
  <si>
    <t>1.1.02.05.001.08.03.01</t>
  </si>
  <si>
    <t>Servicios de consultoría en administración y servicios de gestión; servicios de tecnología de la información</t>
  </si>
  <si>
    <t>1.1.02.05.001.08.03.01.18</t>
  </si>
  <si>
    <t>Servicios de Oficinas Centrales</t>
  </si>
  <si>
    <t>1.1.02.05.001.08.03.01.18.1</t>
  </si>
  <si>
    <t>1.1.02.05.001.08.03.01.18.2</t>
  </si>
  <si>
    <t>1.1.02.05.001.08.03.01.18.3</t>
  </si>
  <si>
    <t>1.1.02.06</t>
  </si>
  <si>
    <t>1.1.02.06.003</t>
  </si>
  <si>
    <t>PARTICIPACIONES DISTINTAS DEL SGP</t>
  </si>
  <si>
    <t>1.1.02.06.003.02</t>
  </si>
  <si>
    <t>PARTICIPACION EN CONTRIBUCIONES</t>
  </si>
  <si>
    <t>1.1.02.06.003.02.03</t>
  </si>
  <si>
    <t>PARTICIPACION EN CONTRIBUCIÓN DEL FONDO NACIONAL DE UNIVERSIDADES ESTATALES DE COLOMBIA</t>
  </si>
  <si>
    <t>1.1.02.06.003.02.03.1</t>
  </si>
  <si>
    <t>Ley 1697/2013 pro Universidad Nacional y demás universidades estatales</t>
  </si>
  <si>
    <t>1.1.02.06.006</t>
  </si>
  <si>
    <t>TRANSFERENCIAS DE OTRAS ENTIDADES DEL GOBIERNO GENERAL</t>
  </si>
  <si>
    <t>1.1.02.06.006.01</t>
  </si>
  <si>
    <t>APORTES NACIÓN</t>
  </si>
  <si>
    <t>1.1.02.06.006.01.06</t>
  </si>
  <si>
    <t>MINISTERIO DE EDUCACIÓN - UNIVERSIDAD DISTRITAL</t>
  </si>
  <si>
    <t>1.1.02.06.006.01.06.1</t>
  </si>
  <si>
    <t>1.1.02.06.006.01.06.2</t>
  </si>
  <si>
    <t>1.1.02.06.006.01.06.3</t>
  </si>
  <si>
    <t>1.1.02.06.006.01.06.4</t>
  </si>
  <si>
    <t>1.1.02.06.006.01.06.5</t>
  </si>
  <si>
    <t>1.1.02.06.006.01.06.6</t>
  </si>
  <si>
    <t>1.1.02.06.006.02</t>
  </si>
  <si>
    <t>DEVOLUCIÓN IVA- INSTITUCIONES DE EDUCACIÓN SUPERIOR</t>
  </si>
  <si>
    <t>1.1.02.06.009</t>
  </si>
  <si>
    <t>RECURSOS DEL SISTEMA DE SEGURIDAD SOCIAL INTEGRAL</t>
  </si>
  <si>
    <t>1.1.02.06.009.02</t>
  </si>
  <si>
    <t>SISTEMA GENERAL DE PENSIONES</t>
  </si>
  <si>
    <t>1.1.02.06.009.02.02</t>
  </si>
  <si>
    <t>Cuotas partes pensionales</t>
  </si>
  <si>
    <t>1.2</t>
  </si>
  <si>
    <t>1.2.02</t>
  </si>
  <si>
    <t>EXCEDENTES FINANCIEROS</t>
  </si>
  <si>
    <t>1.2.02.01</t>
  </si>
  <si>
    <t>Establecimientos públicos</t>
  </si>
  <si>
    <t>1.2.05</t>
  </si>
  <si>
    <t>1.2.05.02</t>
  </si>
  <si>
    <t>DEPÓSITOS</t>
  </si>
  <si>
    <t>1.2.05.02.05</t>
  </si>
  <si>
    <t>1.2.09</t>
  </si>
  <si>
    <t>RECUPERACIÓN DE CARTERA - PRÉSTAMOS</t>
  </si>
  <si>
    <t>1.2.09.03</t>
  </si>
  <si>
    <t>DE PERSONAS NATURALES</t>
  </si>
  <si>
    <t>1.2.09.03.01</t>
  </si>
  <si>
    <t>PRÉSTAMOS DE VIVIENDA</t>
  </si>
  <si>
    <t>1.2.09.03.01.1</t>
  </si>
  <si>
    <t>1.2.09.03.02</t>
  </si>
  <si>
    <t xml:space="preserve">PRÉSTAMOS ORDINARIOS </t>
  </si>
  <si>
    <t>1.2.09.03.02.1</t>
  </si>
  <si>
    <t>1.2.10</t>
  </si>
  <si>
    <t>RECURSOS DEL BALANCE</t>
  </si>
  <si>
    <t>1.2.10.02</t>
  </si>
  <si>
    <t>SUPERÁVIT FISCAL</t>
  </si>
  <si>
    <t>1.2.10.02.03</t>
  </si>
  <si>
    <t>LIBRE DESTINACIÓN</t>
  </si>
  <si>
    <t>1.2.10.02.03.1</t>
  </si>
  <si>
    <t>1.2.10.02.04</t>
  </si>
  <si>
    <t>NO INCORPORADO DE VIGENCIAS ANTERIORES</t>
  </si>
  <si>
    <t>1.2.10.02.04.02</t>
  </si>
  <si>
    <t>INGRESOS DE DESTINACIÓN ESPECÍFICA</t>
  </si>
  <si>
    <t>1.2.10.02.04.02.1</t>
  </si>
  <si>
    <t>Recursos de Inversión Ministerio de Educación Nacional vigencias anteriores</t>
  </si>
  <si>
    <t>1.2.10.02.04.02.2</t>
  </si>
  <si>
    <t>Estampilla Pro Universidad Distrital Ley 648 de 2001 vigencias anteriores</t>
  </si>
  <si>
    <t>1.2.10.02.04.02.3</t>
  </si>
  <si>
    <t>Estampilla Pro Universidad Distrital Ley 1825 de 2017 vigencias anteriores</t>
  </si>
  <si>
    <t>1.2.10.02.04.02.4</t>
  </si>
  <si>
    <t>1.2.10.02.04.02.5</t>
  </si>
  <si>
    <t>Aportes del Distrito vigencias anteriores</t>
  </si>
  <si>
    <t>1.2.10.02.04.02.6</t>
  </si>
  <si>
    <t>Distribución Punto Adicional CREE Vigencias anteriores</t>
  </si>
  <si>
    <t>1.2.10.02.04.02.7</t>
  </si>
  <si>
    <t>Rendimientos recursos de Inversión Ministerio de Educación Nacional vigencias anteriores</t>
  </si>
  <si>
    <t>1.2.10.02.04.02.8</t>
  </si>
  <si>
    <t>Planes de Fomento a la Calidad vigencias anteriores</t>
  </si>
  <si>
    <t>1.2.10.02.04.03</t>
  </si>
  <si>
    <t>INGRESOS DE LIBRE DESTINACIÓN</t>
  </si>
  <si>
    <t>1.2.10.02.04.03.1</t>
  </si>
  <si>
    <t>1.5</t>
  </si>
  <si>
    <t>TRANSFERENCIAS ADMINISTRACIÓN CENTRAL</t>
  </si>
  <si>
    <t>1.5.01</t>
  </si>
  <si>
    <t>1.5.01.01</t>
  </si>
  <si>
    <t>1.5.01.01.1</t>
  </si>
  <si>
    <t>PRESUPUESTO INICIAL 2022</t>
  </si>
  <si>
    <t>PRESUPUESTO DEFINITIVO 2022</t>
  </si>
  <si>
    <t>FEBRERO</t>
  </si>
  <si>
    <t>1.5.03</t>
  </si>
  <si>
    <t>1.5.03.1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</si>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</sst>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Calibri Light"/>
      <family val="1"/>
      <scheme val="major"/>
    </font>
    <font>
      <b/>
      <sz val="9"/>
      <color theme="1"/>
      <name val="Arial"/>
      <family val="2"/>
    </font>
    <font>
      <sz val="7"/>
      <name val="Arial"/>
      <family val="2"/>
    </font>
    <font>
      <b/>
      <sz val="10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rgb="FF000000"/>
      <name val="Calibri Light"/>
      <family val="2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sz val="10"/>
      <name val="Calibri Light"/>
      <family val="2"/>
      <scheme val="major"/>
    </font>
  </fonts>
  <fills count="2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4" fillId="0" borderId="2" xfId="0" applyFont="1" applyBorder="1" applyAlignment="1">
      <alignment vertical="center" wrapText="1"/>
    </xf>
    <xf numFmtId="0" fontId="2" fillId="0" borderId="0" xfId="0" applyFont="1"/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7" fillId="3" borderId="0" xfId="2" applyFont="1" applyFill="1" applyProtection="1"/>
    <xf numFmtId="3" fontId="7" fillId="3" borderId="0" xfId="2" applyNumberFormat="1" applyFont="1" applyFill="1" applyAlignment="1" applyProtection="1">
      <alignment horizontal="right"/>
    </xf>
    <xf numFmtId="3" fontId="7" fillId="3" borderId="0" xfId="2" applyNumberFormat="1" applyFont="1" applyFill="1" applyAlignment="1" applyProtection="1">
      <alignment vertical="center"/>
    </xf>
    <xf numFmtId="0" fontId="7" fillId="3" borderId="0" xfId="2" applyFont="1" applyFill="1" applyAlignment="1" applyProtection="1">
      <alignment horizontal="right"/>
    </xf>
    <xf numFmtId="3" fontId="7" fillId="3" borderId="0" xfId="2" applyNumberFormat="1" applyFont="1" applyFill="1" applyProtection="1"/>
    <xf numFmtId="0" fontId="8" fillId="4" borderId="5" xfId="2" applyFont="1" applyFill="1" applyBorder="1" applyAlignment="1" applyProtection="1">
      <alignment horizontal="center" vertical="center" wrapText="1"/>
    </xf>
    <xf numFmtId="3" fontId="8" fillId="5" borderId="2" xfId="2" applyNumberFormat="1" applyFont="1" applyFill="1" applyBorder="1" applyAlignment="1" applyProtection="1">
      <alignment horizontal="center" vertical="center" wrapText="1"/>
    </xf>
    <xf numFmtId="3" fontId="9" fillId="6" borderId="5" xfId="2" applyNumberFormat="1" applyFont="1" applyFill="1" applyBorder="1" applyAlignment="1" applyProtection="1">
      <alignment horizontal="center" vertical="center" wrapText="1"/>
    </xf>
    <xf numFmtId="3" fontId="8" fillId="7" borderId="2" xfId="2" applyNumberFormat="1" applyFont="1" applyFill="1" applyBorder="1" applyAlignment="1" applyProtection="1">
      <alignment horizontal="center" vertical="center" wrapText="1"/>
    </xf>
    <xf numFmtId="3" fontId="9" fillId="8" borderId="5" xfId="2" applyNumberFormat="1" applyFont="1" applyFill="1" applyBorder="1" applyAlignment="1" applyProtection="1">
      <alignment horizontal="center" vertical="center" wrapText="1"/>
    </xf>
    <xf numFmtId="3" fontId="9" fillId="9" borderId="5" xfId="2" applyNumberFormat="1" applyFont="1" applyFill="1" applyBorder="1" applyAlignment="1" applyProtection="1">
      <alignment horizontal="center" vertical="center" wrapText="1"/>
    </xf>
    <xf numFmtId="0" fontId="9" fillId="10" borderId="5" xfId="2" applyFont="1" applyFill="1" applyBorder="1" applyAlignment="1" applyProtection="1">
      <alignment horizontal="center" vertical="center" wrapText="1"/>
    </xf>
    <xf numFmtId="165" fontId="0" fillId="0" borderId="0" xfId="1" applyNumberFormat="1" applyFont="1" applyAlignment="1">
      <alignment vertical="center"/>
    </xf>
    <xf numFmtId="0" fontId="10" fillId="3" borderId="0" xfId="2" applyFont="1" applyFill="1" applyAlignment="1" applyProtection="1">
      <alignment vertical="center" wrapText="1"/>
    </xf>
    <xf numFmtId="0" fontId="10" fillId="0" borderId="0" xfId="2" applyFont="1" applyAlignment="1" applyProtection="1">
      <alignment vertical="center" wrapText="1"/>
    </xf>
    <xf numFmtId="0" fontId="7" fillId="3" borderId="0" xfId="2" applyFont="1" applyFill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165" fontId="12" fillId="0" borderId="5" xfId="1" applyNumberFormat="1" applyFont="1" applyFill="1" applyBorder="1" applyAlignment="1" applyProtection="1">
      <alignment vertical="center"/>
      <protection locked="0"/>
    </xf>
    <xf numFmtId="0" fontId="12" fillId="3" borderId="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165" fontId="0" fillId="0" borderId="0" xfId="0" applyNumberFormat="1" applyFont="1" applyAlignment="1">
      <alignment vertical="center"/>
    </xf>
    <xf numFmtId="3" fontId="0" fillId="0" borderId="0" xfId="0" applyNumberFormat="1" applyFont="1" applyFill="1" applyAlignment="1">
      <alignment vertical="center"/>
    </xf>
    <xf numFmtId="14" fontId="0" fillId="0" borderId="0" xfId="0" applyNumberFormat="1" applyFont="1" applyAlignment="1">
      <alignment vertical="center"/>
    </xf>
    <xf numFmtId="3" fontId="12" fillId="0" borderId="5" xfId="0" applyNumberFormat="1" applyFont="1" applyFill="1" applyBorder="1" applyAlignment="1">
      <alignment vertical="center"/>
    </xf>
    <xf numFmtId="0" fontId="7" fillId="0" borderId="0" xfId="2" applyFont="1" applyFill="1" applyAlignment="1" applyProtection="1">
      <alignment vertical="center"/>
    </xf>
    <xf numFmtId="0" fontId="12" fillId="3" borderId="7" xfId="0" applyFont="1" applyFill="1" applyBorder="1" applyAlignment="1">
      <alignment vertical="center" wrapText="1"/>
    </xf>
    <xf numFmtId="49" fontId="0" fillId="0" borderId="0" xfId="0" applyNumberFormat="1" applyFont="1" applyAlignment="1">
      <alignment vertical="center"/>
    </xf>
    <xf numFmtId="3" fontId="8" fillId="12" borderId="5" xfId="2" applyNumberFormat="1" applyFont="1" applyFill="1" applyBorder="1" applyAlignment="1">
      <alignment horizontal="left" vertical="center" wrapText="1"/>
    </xf>
    <xf numFmtId="0" fontId="14" fillId="13" borderId="5" xfId="0" applyFont="1" applyFill="1" applyBorder="1" applyAlignment="1">
      <alignment vertical="center" wrapText="1"/>
    </xf>
    <xf numFmtId="3" fontId="8" fillId="12" borderId="5" xfId="2" applyNumberFormat="1" applyFont="1" applyFill="1" applyBorder="1" applyAlignment="1">
      <alignment horizontal="right" vertical="center" wrapText="1"/>
    </xf>
    <xf numFmtId="3" fontId="11" fillId="4" borderId="5" xfId="2" applyNumberFormat="1" applyFont="1" applyFill="1" applyBorder="1" applyAlignment="1">
      <alignment horizontal="left" vertical="center" wrapText="1"/>
    </xf>
    <xf numFmtId="0" fontId="14" fillId="14" borderId="5" xfId="0" applyFont="1" applyFill="1" applyBorder="1" applyAlignment="1">
      <alignment vertical="center" wrapText="1"/>
    </xf>
    <xf numFmtId="3" fontId="11" fillId="4" borderId="5" xfId="2" applyNumberFormat="1" applyFont="1" applyFill="1" applyBorder="1" applyAlignment="1">
      <alignment horizontal="right" vertical="center" wrapText="1"/>
    </xf>
    <xf numFmtId="0" fontId="8" fillId="15" borderId="5" xfId="0" applyFont="1" applyFill="1" applyBorder="1" applyAlignment="1">
      <alignment vertical="center" wrapText="1"/>
    </xf>
    <xf numFmtId="0" fontId="14" fillId="16" borderId="5" xfId="0" applyFont="1" applyFill="1" applyBorder="1" applyAlignment="1">
      <alignment vertical="center" wrapText="1"/>
    </xf>
    <xf numFmtId="3" fontId="8" fillId="15" borderId="5" xfId="0" applyNumberFormat="1" applyFont="1" applyFill="1" applyBorder="1" applyAlignment="1">
      <alignment horizontal="right" vertical="center" wrapText="1"/>
    </xf>
    <xf numFmtId="0" fontId="8" fillId="11" borderId="5" xfId="0" applyFont="1" applyFill="1" applyBorder="1" applyAlignment="1">
      <alignment vertical="center" wrapText="1"/>
    </xf>
    <xf numFmtId="0" fontId="14" fillId="17" borderId="5" xfId="0" applyFont="1" applyFill="1" applyBorder="1" applyAlignment="1">
      <alignment vertical="center" wrapText="1"/>
    </xf>
    <xf numFmtId="3" fontId="8" fillId="11" borderId="5" xfId="0" applyNumberFormat="1" applyFont="1" applyFill="1" applyBorder="1" applyAlignment="1">
      <alignment horizontal="right" vertical="center" wrapText="1"/>
    </xf>
    <xf numFmtId="49" fontId="8" fillId="18" borderId="5" xfId="0" applyNumberFormat="1" applyFont="1" applyFill="1" applyBorder="1" applyAlignment="1">
      <alignment vertical="center" wrapText="1"/>
    </xf>
    <xf numFmtId="0" fontId="14" fillId="18" borderId="5" xfId="0" applyFont="1" applyFill="1" applyBorder="1" applyAlignment="1">
      <alignment vertical="center" wrapText="1"/>
    </xf>
    <xf numFmtId="3" fontId="8" fillId="18" borderId="5" xfId="0" applyNumberFormat="1" applyFont="1" applyFill="1" applyBorder="1" applyAlignment="1">
      <alignment horizontal="right" vertical="center" wrapText="1"/>
    </xf>
    <xf numFmtId="49" fontId="8" fillId="19" borderId="5" xfId="0" applyNumberFormat="1" applyFont="1" applyFill="1" applyBorder="1" applyAlignment="1">
      <alignment vertical="center" wrapText="1"/>
    </xf>
    <xf numFmtId="0" fontId="14" fillId="19" borderId="5" xfId="0" applyFont="1" applyFill="1" applyBorder="1" applyAlignment="1">
      <alignment vertical="center" wrapText="1"/>
    </xf>
    <xf numFmtId="3" fontId="8" fillId="19" borderId="5" xfId="0" applyNumberFormat="1" applyFont="1" applyFill="1" applyBorder="1" applyAlignment="1">
      <alignment horizontal="right" vertical="center" wrapText="1"/>
    </xf>
    <xf numFmtId="49" fontId="8" fillId="3" borderId="5" xfId="0" applyNumberFormat="1" applyFont="1" applyFill="1" applyBorder="1" applyAlignment="1">
      <alignment vertical="center" wrapText="1"/>
    </xf>
    <xf numFmtId="0" fontId="14" fillId="20" borderId="5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>
      <alignment horizontal="right" vertical="center" wrapText="1"/>
    </xf>
    <xf numFmtId="3" fontId="12" fillId="3" borderId="5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vertical="center" wrapText="1"/>
    </xf>
    <xf numFmtId="3" fontId="15" fillId="3" borderId="5" xfId="0" applyNumberFormat="1" applyFont="1" applyFill="1" applyBorder="1" applyAlignment="1">
      <alignment horizontal="right" vertical="center" wrapText="1"/>
    </xf>
    <xf numFmtId="0" fontId="14" fillId="0" borderId="0" xfId="0" applyFont="1"/>
    <xf numFmtId="49" fontId="15" fillId="3" borderId="5" xfId="0" applyNumberFormat="1" applyFont="1" applyFill="1" applyBorder="1" applyAlignment="1">
      <alignment vertical="center" wrapText="1"/>
    </xf>
    <xf numFmtId="3" fontId="16" fillId="19" borderId="5" xfId="0" applyNumberFormat="1" applyFont="1" applyFill="1" applyBorder="1" applyAlignment="1">
      <alignment horizontal="right" vertical="center" wrapText="1"/>
    </xf>
    <xf numFmtId="0" fontId="8" fillId="11" borderId="2" xfId="0" applyFont="1" applyFill="1" applyBorder="1" applyAlignment="1">
      <alignment vertical="center" wrapText="1"/>
    </xf>
    <xf numFmtId="0" fontId="16" fillId="18" borderId="2" xfId="0" applyFont="1" applyFill="1" applyBorder="1" applyAlignment="1">
      <alignment vertical="center" wrapText="1"/>
    </xf>
    <xf numFmtId="3" fontId="16" fillId="18" borderId="5" xfId="0" applyNumberFormat="1" applyFont="1" applyFill="1" applyBorder="1" applyAlignment="1">
      <alignment horizontal="right" vertical="center" wrapText="1"/>
    </xf>
    <xf numFmtId="0" fontId="16" fillId="19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3" fontId="16" fillId="3" borderId="5" xfId="0" applyNumberFormat="1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vertical="center" wrapText="1"/>
    </xf>
    <xf numFmtId="0" fontId="17" fillId="20" borderId="5" xfId="0" applyFont="1" applyFill="1" applyBorder="1" applyAlignment="1">
      <alignment vertical="center" wrapText="1"/>
    </xf>
    <xf numFmtId="0" fontId="11" fillId="18" borderId="2" xfId="3" applyFont="1" applyFill="1" applyBorder="1" applyAlignment="1">
      <alignment horizontal="left" vertical="center" wrapText="1"/>
    </xf>
    <xf numFmtId="3" fontId="11" fillId="18" borderId="4" xfId="3" applyNumberFormat="1" applyFont="1" applyFill="1" applyBorder="1" applyAlignment="1">
      <alignment horizontal="right" vertical="center" wrapText="1"/>
    </xf>
    <xf numFmtId="0" fontId="11" fillId="19" borderId="2" xfId="3" applyFont="1" applyFill="1" applyBorder="1" applyAlignment="1">
      <alignment horizontal="left" vertical="center" wrapText="1"/>
    </xf>
    <xf numFmtId="3" fontId="11" fillId="19" borderId="5" xfId="3" applyNumberFormat="1" applyFont="1" applyFill="1" applyBorder="1" applyAlignment="1">
      <alignment horizontal="right" vertical="center" wrapText="1"/>
    </xf>
    <xf numFmtId="0" fontId="11" fillId="3" borderId="2" xfId="3" applyFont="1" applyFill="1" applyBorder="1" applyAlignment="1">
      <alignment horizontal="left" vertical="center" wrapText="1"/>
    </xf>
    <xf numFmtId="3" fontId="11" fillId="3" borderId="5" xfId="3" applyNumberFormat="1" applyFont="1" applyFill="1" applyBorder="1" applyAlignment="1">
      <alignment horizontal="right" vertical="center" wrapText="1"/>
    </xf>
    <xf numFmtId="3" fontId="11" fillId="18" borderId="5" xfId="3" applyNumberFormat="1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vertical="center" wrapText="1"/>
    </xf>
    <xf numFmtId="3" fontId="11" fillId="4" borderId="2" xfId="2" applyNumberFormat="1" applyFont="1" applyFill="1" applyBorder="1" applyAlignment="1">
      <alignment horizontal="left" vertical="center" wrapText="1"/>
    </xf>
    <xf numFmtId="0" fontId="18" fillId="14" borderId="5" xfId="0" applyFont="1" applyFill="1" applyBorder="1" applyAlignment="1">
      <alignment vertical="center" wrapText="1"/>
    </xf>
    <xf numFmtId="0" fontId="8" fillId="15" borderId="2" xfId="0" applyFont="1" applyFill="1" applyBorder="1" applyAlignment="1">
      <alignment vertical="center" wrapText="1"/>
    </xf>
    <xf numFmtId="0" fontId="13" fillId="3" borderId="5" xfId="3" applyFont="1" applyFill="1" applyBorder="1" applyAlignment="1">
      <alignment horizontal="left" vertical="center" wrapText="1"/>
    </xf>
    <xf numFmtId="0" fontId="13" fillId="3" borderId="6" xfId="3" applyFont="1" applyFill="1" applyBorder="1" applyAlignment="1">
      <alignment horizontal="left" vertical="center" wrapText="1"/>
    </xf>
    <xf numFmtId="3" fontId="13" fillId="3" borderId="5" xfId="3" applyNumberFormat="1" applyFont="1" applyFill="1" applyBorder="1" applyAlignment="1">
      <alignment horizontal="right" vertical="center" wrapText="1"/>
    </xf>
    <xf numFmtId="0" fontId="19" fillId="3" borderId="5" xfId="3" applyFont="1" applyFill="1" applyBorder="1" applyAlignment="1">
      <alignment horizontal="left" vertical="center" wrapText="1"/>
    </xf>
    <xf numFmtId="0" fontId="11" fillId="3" borderId="5" xfId="3" applyFont="1" applyFill="1" applyBorder="1" applyAlignment="1">
      <alignment horizontal="left" vertical="center" wrapText="1"/>
    </xf>
    <xf numFmtId="0" fontId="18" fillId="0" borderId="0" xfId="0" applyFont="1"/>
    <xf numFmtId="0" fontId="8" fillId="18" borderId="2" xfId="0" applyFont="1" applyFill="1" applyBorder="1" applyAlignment="1">
      <alignment vertical="center" wrapText="1"/>
    </xf>
    <xf numFmtId="0" fontId="8" fillId="19" borderId="2" xfId="0" applyFont="1" applyFill="1" applyBorder="1" applyAlignment="1">
      <alignment vertical="center" wrapText="1"/>
    </xf>
    <xf numFmtId="0" fontId="11" fillId="19" borderId="5" xfId="3" applyFont="1" applyFill="1" applyBorder="1" applyAlignment="1">
      <alignment horizontal="left" vertical="center" wrapText="1"/>
    </xf>
    <xf numFmtId="0" fontId="12" fillId="3" borderId="5" xfId="4" applyFont="1" applyFill="1" applyBorder="1" applyAlignment="1">
      <alignment vertical="center" wrapText="1"/>
    </xf>
    <xf numFmtId="3" fontId="12" fillId="3" borderId="5" xfId="4" applyNumberFormat="1" applyFont="1" applyFill="1" applyBorder="1" applyAlignment="1">
      <alignment horizontal="right" vertical="center" wrapText="1"/>
    </xf>
    <xf numFmtId="0" fontId="13" fillId="3" borderId="7" xfId="3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/>
    <cellStyle name="Normal 2 2" xfId="3"/>
    <cellStyle name="Normal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113896</xdr:colOff>
      <xdr:row>0</xdr:row>
      <xdr:rowOff>32868</xdr:rowOff>
    </xdr:from>
    <xdr:to>
      <xdr:col>0</xdr:col>
      <xdr:colOff>1343025</xdr:colOff>
      <xdr:row>2</xdr:row>
      <xdr:rowOff>285750</xdr:rowOff>
    </xdr:to>
    <xdr:pic>
      <xdr:nvPicPr>
        <xdr:cNvPr id="2" name="3 Imagen" descr="D:\Users\aplaneacion3\Documents\Desktop\Boris\Escudo UDFJC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96" y="32868"/>
          <a:ext cx="1229129" cy="97678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1</xdr:row>
          <xdr:rowOff>104775</xdr:rowOff>
        </xdr:from>
        <xdr:to>
          <xdr:col>8</xdr:col>
          <xdr:colOff>0</xdr:colOff>
          <xdr:row>1</xdr:row>
          <xdr:rowOff>314325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113896</xdr:colOff>
      <xdr:row>0</xdr:row>
      <xdr:rowOff>32868</xdr:rowOff>
    </xdr:from>
    <xdr:to>
      <xdr:col>0</xdr:col>
      <xdr:colOff>1343025</xdr:colOff>
      <xdr:row>2</xdr:row>
      <xdr:rowOff>285750</xdr:rowOff>
    </xdr:to>
    <xdr:pic>
      <xdr:nvPicPr>
        <xdr:cNvPr id="2" name="3 Imagen" descr="D:\Users\aplaneacion3\Documents\Desktop\Boris\Escudo UDFJC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96" y="32868"/>
          <a:ext cx="1229129" cy="97678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1</xdr:row>
          <xdr:rowOff>104775</xdr:rowOff>
        </xdr:from>
        <xdr:to>
          <xdr:col>8</xdr:col>
          <xdr:colOff>0</xdr:colOff>
          <xdr:row>1</xdr:row>
          <xdr:rowOff>314325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113896</xdr:colOff>
      <xdr:row>0</xdr:row>
      <xdr:rowOff>32868</xdr:rowOff>
    </xdr:from>
    <xdr:to>
      <xdr:col>0</xdr:col>
      <xdr:colOff>1343025</xdr:colOff>
      <xdr:row>2</xdr:row>
      <xdr:rowOff>285750</xdr:rowOff>
    </xdr:to>
    <xdr:pic>
      <xdr:nvPicPr>
        <xdr:cNvPr id="2" name="3 Imagen" descr="D:\Users\aplaneacion3\Documents\Desktop\Boris\Escudo UDFJC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96" y="32868"/>
          <a:ext cx="1229129" cy="97678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1</xdr:row>
          <xdr:rowOff>104775</xdr:rowOff>
        </xdr:from>
        <xdr:to>
          <xdr:col>8</xdr:col>
          <xdr:colOff>0</xdr:colOff>
          <xdr:row>1</xdr:row>
          <xdr:rowOff>314325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113896</xdr:colOff>
      <xdr:row>0</xdr:row>
      <xdr:rowOff>32868</xdr:rowOff>
    </xdr:from>
    <xdr:to>
      <xdr:col>0</xdr:col>
      <xdr:colOff>1343025</xdr:colOff>
      <xdr:row>2</xdr:row>
      <xdr:rowOff>285750</xdr:rowOff>
    </xdr:to>
    <xdr:pic>
      <xdr:nvPicPr>
        <xdr:cNvPr id="2" name="3 Imagen" descr="D:\Users\aplaneacion3\Documents\Desktop\Boris\Escudo UDFJC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96" y="32868"/>
          <a:ext cx="1229129" cy="97678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1</xdr:row>
          <xdr:rowOff>104775</xdr:rowOff>
        </xdr:from>
        <xdr:to>
          <xdr:col>8</xdr:col>
          <xdr:colOff>0</xdr:colOff>
          <xdr:row>1</xdr:row>
          <xdr:rowOff>314325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MPILLA UD LEY 1825 1,1"/>
      <sheetName val="INSCRIPCIONES PREGRADO"/>
      <sheetName val="DERECHOS DE GRADO PREGRADO"/>
      <sheetName val="MATRICULAS PREGRADO"/>
      <sheetName val="CERT CONST PECUNIA PREGRADO"/>
      <sheetName val="INSCRIPCIONES POSGRADO"/>
      <sheetName val="DERECHOS DE GRADO POSGRADO"/>
      <sheetName val="MATRI POS ARTES"/>
      <sheetName val="MATRI POS CIENCIAS"/>
      <sheetName val="MATRI POS ING"/>
      <sheetName val="MATRI POS MARN"/>
      <sheetName val="MATRI POS TECNO"/>
      <sheetName val="MATRI POS CIED GUAJIRA"/>
      <sheetName val="CERTIF CONST POSGRADO"/>
      <sheetName val="CURSOS DE VACACIONES"/>
      <sheetName val="SISTEMATIZACIÓN"/>
      <sheetName val="OTROS INGRESOS"/>
      <sheetName val="BENEF.INST.PROD.SERV.ESPECIA"/>
      <sheetName val="BENEF.INST.EDUC.CONTINUADA"/>
      <sheetName val="FONDO DE PUBLICACIONES"/>
      <sheetName val="LEY 1697 ESTAMPILLA_PRO_UNAL"/>
      <sheetName val="TRANS NACION ART 86"/>
      <sheetName val="TRANS NACION ART 87"/>
      <sheetName val="TRANS NACION 10%"/>
      <sheetName val="TRANS NACION SANEA PASIVOS"/>
      <sheetName val="TRANS NACION EXCED COOPERATIVAS"/>
      <sheetName val="TRANS NACION PLAN FOMENTO CALID"/>
      <sheetName val="DEVOLUCION IVA"/>
      <sheetName val="CUOTAS PARTES PENSION"/>
      <sheetName val="RECURSOS PROP LIBRE DEST"/>
      <sheetName val="PRESTAMO VIVIENDA ADMTIVOS."/>
      <sheetName val="PRESTAMO ORDINARIO ADMTIVOS."/>
      <sheetName val="APORTE LEY 30"/>
    </sheetNames>
    <sheetDataSet>
      <sheetData sheetId="0">
        <row r="14">
          <cell r="O14">
            <v>0</v>
          </cell>
        </row>
        <row r="17">
          <cell r="O17">
            <v>3164221500</v>
          </cell>
        </row>
        <row r="20">
          <cell r="O20">
            <v>860017500</v>
          </cell>
        </row>
        <row r="23">
          <cell r="O23">
            <v>2057618000</v>
          </cell>
        </row>
      </sheetData>
      <sheetData sheetId="1">
        <row r="14">
          <cell r="O14">
            <v>572600000</v>
          </cell>
        </row>
        <row r="17">
          <cell r="O17">
            <v>407200000</v>
          </cell>
        </row>
        <row r="20">
          <cell r="O20">
            <v>17100000</v>
          </cell>
        </row>
        <row r="23">
          <cell r="O23">
            <v>64551400</v>
          </cell>
        </row>
      </sheetData>
      <sheetData sheetId="2">
        <row r="14">
          <cell r="O14">
            <v>10094100</v>
          </cell>
        </row>
        <row r="17">
          <cell r="O17">
            <v>112425400</v>
          </cell>
        </row>
        <row r="20">
          <cell r="O20">
            <v>2995500</v>
          </cell>
        </row>
        <row r="23">
          <cell r="O23">
            <v>68955700</v>
          </cell>
        </row>
      </sheetData>
      <sheetData sheetId="3">
        <row r="14">
          <cell r="O14">
            <v>0</v>
          </cell>
        </row>
        <row r="17">
          <cell r="O17">
            <v>654191</v>
          </cell>
        </row>
        <row r="20">
          <cell r="O20">
            <v>668426</v>
          </cell>
        </row>
        <row r="23">
          <cell r="O23">
            <v>2022924</v>
          </cell>
        </row>
      </sheetData>
      <sheetData sheetId="4">
        <row r="14">
          <cell r="O14">
            <v>17426960</v>
          </cell>
        </row>
        <row r="17">
          <cell r="O17">
            <v>32771340</v>
          </cell>
        </row>
        <row r="20">
          <cell r="O20">
            <v>280940043</v>
          </cell>
        </row>
        <row r="23">
          <cell r="O23">
            <v>67053010</v>
          </cell>
        </row>
      </sheetData>
      <sheetData sheetId="5">
        <row r="14">
          <cell r="O14">
            <v>15850000</v>
          </cell>
        </row>
        <row r="17">
          <cell r="O17">
            <v>2134500</v>
          </cell>
        </row>
        <row r="20">
          <cell r="O20">
            <v>920900</v>
          </cell>
        </row>
        <row r="23">
          <cell r="O23">
            <v>6531800</v>
          </cell>
        </row>
      </sheetData>
      <sheetData sheetId="6">
        <row r="14">
          <cell r="O14">
            <v>0</v>
          </cell>
        </row>
        <row r="17">
          <cell r="O17">
            <v>0</v>
          </cell>
        </row>
        <row r="20">
          <cell r="O20">
            <v>333400</v>
          </cell>
        </row>
        <row r="23">
          <cell r="O23">
            <v>1166900</v>
          </cell>
        </row>
      </sheetData>
      <sheetData sheetId="7">
        <row r="14">
          <cell r="O14">
            <v>52113054</v>
          </cell>
        </row>
        <row r="17">
          <cell r="O17">
            <v>128258433</v>
          </cell>
        </row>
        <row r="20">
          <cell r="O20">
            <v>5591977</v>
          </cell>
        </row>
        <row r="23">
          <cell r="O23">
            <v>16532446</v>
          </cell>
        </row>
      </sheetData>
      <sheetData sheetId="8">
        <row r="14">
          <cell r="O14">
            <v>197347292</v>
          </cell>
        </row>
        <row r="17">
          <cell r="O17">
            <v>1948582642</v>
          </cell>
        </row>
        <row r="20">
          <cell r="O20">
            <v>202333831</v>
          </cell>
        </row>
        <row r="23">
          <cell r="O23">
            <v>110635299</v>
          </cell>
        </row>
      </sheetData>
      <sheetData sheetId="9">
        <row r="14">
          <cell r="O14">
            <v>70883199</v>
          </cell>
        </row>
        <row r="17">
          <cell r="O17">
            <v>1403781537</v>
          </cell>
        </row>
        <row r="20">
          <cell r="O20">
            <v>123194481</v>
          </cell>
        </row>
        <row r="23">
          <cell r="O23">
            <v>76112675</v>
          </cell>
        </row>
      </sheetData>
      <sheetData sheetId="10">
        <row r="14">
          <cell r="O14">
            <v>247619675</v>
          </cell>
        </row>
        <row r="17">
          <cell r="O17">
            <v>229222023</v>
          </cell>
        </row>
        <row r="20">
          <cell r="O20">
            <v>20517425</v>
          </cell>
        </row>
        <row r="23">
          <cell r="O23">
            <v>6643141</v>
          </cell>
        </row>
      </sheetData>
      <sheetData sheetId="11">
        <row r="14">
          <cell r="O14">
            <v>106679124</v>
          </cell>
        </row>
        <row r="17">
          <cell r="O17">
            <v>166441959</v>
          </cell>
        </row>
        <row r="20">
          <cell r="O20">
            <v>7397582</v>
          </cell>
        </row>
        <row r="23">
          <cell r="O23">
            <v>2747382</v>
          </cell>
        </row>
      </sheetData>
      <sheetData sheetId="12">
        <row r="14">
          <cell r="O14">
            <v>0</v>
          </cell>
        </row>
        <row r="17">
          <cell r="O17">
            <v>0</v>
          </cell>
        </row>
        <row r="20">
          <cell r="O20">
            <v>0</v>
          </cell>
        </row>
        <row r="23">
          <cell r="O23">
            <v>0</v>
          </cell>
        </row>
      </sheetData>
      <sheetData sheetId="13">
        <row r="14">
          <cell r="O14">
            <v>0</v>
          </cell>
        </row>
        <row r="17">
          <cell r="O17">
            <v>0</v>
          </cell>
        </row>
        <row r="20">
          <cell r="O20">
            <v>1360400</v>
          </cell>
        </row>
        <row r="23">
          <cell r="O23">
            <v>700200</v>
          </cell>
        </row>
      </sheetData>
      <sheetData sheetId="14"/>
      <sheetData sheetId="15">
        <row r="14">
          <cell r="O14">
            <v>5234400</v>
          </cell>
        </row>
        <row r="17">
          <cell r="O17">
            <v>26208800</v>
          </cell>
        </row>
        <row r="20">
          <cell r="O20">
            <v>80000</v>
          </cell>
        </row>
        <row r="23">
          <cell r="O23">
            <v>72000</v>
          </cell>
        </row>
      </sheetData>
      <sheetData sheetId="16">
        <row r="14">
          <cell r="O14">
            <v>0</v>
          </cell>
        </row>
        <row r="17">
          <cell r="O17">
            <v>0</v>
          </cell>
        </row>
        <row r="20">
          <cell r="O20">
            <v>556830</v>
          </cell>
        </row>
        <row r="23">
          <cell r="O23">
            <v>4600604</v>
          </cell>
        </row>
      </sheetData>
      <sheetData sheetId="17">
        <row r="14">
          <cell r="O14">
            <v>0</v>
          </cell>
        </row>
        <row r="17">
          <cell r="O17">
            <v>0</v>
          </cell>
        </row>
        <row r="20">
          <cell r="O20">
            <v>0</v>
          </cell>
        </row>
        <row r="23">
          <cell r="O23">
            <v>357648734</v>
          </cell>
        </row>
      </sheetData>
      <sheetData sheetId="18"/>
      <sheetData sheetId="19">
        <row r="14">
          <cell r="O14">
            <v>762075</v>
          </cell>
        </row>
        <row r="17">
          <cell r="O17">
            <v>10850475</v>
          </cell>
        </row>
        <row r="20">
          <cell r="O20">
            <v>1777650</v>
          </cell>
        </row>
        <row r="23">
          <cell r="O23">
            <v>16912391</v>
          </cell>
        </row>
      </sheetData>
      <sheetData sheetId="20">
        <row r="14">
          <cell r="O14">
            <v>0</v>
          </cell>
        </row>
        <row r="17">
          <cell r="O17">
            <v>0</v>
          </cell>
        </row>
        <row r="20">
          <cell r="O20">
            <v>2355458246</v>
          </cell>
        </row>
        <row r="23">
          <cell r="O23">
            <v>0</v>
          </cell>
        </row>
      </sheetData>
      <sheetData sheetId="21">
        <row r="14">
          <cell r="O14">
            <v>2188846088</v>
          </cell>
        </row>
        <row r="17">
          <cell r="O17">
            <v>4377692176</v>
          </cell>
        </row>
        <row r="20">
          <cell r="O20">
            <v>5216773394</v>
          </cell>
        </row>
        <row r="23">
          <cell r="O23">
            <v>2188846088</v>
          </cell>
        </row>
      </sheetData>
      <sheetData sheetId="22">
        <row r="14">
          <cell r="O14">
            <v>0</v>
          </cell>
        </row>
        <row r="17">
          <cell r="O17">
            <v>0</v>
          </cell>
        </row>
        <row r="20">
          <cell r="O20">
            <v>0</v>
          </cell>
        </row>
        <row r="23">
          <cell r="O23">
            <v>0</v>
          </cell>
        </row>
      </sheetData>
      <sheetData sheetId="23">
        <row r="14">
          <cell r="O14">
            <v>0</v>
          </cell>
        </row>
        <row r="17">
          <cell r="O17">
            <v>0</v>
          </cell>
        </row>
        <row r="20">
          <cell r="O20">
            <v>0</v>
          </cell>
        </row>
        <row r="23">
          <cell r="O23">
            <v>0</v>
          </cell>
        </row>
      </sheetData>
      <sheetData sheetId="24">
        <row r="14">
          <cell r="O14">
            <v>0</v>
          </cell>
        </row>
        <row r="17">
          <cell r="O17">
            <v>0</v>
          </cell>
        </row>
        <row r="20">
          <cell r="O20">
            <v>0</v>
          </cell>
        </row>
        <row r="23">
          <cell r="O23">
            <v>0</v>
          </cell>
        </row>
      </sheetData>
      <sheetData sheetId="25">
        <row r="14">
          <cell r="O14">
            <v>0</v>
          </cell>
        </row>
        <row r="17">
          <cell r="O17">
            <v>0</v>
          </cell>
        </row>
        <row r="20">
          <cell r="O20">
            <v>0</v>
          </cell>
        </row>
        <row r="23">
          <cell r="O23">
            <v>2168759330</v>
          </cell>
        </row>
      </sheetData>
      <sheetData sheetId="26">
        <row r="14">
          <cell r="O14">
            <v>0</v>
          </cell>
        </row>
        <row r="17">
          <cell r="O17">
            <v>0</v>
          </cell>
        </row>
        <row r="20">
          <cell r="O20">
            <v>0</v>
          </cell>
        </row>
        <row r="23">
          <cell r="O23">
            <v>7714817837</v>
          </cell>
        </row>
      </sheetData>
      <sheetData sheetId="27">
        <row r="14">
          <cell r="O14">
            <v>0</v>
          </cell>
        </row>
        <row r="17">
          <cell r="O17">
            <v>721259239</v>
          </cell>
        </row>
        <row r="20">
          <cell r="O20">
            <v>0</v>
          </cell>
        </row>
        <row r="23">
          <cell r="O23">
            <v>708509781</v>
          </cell>
        </row>
      </sheetData>
      <sheetData sheetId="28">
        <row r="14">
          <cell r="O14">
            <v>0</v>
          </cell>
        </row>
        <row r="17">
          <cell r="O17">
            <v>0</v>
          </cell>
        </row>
        <row r="20">
          <cell r="O20">
            <v>3194022</v>
          </cell>
        </row>
        <row r="23">
          <cell r="O23">
            <v>260740775</v>
          </cell>
        </row>
      </sheetData>
      <sheetData sheetId="29">
        <row r="14">
          <cell r="O14">
            <v>2097371</v>
          </cell>
        </row>
        <row r="17">
          <cell r="O17">
            <v>118212080</v>
          </cell>
        </row>
        <row r="20">
          <cell r="O20">
            <v>97654149</v>
          </cell>
        </row>
        <row r="23">
          <cell r="O23">
            <v>122345765</v>
          </cell>
        </row>
      </sheetData>
      <sheetData sheetId="30">
        <row r="14">
          <cell r="O14">
            <v>4447368</v>
          </cell>
        </row>
        <row r="17">
          <cell r="O17">
            <v>6447368</v>
          </cell>
        </row>
        <row r="20">
          <cell r="O20">
            <v>4447368</v>
          </cell>
        </row>
        <row r="23">
          <cell r="O23">
            <v>6581368</v>
          </cell>
        </row>
      </sheetData>
      <sheetData sheetId="31">
        <row r="14">
          <cell r="O14">
            <v>2335514</v>
          </cell>
        </row>
        <row r="17">
          <cell r="O17">
            <v>2344444</v>
          </cell>
        </row>
        <row r="20">
          <cell r="O20">
            <v>2150014</v>
          </cell>
        </row>
        <row r="23">
          <cell r="O23">
            <v>2085728</v>
          </cell>
        </row>
      </sheetData>
      <sheetData sheetId="32">
        <row r="14">
          <cell r="O14">
            <v>0</v>
          </cell>
        </row>
        <row r="17">
          <cell r="O17">
            <v>17830051248</v>
          </cell>
        </row>
        <row r="20">
          <cell r="O20">
            <v>10777498932</v>
          </cell>
        </row>
        <row r="23">
          <cell r="O23">
            <v>10849404254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H246"/>
  <sheetViews>
    <sheetView topLeftCell="B1" workbookViewId="0">
      <selection activeCell="B6" sqref="B6:H6"/>
    </sheetView>
  </sheetViews>
  <sheetFormatPr baseColWidth="10" defaultRowHeight="15" x14ac:dyDescent="0.25"/>
  <cols>
    <col min="1" max="1" width="22.28515625" style="23" customWidth="1"/>
    <col min="2" max="2" width="46.85546875" style="23" customWidth="1"/>
    <col min="3" max="3" width="19.7109375" style="18" customWidth="1"/>
    <col min="4" max="4" width="17.7109375" style="23" customWidth="1"/>
    <col min="5" max="5" width="18.140625" style="23" customWidth="1"/>
    <col min="6" max="6" width="16.85546875" style="23" customWidth="1"/>
    <col min="7" max="7" width="15.7109375" style="23" customWidth="1"/>
    <col min="8" max="8" width="17" style="23" customWidth="1"/>
    <col min="9" max="9" width="11.42578125" style="23"/>
    <col min="10" max="10" width="17.5703125" style="23" customWidth="1"/>
    <col min="11" max="11" width="14.42578125" style="23" customWidth="1"/>
    <col min="12" max="12" width="17.140625" style="23" customWidth="1"/>
    <col min="13" max="13" width="14.140625" style="23" bestFit="1" customWidth="1"/>
    <col min="14" max="16384" width="11.42578125" style="23"/>
  </cols>
  <sheetData>
    <row r="1" spans="1:50" s="2" customFormat="1" ht="28.5" customHeight="1" x14ac:dyDescent="0.25">
      <c r="A1" s="97"/>
      <c r="B1" s="100" t="s">
        <v>0</v>
      </c>
      <c r="C1" s="101"/>
      <c r="D1" s="101"/>
      <c r="E1" s="101"/>
      <c r="F1" s="102"/>
      <c r="G1" s="1" t="s">
        <v>1</v>
      </c>
      <c r="H1" s="103"/>
    </row>
    <row r="2" spans="1:50" s="2" customFormat="1" ht="28.5" customHeight="1" x14ac:dyDescent="0.25">
      <c r="A2" s="98"/>
      <c r="B2" s="104" t="s">
        <v>2</v>
      </c>
      <c r="C2" s="105"/>
      <c r="D2" s="105"/>
      <c r="E2" s="105"/>
      <c r="F2" s="106"/>
      <c r="G2" s="3" t="s">
        <v>3</v>
      </c>
      <c r="H2" s="103"/>
    </row>
    <row r="3" spans="1:50" s="2" customFormat="1" ht="28.5" customHeight="1" x14ac:dyDescent="0.25">
      <c r="A3" s="99"/>
      <c r="B3" s="104" t="s">
        <v>4</v>
      </c>
      <c r="C3" s="105"/>
      <c r="D3" s="105"/>
      <c r="E3" s="105"/>
      <c r="F3" s="106"/>
      <c r="G3" s="4" t="s">
        <v>5</v>
      </c>
      <c r="H3" s="103"/>
    </row>
    <row r="4" spans="1:50" s="2" customFormat="1" x14ac:dyDescent="0.25"/>
    <row r="5" spans="1:50" s="2" customFormat="1" ht="38.25" customHeight="1" x14ac:dyDescent="0.25">
      <c r="A5" s="5" t="s">
        <v>6</v>
      </c>
      <c r="B5" s="94" t="s">
        <v>7</v>
      </c>
      <c r="C5" s="95"/>
      <c r="D5" s="95"/>
      <c r="E5" s="95"/>
      <c r="F5" s="95"/>
      <c r="G5" s="95"/>
      <c r="H5" s="96"/>
    </row>
    <row r="6" spans="1:50" s="2" customFormat="1" ht="38.25" customHeight="1" x14ac:dyDescent="0.25">
      <c r="A6" s="5" t="s">
        <v>8</v>
      </c>
      <c r="B6" s="94">
        <v>2022</v>
      </c>
      <c r="C6" s="95"/>
      <c r="D6" s="95"/>
      <c r="E6" s="95"/>
      <c r="F6" s="95"/>
      <c r="G6" s="95"/>
      <c r="H6" s="96"/>
    </row>
    <row r="7" spans="1:50" s="2" customFormat="1" ht="38.25" customHeight="1" x14ac:dyDescent="0.25">
      <c r="A7" s="5" t="s">
        <v>9</v>
      </c>
      <c r="B7" s="94" t="s">
        <v>46</v>
      </c>
      <c r="C7" s="95"/>
      <c r="D7" s="95"/>
      <c r="E7" s="95"/>
      <c r="F7" s="95"/>
      <c r="G7" s="95"/>
      <c r="H7" s="96"/>
    </row>
    <row r="8" spans="1:50" s="6" customFormat="1" ht="11.25" x14ac:dyDescent="0.2">
      <c r="C8" s="7"/>
      <c r="D8" s="7"/>
      <c r="E8" s="7"/>
      <c r="F8" s="8"/>
      <c r="G8" s="9"/>
      <c r="H8" s="9"/>
      <c r="J8" s="10"/>
    </row>
    <row r="9" spans="1:50" s="20" customFormat="1" ht="31.5" customHeight="1" x14ac:dyDescent="0.25">
      <c r="A9" s="11" t="s">
        <v>10</v>
      </c>
      <c r="B9" s="11" t="s">
        <v>11</v>
      </c>
      <c r="C9" s="12" t="s">
        <v>193</v>
      </c>
      <c r="D9" s="13" t="s">
        <v>12</v>
      </c>
      <c r="E9" s="14" t="s">
        <v>194</v>
      </c>
      <c r="F9" s="15" t="s">
        <v>13</v>
      </c>
      <c r="G9" s="16" t="s">
        <v>14</v>
      </c>
      <c r="H9" s="17" t="s">
        <v>15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 s="22" customFormat="1" ht="15.75" customHeight="1" x14ac:dyDescent="0.25">
      <c r="A10" s="35">
        <v>1</v>
      </c>
      <c r="B10" s="36" t="s">
        <v>47</v>
      </c>
      <c r="C10" s="37">
        <f>+C11+C70+C98</f>
        <v>357700498000</v>
      </c>
      <c r="D10" s="37">
        <f t="shared" ref="D10:H10" si="0">+D11+D70+D98</f>
        <v>0</v>
      </c>
      <c r="E10" s="37">
        <f t="shared" si="0"/>
        <v>357700498000</v>
      </c>
      <c r="F10" s="37">
        <f t="shared" si="0"/>
        <v>3494336220</v>
      </c>
      <c r="G10" s="37">
        <f t="shared" si="0"/>
        <v>0</v>
      </c>
      <c r="H10" s="37">
        <f t="shared" si="0"/>
        <v>6979792187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50" s="22" customFormat="1" ht="15.75" customHeight="1" x14ac:dyDescent="0.25">
      <c r="A11" s="38" t="s">
        <v>48</v>
      </c>
      <c r="B11" s="39" t="s">
        <v>16</v>
      </c>
      <c r="C11" s="40">
        <f>+C12+C19</f>
        <v>83602748000</v>
      </c>
      <c r="D11" s="40">
        <f t="shared" ref="D11:H11" si="1">+D12+D19</f>
        <v>0</v>
      </c>
      <c r="E11" s="40">
        <f t="shared" si="1"/>
        <v>83602748000</v>
      </c>
      <c r="F11" s="40">
        <f t="shared" si="1"/>
        <v>3485455967</v>
      </c>
      <c r="G11" s="40">
        <f t="shared" si="1"/>
        <v>0</v>
      </c>
      <c r="H11" s="40">
        <f t="shared" si="1"/>
        <v>6970911934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50" s="22" customFormat="1" ht="15.75" customHeight="1" x14ac:dyDescent="0.25">
      <c r="A12" s="41" t="s">
        <v>49</v>
      </c>
      <c r="B12" s="42" t="s">
        <v>17</v>
      </c>
      <c r="C12" s="43">
        <f>+C13</f>
        <v>13687000000</v>
      </c>
      <c r="D12" s="43">
        <f t="shared" ref="D12:H15" si="2">+D13</f>
        <v>0</v>
      </c>
      <c r="E12" s="43">
        <f t="shared" si="2"/>
        <v>13687000000</v>
      </c>
      <c r="F12" s="43">
        <f t="shared" si="2"/>
        <v>0</v>
      </c>
      <c r="G12" s="43">
        <f t="shared" si="2"/>
        <v>0</v>
      </c>
      <c r="H12" s="43">
        <f t="shared" si="2"/>
        <v>3485455967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50" s="22" customFormat="1" ht="15.75" customHeight="1" x14ac:dyDescent="0.25">
      <c r="A13" s="44" t="s">
        <v>50</v>
      </c>
      <c r="B13" s="45" t="s">
        <v>51</v>
      </c>
      <c r="C13" s="46">
        <f>+C14</f>
        <v>13687000000</v>
      </c>
      <c r="D13" s="46">
        <f t="shared" si="2"/>
        <v>0</v>
      </c>
      <c r="E13" s="46">
        <f t="shared" si="2"/>
        <v>13687000000</v>
      </c>
      <c r="F13" s="46">
        <f t="shared" si="2"/>
        <v>0</v>
      </c>
      <c r="G13" s="46">
        <f t="shared" si="2"/>
        <v>0</v>
      </c>
      <c r="H13" s="46">
        <f t="shared" si="2"/>
        <v>3485455967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</row>
    <row r="14" spans="1:50" s="22" customFormat="1" ht="15.75" customHeight="1" x14ac:dyDescent="0.25">
      <c r="A14" s="47" t="s">
        <v>52</v>
      </c>
      <c r="B14" s="48" t="s">
        <v>53</v>
      </c>
      <c r="C14" s="49">
        <f>+C15</f>
        <v>13687000000</v>
      </c>
      <c r="D14" s="49">
        <f t="shared" si="2"/>
        <v>0</v>
      </c>
      <c r="E14" s="49">
        <f t="shared" si="2"/>
        <v>13687000000</v>
      </c>
      <c r="F14" s="49">
        <f t="shared" si="2"/>
        <v>0</v>
      </c>
      <c r="G14" s="49">
        <f t="shared" si="2"/>
        <v>0</v>
      </c>
      <c r="H14" s="49">
        <f t="shared" si="2"/>
        <v>3485455967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50" ht="22.5" customHeight="1" x14ac:dyDescent="0.25">
      <c r="A15" s="50" t="s">
        <v>54</v>
      </c>
      <c r="B15" s="51" t="s">
        <v>55</v>
      </c>
      <c r="C15" s="52">
        <f>+C16</f>
        <v>13687000000</v>
      </c>
      <c r="D15" s="52">
        <f t="shared" si="2"/>
        <v>0</v>
      </c>
      <c r="E15" s="52">
        <f t="shared" si="2"/>
        <v>13687000000</v>
      </c>
      <c r="F15" s="52">
        <f t="shared" si="2"/>
        <v>0</v>
      </c>
      <c r="G15" s="52">
        <f t="shared" si="2"/>
        <v>0</v>
      </c>
      <c r="H15" s="52">
        <f t="shared" si="2"/>
        <v>3485455967</v>
      </c>
      <c r="K15" s="18"/>
      <c r="L15" s="24"/>
    </row>
    <row r="16" spans="1:50" x14ac:dyDescent="0.25">
      <c r="A16" s="53" t="s">
        <v>56</v>
      </c>
      <c r="B16" s="54" t="s">
        <v>57</v>
      </c>
      <c r="C16" s="55">
        <f>+C17+C18</f>
        <v>13687000000</v>
      </c>
      <c r="D16" s="55">
        <f t="shared" ref="D16:H16" si="3">+D17+D18</f>
        <v>0</v>
      </c>
      <c r="E16" s="55">
        <f t="shared" si="3"/>
        <v>13687000000</v>
      </c>
      <c r="F16" s="55">
        <f t="shared" si="3"/>
        <v>0</v>
      </c>
      <c r="G16" s="55">
        <f t="shared" si="3"/>
        <v>0</v>
      </c>
      <c r="H16" s="55">
        <f t="shared" si="3"/>
        <v>3485455967</v>
      </c>
      <c r="K16" s="18"/>
      <c r="L16" s="24"/>
    </row>
    <row r="17" spans="1:12" ht="15.75" customHeight="1" x14ac:dyDescent="0.25">
      <c r="A17" s="33" t="s">
        <v>58</v>
      </c>
      <c r="B17" s="33" t="s">
        <v>59</v>
      </c>
      <c r="C17" s="56"/>
      <c r="D17" s="25">
        <v>0</v>
      </c>
      <c r="E17" s="25">
        <f>+D17</f>
        <v>0</v>
      </c>
      <c r="F17" s="25">
        <v>0</v>
      </c>
      <c r="G17" s="25">
        <v>0</v>
      </c>
      <c r="H17" s="25">
        <f>+F17-G17</f>
        <v>0</v>
      </c>
      <c r="K17" s="18"/>
      <c r="L17" s="24"/>
    </row>
    <row r="18" spans="1:12" ht="15.75" customHeight="1" x14ac:dyDescent="0.25">
      <c r="A18" s="33" t="s">
        <v>60</v>
      </c>
      <c r="B18" s="57" t="s">
        <v>18</v>
      </c>
      <c r="C18" s="56">
        <v>13687000000</v>
      </c>
      <c r="D18" s="25">
        <v>0</v>
      </c>
      <c r="E18" s="25">
        <f>+D18+C18</f>
        <v>13687000000</v>
      </c>
      <c r="F18" s="25">
        <f>+'[1]ESTAMPILLA UD LEY 1825 1,1'!$O$14</f>
        <v>0</v>
      </c>
      <c r="G18" s="25">
        <v>0</v>
      </c>
      <c r="H18" s="25">
        <f t="shared" ref="H18" si="4">+H19</f>
        <v>3485455967</v>
      </c>
      <c r="K18" s="18"/>
      <c r="L18" s="24"/>
    </row>
    <row r="19" spans="1:12" ht="15.75" customHeight="1" x14ac:dyDescent="0.25">
      <c r="A19" s="41" t="s">
        <v>61</v>
      </c>
      <c r="B19" s="42" t="s">
        <v>62</v>
      </c>
      <c r="C19" s="43">
        <f>+C20+C43+C52</f>
        <v>69915748000</v>
      </c>
      <c r="D19" s="43">
        <f t="shared" ref="D19:H19" si="5">+D20+D43+D52</f>
        <v>0</v>
      </c>
      <c r="E19" s="43">
        <f t="shared" si="5"/>
        <v>69915748000</v>
      </c>
      <c r="F19" s="43">
        <f t="shared" si="5"/>
        <v>3485455967</v>
      </c>
      <c r="G19" s="43">
        <f t="shared" si="5"/>
        <v>0</v>
      </c>
      <c r="H19" s="43">
        <f t="shared" si="5"/>
        <v>3485455967</v>
      </c>
      <c r="K19" s="18"/>
      <c r="L19" s="24"/>
    </row>
    <row r="20" spans="1:12" x14ac:dyDescent="0.25">
      <c r="A20" s="44" t="s">
        <v>63</v>
      </c>
      <c r="B20" s="45" t="s">
        <v>64</v>
      </c>
      <c r="C20" s="46">
        <f>+C21</f>
        <v>19319702000</v>
      </c>
      <c r="D20" s="46">
        <f t="shared" ref="D20:H20" si="6">+D21</f>
        <v>0</v>
      </c>
      <c r="E20" s="46">
        <f t="shared" si="6"/>
        <v>19319702000</v>
      </c>
      <c r="F20" s="46">
        <f t="shared" si="6"/>
        <v>1295847804</v>
      </c>
      <c r="G20" s="46">
        <f t="shared" si="6"/>
        <v>0</v>
      </c>
      <c r="H20" s="46">
        <f t="shared" si="6"/>
        <v>1295847804</v>
      </c>
      <c r="K20" s="18"/>
      <c r="L20" s="24"/>
    </row>
    <row r="21" spans="1:12" x14ac:dyDescent="0.25">
      <c r="A21" s="47" t="s">
        <v>65</v>
      </c>
      <c r="B21" s="48" t="s">
        <v>66</v>
      </c>
      <c r="C21" s="49">
        <f>+C22+C39</f>
        <v>19319702000</v>
      </c>
      <c r="D21" s="49">
        <f t="shared" ref="D21:H21" si="7">+D22+D39</f>
        <v>0</v>
      </c>
      <c r="E21" s="49">
        <f t="shared" si="7"/>
        <v>19319702000</v>
      </c>
      <c r="F21" s="49">
        <f t="shared" si="7"/>
        <v>1295847804</v>
      </c>
      <c r="G21" s="49">
        <f t="shared" si="7"/>
        <v>0</v>
      </c>
      <c r="H21" s="49">
        <f t="shared" si="7"/>
        <v>1295847804</v>
      </c>
      <c r="K21" s="18"/>
      <c r="L21" s="24"/>
    </row>
    <row r="22" spans="1:12" ht="15.75" customHeight="1" x14ac:dyDescent="0.25">
      <c r="A22" s="50" t="s">
        <v>67</v>
      </c>
      <c r="B22" s="51" t="s">
        <v>68</v>
      </c>
      <c r="C22" s="52">
        <f>+C23+C28</f>
        <v>18766175000</v>
      </c>
      <c r="D22" s="52">
        <f t="shared" ref="D22:H22" si="8">+D23+D28</f>
        <v>0</v>
      </c>
      <c r="E22" s="52">
        <f t="shared" si="8"/>
        <v>18766175000</v>
      </c>
      <c r="F22" s="52">
        <f t="shared" si="8"/>
        <v>1290613404</v>
      </c>
      <c r="G22" s="52">
        <f t="shared" si="8"/>
        <v>0</v>
      </c>
      <c r="H22" s="52">
        <f t="shared" si="8"/>
        <v>1290613404</v>
      </c>
      <c r="K22" s="18"/>
      <c r="L22" s="24"/>
    </row>
    <row r="23" spans="1:12" x14ac:dyDescent="0.25">
      <c r="A23" s="53" t="s">
        <v>69</v>
      </c>
      <c r="B23" s="54" t="s">
        <v>70</v>
      </c>
      <c r="C23" s="55">
        <f>SUM(C24:C27)</f>
        <v>5094843000</v>
      </c>
      <c r="D23" s="55">
        <f t="shared" ref="D23:H23" si="9">SUM(D24:D27)</f>
        <v>0</v>
      </c>
      <c r="E23" s="55">
        <f t="shared" si="9"/>
        <v>5094843000</v>
      </c>
      <c r="F23" s="55">
        <f t="shared" si="9"/>
        <v>600121060</v>
      </c>
      <c r="G23" s="55">
        <f t="shared" si="9"/>
        <v>0</v>
      </c>
      <c r="H23" s="55">
        <f t="shared" si="9"/>
        <v>600121060</v>
      </c>
      <c r="K23" s="18"/>
      <c r="L23" s="24"/>
    </row>
    <row r="24" spans="1:12" ht="15.75" customHeight="1" x14ac:dyDescent="0.25">
      <c r="A24" s="33" t="s">
        <v>71</v>
      </c>
      <c r="B24" s="33" t="s">
        <v>72</v>
      </c>
      <c r="C24" s="56">
        <v>1955938000</v>
      </c>
      <c r="D24" s="25">
        <v>0</v>
      </c>
      <c r="E24" s="25">
        <f t="shared" ref="E24:E27" si="10">+D24+C24</f>
        <v>1955938000</v>
      </c>
      <c r="F24" s="25">
        <f>+'[1]INSCRIPCIONES PREGRADO'!$O$14</f>
        <v>572600000</v>
      </c>
      <c r="G24" s="25">
        <v>0</v>
      </c>
      <c r="H24" s="25">
        <f>+F24-G24</f>
        <v>572600000</v>
      </c>
      <c r="K24" s="18"/>
      <c r="L24" s="24"/>
    </row>
    <row r="25" spans="1:12" ht="15.75" customHeight="1" x14ac:dyDescent="0.25">
      <c r="A25" s="26" t="s">
        <v>73</v>
      </c>
      <c r="B25" s="26" t="s">
        <v>74</v>
      </c>
      <c r="C25" s="56">
        <v>306150000</v>
      </c>
      <c r="D25" s="25">
        <v>0</v>
      </c>
      <c r="E25" s="25">
        <f t="shared" si="10"/>
        <v>306150000</v>
      </c>
      <c r="F25" s="25">
        <f>+'[1]DERECHOS DE GRADO PREGRADO'!$O$14</f>
        <v>10094100</v>
      </c>
      <c r="G25" s="25">
        <v>0</v>
      </c>
      <c r="H25" s="25">
        <f>+F25-G25</f>
        <v>10094100</v>
      </c>
      <c r="K25" s="18"/>
      <c r="L25" s="24"/>
    </row>
    <row r="26" spans="1:12" ht="15.75" customHeight="1" x14ac:dyDescent="0.25">
      <c r="A26" s="33" t="s">
        <v>75</v>
      </c>
      <c r="B26" s="58" t="s">
        <v>76</v>
      </c>
      <c r="C26" s="59">
        <v>2698245000</v>
      </c>
      <c r="D26" s="25">
        <v>0</v>
      </c>
      <c r="E26" s="25">
        <f t="shared" si="10"/>
        <v>2698245000</v>
      </c>
      <c r="F26" s="25">
        <f>+'[1]MATRICULAS PREGRADO'!$O$14</f>
        <v>0</v>
      </c>
      <c r="G26" s="25">
        <v>0</v>
      </c>
      <c r="H26" s="25">
        <f>+F26-G26</f>
        <v>0</v>
      </c>
      <c r="K26" s="18"/>
      <c r="L26" s="24"/>
    </row>
    <row r="27" spans="1:12" ht="23.25" customHeight="1" x14ac:dyDescent="0.25">
      <c r="A27" s="26" t="s">
        <v>77</v>
      </c>
      <c r="B27" s="26" t="s">
        <v>78</v>
      </c>
      <c r="C27" s="56">
        <v>134510000</v>
      </c>
      <c r="D27" s="25">
        <v>0</v>
      </c>
      <c r="E27" s="25">
        <f t="shared" si="10"/>
        <v>134510000</v>
      </c>
      <c r="F27" s="25">
        <f>+'[1]CERT CONST PECUNIA PREGRADO'!$O$14</f>
        <v>17426960</v>
      </c>
      <c r="G27" s="25">
        <v>0</v>
      </c>
      <c r="H27" s="25">
        <f>+F27-G27</f>
        <v>17426960</v>
      </c>
      <c r="K27" s="18"/>
      <c r="L27" s="24"/>
    </row>
    <row r="28" spans="1:12" ht="15.75" customHeight="1" x14ac:dyDescent="0.2">
      <c r="A28" s="53" t="s">
        <v>79</v>
      </c>
      <c r="B28" s="60" t="s">
        <v>80</v>
      </c>
      <c r="C28" s="55">
        <f>+C29+C30+C31+C38</f>
        <v>13671332000</v>
      </c>
      <c r="D28" s="55">
        <f t="shared" ref="D28:H28" si="11">+D29+D30+D31+D38</f>
        <v>0</v>
      </c>
      <c r="E28" s="55">
        <f t="shared" si="11"/>
        <v>13671332000</v>
      </c>
      <c r="F28" s="55">
        <f t="shared" si="11"/>
        <v>690492344</v>
      </c>
      <c r="G28" s="55">
        <f t="shared" si="11"/>
        <v>0</v>
      </c>
      <c r="H28" s="55">
        <f t="shared" si="11"/>
        <v>690492344</v>
      </c>
      <c r="K28" s="18"/>
      <c r="L28" s="24"/>
    </row>
    <row r="29" spans="1:12" ht="15.75" customHeight="1" x14ac:dyDescent="0.25">
      <c r="A29" s="26" t="s">
        <v>81</v>
      </c>
      <c r="B29" s="26" t="s">
        <v>72</v>
      </c>
      <c r="C29" s="56">
        <v>270677000</v>
      </c>
      <c r="D29" s="25">
        <v>0</v>
      </c>
      <c r="E29" s="25">
        <f t="shared" ref="E29:E30" si="12">+D29+C29</f>
        <v>270677000</v>
      </c>
      <c r="F29" s="25">
        <f>+'[1]INSCRIPCIONES POSGRADO'!$O$14</f>
        <v>15850000</v>
      </c>
      <c r="G29" s="25">
        <v>0</v>
      </c>
      <c r="H29" s="25">
        <f>+F29-G29</f>
        <v>15850000</v>
      </c>
      <c r="K29" s="18"/>
      <c r="L29" s="24"/>
    </row>
    <row r="30" spans="1:12" ht="15.75" customHeight="1" x14ac:dyDescent="0.25">
      <c r="A30" s="26" t="s">
        <v>82</v>
      </c>
      <c r="B30" s="26" t="s">
        <v>74</v>
      </c>
      <c r="C30" s="56">
        <v>306150000</v>
      </c>
      <c r="D30" s="25">
        <v>0</v>
      </c>
      <c r="E30" s="25">
        <f t="shared" si="12"/>
        <v>306150000</v>
      </c>
      <c r="F30" s="25">
        <f>+'[1]DERECHOS DE GRADO POSGRADO'!$O$14</f>
        <v>0</v>
      </c>
      <c r="G30" s="25">
        <v>0</v>
      </c>
      <c r="H30" s="25">
        <f>+F30-G30</f>
        <v>0</v>
      </c>
      <c r="K30" s="18"/>
      <c r="L30" s="24"/>
    </row>
    <row r="31" spans="1:12" ht="15.75" customHeight="1" x14ac:dyDescent="0.25">
      <c r="A31" s="58" t="s">
        <v>83</v>
      </c>
      <c r="B31" s="58" t="s">
        <v>76</v>
      </c>
      <c r="C31" s="59">
        <f>SUM(C32:C37)</f>
        <v>12959995000</v>
      </c>
      <c r="D31" s="59">
        <f t="shared" ref="D31:H31" si="13">SUM(D32:D37)</f>
        <v>0</v>
      </c>
      <c r="E31" s="59">
        <f t="shared" si="13"/>
        <v>12959995000</v>
      </c>
      <c r="F31" s="59">
        <f t="shared" si="13"/>
        <v>674642344</v>
      </c>
      <c r="G31" s="59">
        <f t="shared" si="13"/>
        <v>0</v>
      </c>
      <c r="H31" s="59">
        <f t="shared" si="13"/>
        <v>674642344</v>
      </c>
      <c r="K31" s="18"/>
      <c r="L31" s="24"/>
    </row>
    <row r="32" spans="1:12" ht="15.75" customHeight="1" x14ac:dyDescent="0.25">
      <c r="A32" s="58" t="s">
        <v>84</v>
      </c>
      <c r="B32" s="58" t="s">
        <v>20</v>
      </c>
      <c r="C32" s="59">
        <v>331381000</v>
      </c>
      <c r="D32" s="25">
        <v>0</v>
      </c>
      <c r="E32" s="25">
        <f t="shared" ref="E32:E38" si="14">+D32+C32</f>
        <v>331381000</v>
      </c>
      <c r="F32" s="25">
        <f>+'[1]MATRI POS ARTES'!$O$14</f>
        <v>52113054</v>
      </c>
      <c r="G32" s="25">
        <v>0</v>
      </c>
      <c r="H32" s="25">
        <f t="shared" ref="H32:H35" si="15">+F32-G32</f>
        <v>52113054</v>
      </c>
      <c r="K32" s="18"/>
      <c r="L32" s="24"/>
    </row>
    <row r="33" spans="1:44" ht="15.75" customHeight="1" x14ac:dyDescent="0.25">
      <c r="A33" s="58" t="s">
        <v>85</v>
      </c>
      <c r="B33" s="58" t="s">
        <v>21</v>
      </c>
      <c r="C33" s="59">
        <v>5611379000</v>
      </c>
      <c r="D33" s="25">
        <v>0</v>
      </c>
      <c r="E33" s="25">
        <f t="shared" si="14"/>
        <v>5611379000</v>
      </c>
      <c r="F33" s="25">
        <f>+'[1]MATRI POS CIENCIAS'!$O$14</f>
        <v>197347292</v>
      </c>
      <c r="G33" s="25">
        <v>0</v>
      </c>
      <c r="H33" s="25">
        <f t="shared" si="15"/>
        <v>197347292</v>
      </c>
      <c r="K33" s="18"/>
      <c r="L33" s="24"/>
    </row>
    <row r="34" spans="1:44" ht="15.75" customHeight="1" x14ac:dyDescent="0.25">
      <c r="A34" s="58" t="s">
        <v>86</v>
      </c>
      <c r="B34" s="58" t="s">
        <v>22</v>
      </c>
      <c r="C34" s="59">
        <v>5757989000</v>
      </c>
      <c r="D34" s="25">
        <v>0</v>
      </c>
      <c r="E34" s="25">
        <f t="shared" si="14"/>
        <v>5757989000</v>
      </c>
      <c r="F34" s="25">
        <f>+'[1]MATRI POS ING'!$O$14</f>
        <v>70883199</v>
      </c>
      <c r="G34" s="25">
        <v>0</v>
      </c>
      <c r="H34" s="25">
        <f t="shared" si="15"/>
        <v>70883199</v>
      </c>
      <c r="K34" s="18"/>
      <c r="L34" s="24"/>
    </row>
    <row r="35" spans="1:44" ht="15.75" customHeight="1" x14ac:dyDescent="0.25">
      <c r="A35" s="58" t="s">
        <v>87</v>
      </c>
      <c r="B35" s="58" t="s">
        <v>23</v>
      </c>
      <c r="C35" s="59">
        <v>1094560000</v>
      </c>
      <c r="D35" s="25">
        <v>0</v>
      </c>
      <c r="E35" s="25">
        <f t="shared" si="14"/>
        <v>1094560000</v>
      </c>
      <c r="F35" s="25">
        <f>+'[1]MATRI POS MARN'!$O$14</f>
        <v>247619675</v>
      </c>
      <c r="G35" s="25">
        <v>0</v>
      </c>
      <c r="H35" s="25">
        <f t="shared" si="15"/>
        <v>247619675</v>
      </c>
      <c r="K35" s="18"/>
      <c r="L35" s="24"/>
    </row>
    <row r="36" spans="1:44" ht="15.75" customHeight="1" x14ac:dyDescent="0.25">
      <c r="A36" s="58" t="s">
        <v>88</v>
      </c>
      <c r="B36" s="58" t="s">
        <v>24</v>
      </c>
      <c r="C36" s="59">
        <v>164686000</v>
      </c>
      <c r="D36" s="25">
        <v>0</v>
      </c>
      <c r="E36" s="25">
        <f t="shared" si="14"/>
        <v>164686000</v>
      </c>
      <c r="F36" s="25">
        <f>+'[1]MATRI POS TECNO'!$O$14</f>
        <v>106679124</v>
      </c>
      <c r="G36" s="25">
        <v>0</v>
      </c>
      <c r="H36" s="25">
        <f t="shared" ref="H36:H38" si="16">+F36-G36</f>
        <v>106679124</v>
      </c>
      <c r="K36" s="18"/>
      <c r="L36" s="24"/>
    </row>
    <row r="37" spans="1:44" ht="15.75" customHeight="1" x14ac:dyDescent="0.25">
      <c r="A37" s="58" t="s">
        <v>89</v>
      </c>
      <c r="B37" s="58" t="s">
        <v>90</v>
      </c>
      <c r="C37" s="59">
        <v>0</v>
      </c>
      <c r="D37" s="25">
        <v>0</v>
      </c>
      <c r="E37" s="25">
        <f t="shared" si="14"/>
        <v>0</v>
      </c>
      <c r="F37" s="25">
        <f>+'[1]MATRI POS CIED GUAJIRA'!$O$14</f>
        <v>0</v>
      </c>
      <c r="G37" s="25">
        <v>0</v>
      </c>
      <c r="H37" s="25">
        <f t="shared" si="16"/>
        <v>0</v>
      </c>
      <c r="K37" s="18"/>
    </row>
    <row r="38" spans="1:44" ht="15.75" customHeight="1" x14ac:dyDescent="0.25">
      <c r="A38" s="61" t="s">
        <v>91</v>
      </c>
      <c r="B38" s="61" t="s">
        <v>78</v>
      </c>
      <c r="C38" s="59">
        <v>134510000</v>
      </c>
      <c r="D38" s="25">
        <v>0</v>
      </c>
      <c r="E38" s="25">
        <f t="shared" si="14"/>
        <v>134510000</v>
      </c>
      <c r="F38" s="25">
        <f>+'[1]CERTIF CONST POSGRADO'!$O$14</f>
        <v>0</v>
      </c>
      <c r="G38" s="25">
        <v>0</v>
      </c>
      <c r="H38" s="25">
        <f t="shared" si="16"/>
        <v>0</v>
      </c>
      <c r="K38" s="18"/>
      <c r="L38" s="24"/>
    </row>
    <row r="39" spans="1:44" ht="15.75" customHeight="1" x14ac:dyDescent="0.25">
      <c r="A39" s="50" t="s">
        <v>92</v>
      </c>
      <c r="B39" s="50" t="s">
        <v>93</v>
      </c>
      <c r="C39" s="62">
        <f>SUM(C40:C42)</f>
        <v>553527000</v>
      </c>
      <c r="D39" s="62">
        <f t="shared" ref="D39:H39" si="17">SUM(D40:D42)</f>
        <v>0</v>
      </c>
      <c r="E39" s="62">
        <f t="shared" si="17"/>
        <v>553527000</v>
      </c>
      <c r="F39" s="62">
        <f t="shared" si="17"/>
        <v>5234400</v>
      </c>
      <c r="G39" s="62">
        <f t="shared" si="17"/>
        <v>0</v>
      </c>
      <c r="H39" s="62">
        <f t="shared" si="17"/>
        <v>5234400</v>
      </c>
      <c r="K39" s="18"/>
      <c r="L39" s="24"/>
    </row>
    <row r="40" spans="1:44" ht="15.75" customHeight="1" x14ac:dyDescent="0.25">
      <c r="A40" s="26" t="s">
        <v>94</v>
      </c>
      <c r="B40" s="26" t="s">
        <v>25</v>
      </c>
      <c r="C40" s="56">
        <v>0</v>
      </c>
      <c r="D40" s="25">
        <v>0</v>
      </c>
      <c r="E40" s="25">
        <f t="shared" ref="E40:E42" si="18">+D40+C40</f>
        <v>0</v>
      </c>
      <c r="F40" s="25">
        <f>+'[1]CURSOS DE VACACIONES'!$K$13</f>
        <v>0</v>
      </c>
      <c r="G40" s="25">
        <v>0</v>
      </c>
      <c r="H40" s="25">
        <f t="shared" ref="H40:H42" si="19">+F40-G40</f>
        <v>0</v>
      </c>
      <c r="K40" s="18"/>
      <c r="L40" s="24"/>
    </row>
    <row r="41" spans="1:44" ht="15.75" customHeight="1" x14ac:dyDescent="0.25">
      <c r="A41" s="26" t="s">
        <v>95</v>
      </c>
      <c r="B41" s="26" t="s">
        <v>26</v>
      </c>
      <c r="C41" s="56">
        <v>454901000</v>
      </c>
      <c r="D41" s="25">
        <v>0</v>
      </c>
      <c r="E41" s="25">
        <f t="shared" si="18"/>
        <v>454901000</v>
      </c>
      <c r="F41" s="25">
        <f>+[1]SISTEMATIZACIÓN!$O$14</f>
        <v>5234400</v>
      </c>
      <c r="G41" s="25">
        <v>0</v>
      </c>
      <c r="H41" s="25">
        <f t="shared" si="19"/>
        <v>5234400</v>
      </c>
      <c r="K41" s="18"/>
      <c r="L41" s="24"/>
    </row>
    <row r="42" spans="1:44" ht="15.75" customHeight="1" x14ac:dyDescent="0.25">
      <c r="A42" s="26" t="s">
        <v>96</v>
      </c>
      <c r="B42" s="57" t="s">
        <v>30</v>
      </c>
      <c r="C42" s="56">
        <v>98626000</v>
      </c>
      <c r="D42" s="25">
        <v>0</v>
      </c>
      <c r="E42" s="25">
        <f t="shared" si="18"/>
        <v>98626000</v>
      </c>
      <c r="F42" s="25">
        <f>+'[1]OTROS INGRESOS'!$O$14</f>
        <v>0</v>
      </c>
      <c r="G42" s="25">
        <v>0</v>
      </c>
      <c r="H42" s="25">
        <f t="shared" si="19"/>
        <v>0</v>
      </c>
      <c r="K42" s="18"/>
      <c r="L42" s="24"/>
    </row>
    <row r="43" spans="1:44" ht="15.75" customHeight="1" x14ac:dyDescent="0.25">
      <c r="A43" s="63" t="s">
        <v>97</v>
      </c>
      <c r="B43" s="45" t="s">
        <v>19</v>
      </c>
      <c r="C43" s="46">
        <f t="shared" ref="C43:H47" si="20">+C44</f>
        <v>995977000</v>
      </c>
      <c r="D43" s="46">
        <f t="shared" si="20"/>
        <v>0</v>
      </c>
      <c r="E43" s="46">
        <f t="shared" si="20"/>
        <v>995977000</v>
      </c>
      <c r="F43" s="46">
        <f t="shared" si="20"/>
        <v>762075</v>
      </c>
      <c r="G43" s="46">
        <f t="shared" si="20"/>
        <v>0</v>
      </c>
      <c r="H43" s="46">
        <f t="shared" si="20"/>
        <v>762075</v>
      </c>
      <c r="K43" s="18"/>
      <c r="L43" s="24"/>
    </row>
    <row r="44" spans="1:44" ht="15.75" customHeight="1" x14ac:dyDescent="0.25">
      <c r="A44" s="64" t="s">
        <v>98</v>
      </c>
      <c r="B44" s="48" t="s">
        <v>99</v>
      </c>
      <c r="C44" s="65">
        <f t="shared" si="20"/>
        <v>995977000</v>
      </c>
      <c r="D44" s="65">
        <f t="shared" si="20"/>
        <v>0</v>
      </c>
      <c r="E44" s="65">
        <f t="shared" si="20"/>
        <v>995977000</v>
      </c>
      <c r="F44" s="65">
        <f t="shared" si="20"/>
        <v>762075</v>
      </c>
      <c r="G44" s="65">
        <f t="shared" si="20"/>
        <v>0</v>
      </c>
      <c r="H44" s="65">
        <f t="shared" si="20"/>
        <v>762075</v>
      </c>
      <c r="K44" s="18"/>
      <c r="L44" s="24"/>
    </row>
    <row r="45" spans="1:44" s="22" customFormat="1" ht="15.75" customHeight="1" x14ac:dyDescent="0.25">
      <c r="A45" s="66" t="s">
        <v>100</v>
      </c>
      <c r="B45" s="51" t="s">
        <v>101</v>
      </c>
      <c r="C45" s="62">
        <f>+C46</f>
        <v>995977000</v>
      </c>
      <c r="D45" s="62">
        <f t="shared" si="20"/>
        <v>0</v>
      </c>
      <c r="E45" s="62">
        <f t="shared" si="20"/>
        <v>995977000</v>
      </c>
      <c r="F45" s="62">
        <f t="shared" si="20"/>
        <v>762075</v>
      </c>
      <c r="G45" s="62">
        <f t="shared" si="20"/>
        <v>0</v>
      </c>
      <c r="H45" s="62">
        <f t="shared" si="20"/>
        <v>762075</v>
      </c>
      <c r="I45" s="21"/>
      <c r="J45" s="23"/>
      <c r="K45" s="18"/>
      <c r="L45" s="24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</row>
    <row r="46" spans="1:44" ht="23.25" customHeight="1" x14ac:dyDescent="0.25">
      <c r="A46" s="67" t="s">
        <v>102</v>
      </c>
      <c r="B46" s="54" t="s">
        <v>103</v>
      </c>
      <c r="C46" s="68">
        <f>+C47</f>
        <v>995977000</v>
      </c>
      <c r="D46" s="68">
        <f t="shared" si="20"/>
        <v>0</v>
      </c>
      <c r="E46" s="68">
        <f t="shared" si="20"/>
        <v>995977000</v>
      </c>
      <c r="F46" s="68">
        <f t="shared" si="20"/>
        <v>762075</v>
      </c>
      <c r="G46" s="68">
        <f t="shared" si="20"/>
        <v>0</v>
      </c>
      <c r="H46" s="68">
        <f t="shared" si="20"/>
        <v>762075</v>
      </c>
      <c r="K46" s="18"/>
      <c r="L46" s="24"/>
    </row>
    <row r="47" spans="1:44" ht="15.75" customHeight="1" x14ac:dyDescent="0.25">
      <c r="A47" s="69" t="s">
        <v>104</v>
      </c>
      <c r="B47" s="70" t="s">
        <v>105</v>
      </c>
      <c r="C47" s="59">
        <f>+C48</f>
        <v>995977000</v>
      </c>
      <c r="D47" s="59">
        <f t="shared" si="20"/>
        <v>0</v>
      </c>
      <c r="E47" s="59">
        <f t="shared" si="20"/>
        <v>995977000</v>
      </c>
      <c r="F47" s="59">
        <f t="shared" si="20"/>
        <v>762075</v>
      </c>
      <c r="G47" s="59">
        <f t="shared" si="20"/>
        <v>0</v>
      </c>
      <c r="H47" s="59">
        <f t="shared" si="20"/>
        <v>762075</v>
      </c>
      <c r="K47" s="18"/>
      <c r="L47" s="24"/>
    </row>
    <row r="48" spans="1:44" s="27" customFormat="1" x14ac:dyDescent="0.25">
      <c r="A48" s="69" t="s">
        <v>106</v>
      </c>
      <c r="B48" s="70" t="s">
        <v>107</v>
      </c>
      <c r="C48" s="59">
        <f>SUM(C49:C51)</f>
        <v>995977000</v>
      </c>
      <c r="D48" s="59">
        <f t="shared" ref="D48:H48" si="21">SUM(D49:D51)</f>
        <v>0</v>
      </c>
      <c r="E48" s="59">
        <f t="shared" si="21"/>
        <v>995977000</v>
      </c>
      <c r="F48" s="59">
        <f t="shared" si="21"/>
        <v>762075</v>
      </c>
      <c r="G48" s="59">
        <f t="shared" si="21"/>
        <v>0</v>
      </c>
      <c r="H48" s="59">
        <f t="shared" si="21"/>
        <v>762075</v>
      </c>
      <c r="J48" s="21"/>
      <c r="K48" s="18"/>
      <c r="L48" s="8"/>
    </row>
    <row r="49" spans="1:44" ht="29.25" customHeight="1" x14ac:dyDescent="0.25">
      <c r="A49" s="58" t="s">
        <v>108</v>
      </c>
      <c r="B49" s="33" t="s">
        <v>27</v>
      </c>
      <c r="C49" s="56">
        <v>927589000</v>
      </c>
      <c r="D49" s="25">
        <v>0</v>
      </c>
      <c r="E49" s="25">
        <f t="shared" ref="E49:E51" si="22">+D49+C49</f>
        <v>927589000</v>
      </c>
      <c r="F49" s="25">
        <f>+[1]BENEF.INST.PROD.SERV.ESPECIA!$O$14</f>
        <v>0</v>
      </c>
      <c r="G49" s="25">
        <v>0</v>
      </c>
      <c r="H49" s="25">
        <f t="shared" ref="H49:H51" si="23">+F49-G49</f>
        <v>0</v>
      </c>
      <c r="K49" s="18"/>
      <c r="L49" s="24"/>
      <c r="M49" s="28"/>
    </row>
    <row r="50" spans="1:44" ht="15.75" customHeight="1" x14ac:dyDescent="0.25">
      <c r="A50" s="58" t="s">
        <v>109</v>
      </c>
      <c r="B50" s="26" t="s">
        <v>28</v>
      </c>
      <c r="C50" s="56">
        <v>0</v>
      </c>
      <c r="D50" s="25">
        <v>0</v>
      </c>
      <c r="E50" s="25">
        <f t="shared" si="22"/>
        <v>0</v>
      </c>
      <c r="F50" s="25">
        <f>+[1]BENEF.INST.EDUC.CONTINUADA!$K$13</f>
        <v>0</v>
      </c>
      <c r="G50" s="25">
        <v>0</v>
      </c>
      <c r="H50" s="25">
        <f t="shared" si="23"/>
        <v>0</v>
      </c>
      <c r="K50" s="18"/>
      <c r="L50" s="24"/>
    </row>
    <row r="51" spans="1:44" ht="15.75" customHeight="1" x14ac:dyDescent="0.25">
      <c r="A51" s="58" t="s">
        <v>110</v>
      </c>
      <c r="B51" s="57" t="s">
        <v>29</v>
      </c>
      <c r="C51" s="56">
        <v>68388000</v>
      </c>
      <c r="D51" s="25">
        <v>0</v>
      </c>
      <c r="E51" s="25">
        <f t="shared" si="22"/>
        <v>68388000</v>
      </c>
      <c r="F51" s="25">
        <f>+'[1]FONDO DE PUBLICACIONES'!$O$14</f>
        <v>762075</v>
      </c>
      <c r="G51" s="25">
        <v>0</v>
      </c>
      <c r="H51" s="25">
        <f t="shared" si="23"/>
        <v>762075</v>
      </c>
      <c r="J51" s="27"/>
      <c r="K51" s="18"/>
      <c r="L51" s="29"/>
    </row>
    <row r="52" spans="1:44" ht="15.75" customHeight="1" x14ac:dyDescent="0.25">
      <c r="A52" s="63" t="s">
        <v>111</v>
      </c>
      <c r="B52" s="45" t="s">
        <v>31</v>
      </c>
      <c r="C52" s="46">
        <f>+C53+C57+C67</f>
        <v>49600069000</v>
      </c>
      <c r="D52" s="46">
        <f t="shared" ref="D52:H52" si="24">+D53+D57+D67</f>
        <v>0</v>
      </c>
      <c r="E52" s="46">
        <f t="shared" si="24"/>
        <v>49600069000</v>
      </c>
      <c r="F52" s="46">
        <f t="shared" si="24"/>
        <v>2188846088</v>
      </c>
      <c r="G52" s="46">
        <f t="shared" si="24"/>
        <v>0</v>
      </c>
      <c r="H52" s="46">
        <f t="shared" si="24"/>
        <v>2188846088</v>
      </c>
      <c r="K52" s="18"/>
      <c r="L52" s="24"/>
    </row>
    <row r="53" spans="1:44" ht="15.75" customHeight="1" x14ac:dyDescent="0.25">
      <c r="A53" s="71" t="s">
        <v>112</v>
      </c>
      <c r="B53" s="48" t="s">
        <v>113</v>
      </c>
      <c r="C53" s="72">
        <f>+C54</f>
        <v>3299500000</v>
      </c>
      <c r="D53" s="72">
        <f t="shared" ref="D53:H55" si="25">+D54</f>
        <v>0</v>
      </c>
      <c r="E53" s="72">
        <f t="shared" si="25"/>
        <v>3299500000</v>
      </c>
      <c r="F53" s="72">
        <f t="shared" si="25"/>
        <v>0</v>
      </c>
      <c r="G53" s="72">
        <f t="shared" si="25"/>
        <v>0</v>
      </c>
      <c r="H53" s="72">
        <f t="shared" si="25"/>
        <v>0</v>
      </c>
      <c r="K53" s="18"/>
      <c r="L53" s="24"/>
    </row>
    <row r="54" spans="1:44" ht="15.75" customHeight="1" x14ac:dyDescent="0.25">
      <c r="A54" s="73" t="s">
        <v>114</v>
      </c>
      <c r="B54" s="51" t="s">
        <v>115</v>
      </c>
      <c r="C54" s="74">
        <f>+C55</f>
        <v>3299500000</v>
      </c>
      <c r="D54" s="74">
        <f t="shared" si="25"/>
        <v>0</v>
      </c>
      <c r="E54" s="74">
        <f t="shared" si="25"/>
        <v>3299500000</v>
      </c>
      <c r="F54" s="74">
        <f t="shared" si="25"/>
        <v>0</v>
      </c>
      <c r="G54" s="74">
        <f t="shared" si="25"/>
        <v>0</v>
      </c>
      <c r="H54" s="74">
        <f t="shared" si="25"/>
        <v>0</v>
      </c>
      <c r="K54" s="18"/>
      <c r="L54" s="24"/>
    </row>
    <row r="55" spans="1:44" ht="20.25" customHeight="1" x14ac:dyDescent="0.25">
      <c r="A55" s="75" t="s">
        <v>116</v>
      </c>
      <c r="B55" s="54" t="s">
        <v>117</v>
      </c>
      <c r="C55" s="76">
        <f>+C56</f>
        <v>3299500000</v>
      </c>
      <c r="D55" s="76">
        <f t="shared" si="25"/>
        <v>0</v>
      </c>
      <c r="E55" s="76">
        <f t="shared" si="25"/>
        <v>3299500000</v>
      </c>
      <c r="F55" s="76">
        <f t="shared" si="25"/>
        <v>0</v>
      </c>
      <c r="G55" s="76">
        <f t="shared" si="25"/>
        <v>0</v>
      </c>
      <c r="H55" s="76">
        <f t="shared" si="25"/>
        <v>0</v>
      </c>
      <c r="K55" s="18"/>
      <c r="L55" s="24"/>
    </row>
    <row r="56" spans="1:44" ht="23.25" customHeight="1" x14ac:dyDescent="0.25">
      <c r="A56" s="26" t="s">
        <v>118</v>
      </c>
      <c r="B56" s="33" t="s">
        <v>119</v>
      </c>
      <c r="C56" s="56">
        <v>3299500000</v>
      </c>
      <c r="D56" s="25">
        <v>0</v>
      </c>
      <c r="E56" s="25">
        <f>+D56+C56</f>
        <v>3299500000</v>
      </c>
      <c r="F56" s="25">
        <f>+'[1]LEY 1697 ESTAMPILLA_PRO_UNAL'!$O$14</f>
        <v>0</v>
      </c>
      <c r="G56" s="25">
        <v>0</v>
      </c>
      <c r="H56" s="25">
        <f t="shared" ref="H56" si="26">+F56-G56</f>
        <v>0</v>
      </c>
      <c r="K56" s="18"/>
      <c r="L56" s="24"/>
    </row>
    <row r="57" spans="1:44" ht="15.75" customHeight="1" x14ac:dyDescent="0.25">
      <c r="A57" s="71" t="s">
        <v>120</v>
      </c>
      <c r="B57" s="48" t="s">
        <v>121</v>
      </c>
      <c r="C57" s="72">
        <f>+C58+C66</f>
        <v>46123670000</v>
      </c>
      <c r="D57" s="72">
        <f t="shared" ref="D57:H57" si="27">+D58+D66</f>
        <v>0</v>
      </c>
      <c r="E57" s="72">
        <f t="shared" si="27"/>
        <v>46123670000</v>
      </c>
      <c r="F57" s="72">
        <f t="shared" si="27"/>
        <v>2188846088</v>
      </c>
      <c r="G57" s="72">
        <f t="shared" si="27"/>
        <v>0</v>
      </c>
      <c r="H57" s="72">
        <f t="shared" si="27"/>
        <v>2188846088</v>
      </c>
      <c r="J57" s="30"/>
      <c r="K57" s="18"/>
      <c r="L57" s="24"/>
    </row>
    <row r="58" spans="1:44" s="22" customFormat="1" ht="15.75" customHeight="1" x14ac:dyDescent="0.25">
      <c r="A58" s="73" t="s">
        <v>122</v>
      </c>
      <c r="B58" s="51" t="s">
        <v>123</v>
      </c>
      <c r="C58" s="74">
        <f>+C59</f>
        <v>42052859000</v>
      </c>
      <c r="D58" s="74">
        <f t="shared" ref="D58:H58" si="28">+D59</f>
        <v>0</v>
      </c>
      <c r="E58" s="74">
        <f t="shared" si="28"/>
        <v>42052859000</v>
      </c>
      <c r="F58" s="74">
        <f t="shared" si="28"/>
        <v>2188846088</v>
      </c>
      <c r="G58" s="74">
        <f t="shared" si="28"/>
        <v>0</v>
      </c>
      <c r="H58" s="74">
        <f t="shared" si="28"/>
        <v>2188846088</v>
      </c>
      <c r="I58" s="21"/>
      <c r="J58" s="23"/>
      <c r="K58" s="18"/>
      <c r="L58" s="24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</row>
    <row r="59" spans="1:44" s="22" customFormat="1" ht="15.75" customHeight="1" x14ac:dyDescent="0.25">
      <c r="A59" s="75" t="s">
        <v>124</v>
      </c>
      <c r="B59" s="54" t="s">
        <v>125</v>
      </c>
      <c r="C59" s="76">
        <f>SUM(C60:C65)</f>
        <v>42052859000</v>
      </c>
      <c r="D59" s="76">
        <f t="shared" ref="D59:H59" si="29">SUM(D60:D65)</f>
        <v>0</v>
      </c>
      <c r="E59" s="76">
        <f t="shared" si="29"/>
        <v>42052859000</v>
      </c>
      <c r="F59" s="76">
        <f t="shared" si="29"/>
        <v>2188846088</v>
      </c>
      <c r="G59" s="76">
        <f t="shared" si="29"/>
        <v>0</v>
      </c>
      <c r="H59" s="76">
        <f t="shared" si="29"/>
        <v>2188846088</v>
      </c>
      <c r="I59" s="21"/>
      <c r="J59" s="23"/>
      <c r="K59" s="18"/>
      <c r="L59" s="24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</row>
    <row r="60" spans="1:44" s="22" customFormat="1" ht="15.75" customHeight="1" x14ac:dyDescent="0.25">
      <c r="A60" s="26" t="s">
        <v>126</v>
      </c>
      <c r="B60" s="33" t="s">
        <v>33</v>
      </c>
      <c r="C60" s="56">
        <v>31740069000</v>
      </c>
      <c r="D60" s="25">
        <v>0</v>
      </c>
      <c r="E60" s="25">
        <f t="shared" ref="E60:E66" si="30">+D60+C60</f>
        <v>31740069000</v>
      </c>
      <c r="F60" s="25">
        <f>+'[1]TRANS NACION ART 86'!$O$14</f>
        <v>2188846088</v>
      </c>
      <c r="G60" s="25">
        <v>0</v>
      </c>
      <c r="H60" s="25">
        <f t="shared" ref="H60:H65" si="31">+F60-G60</f>
        <v>2188846088</v>
      </c>
      <c r="I60" s="21"/>
      <c r="J60" s="23"/>
      <c r="K60" s="18"/>
      <c r="L60" s="24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</row>
    <row r="61" spans="1:44" s="22" customFormat="1" ht="15.75" customHeight="1" x14ac:dyDescent="0.25">
      <c r="A61" s="26" t="s">
        <v>127</v>
      </c>
      <c r="B61" s="26" t="s">
        <v>34</v>
      </c>
      <c r="C61" s="56">
        <v>1189119000</v>
      </c>
      <c r="D61" s="25">
        <v>0</v>
      </c>
      <c r="E61" s="25">
        <f t="shared" si="30"/>
        <v>1189119000</v>
      </c>
      <c r="F61" s="25">
        <f>+'[1]TRANS NACION ART 87'!$O$14</f>
        <v>0</v>
      </c>
      <c r="G61" s="25">
        <v>0</v>
      </c>
      <c r="H61" s="25">
        <f t="shared" si="31"/>
        <v>0</v>
      </c>
      <c r="I61" s="21"/>
      <c r="J61" s="23"/>
      <c r="K61" s="18"/>
      <c r="L61" s="24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</row>
    <row r="62" spans="1:44" s="22" customFormat="1" ht="15.75" customHeight="1" x14ac:dyDescent="0.25">
      <c r="A62" s="26" t="s">
        <v>128</v>
      </c>
      <c r="B62" s="26" t="s">
        <v>35</v>
      </c>
      <c r="C62" s="56">
        <v>711575000</v>
      </c>
      <c r="D62" s="25">
        <v>0</v>
      </c>
      <c r="E62" s="25">
        <f t="shared" si="30"/>
        <v>711575000</v>
      </c>
      <c r="F62" s="25">
        <f>+'[1]TRANS NACION 10%'!$O$14</f>
        <v>0</v>
      </c>
      <c r="G62" s="25">
        <v>0</v>
      </c>
      <c r="H62" s="25">
        <f t="shared" si="31"/>
        <v>0</v>
      </c>
      <c r="I62" s="21"/>
      <c r="J62" s="21"/>
      <c r="K62" s="18"/>
      <c r="L62" s="8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</row>
    <row r="63" spans="1:44" s="22" customFormat="1" ht="15.75" customHeight="1" x14ac:dyDescent="0.25">
      <c r="A63" s="26" t="s">
        <v>129</v>
      </c>
      <c r="B63" s="26" t="s">
        <v>37</v>
      </c>
      <c r="C63" s="56">
        <v>0</v>
      </c>
      <c r="D63" s="25">
        <v>0</v>
      </c>
      <c r="E63" s="25">
        <f t="shared" si="30"/>
        <v>0</v>
      </c>
      <c r="F63" s="25">
        <f>+'[1]TRANS NACION SANEA PASIVOS'!$O$14</f>
        <v>0</v>
      </c>
      <c r="G63" s="25">
        <v>0</v>
      </c>
      <c r="H63" s="25">
        <f t="shared" si="31"/>
        <v>0</v>
      </c>
      <c r="I63" s="21"/>
      <c r="J63" s="21"/>
      <c r="K63" s="18"/>
      <c r="L63" s="8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</row>
    <row r="64" spans="1:44" s="22" customFormat="1" ht="15.75" customHeight="1" x14ac:dyDescent="0.25">
      <c r="A64" s="26" t="s">
        <v>130</v>
      </c>
      <c r="B64" s="26" t="s">
        <v>38</v>
      </c>
      <c r="C64" s="56">
        <v>1308096000</v>
      </c>
      <c r="D64" s="25">
        <v>0</v>
      </c>
      <c r="E64" s="25">
        <f t="shared" si="30"/>
        <v>1308096000</v>
      </c>
      <c r="F64" s="25">
        <f>+'[1]TRANS NACION EXCED COOPERATIVAS'!$O$14</f>
        <v>0</v>
      </c>
      <c r="G64" s="25">
        <v>0</v>
      </c>
      <c r="H64" s="25">
        <f t="shared" si="31"/>
        <v>0</v>
      </c>
      <c r="I64" s="21"/>
      <c r="J64" s="21"/>
      <c r="K64" s="18"/>
      <c r="L64" s="8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60" s="22" customFormat="1" ht="15.75" customHeight="1" x14ac:dyDescent="0.25">
      <c r="A65" s="26" t="s">
        <v>131</v>
      </c>
      <c r="B65" s="57" t="s">
        <v>36</v>
      </c>
      <c r="C65" s="56">
        <v>7104000000</v>
      </c>
      <c r="D65" s="25">
        <v>0</v>
      </c>
      <c r="E65" s="25">
        <f t="shared" si="30"/>
        <v>7104000000</v>
      </c>
      <c r="F65" s="25">
        <f>+'[1]TRANS NACION PLAN FOMENTO CALID'!$O$14</f>
        <v>0</v>
      </c>
      <c r="G65" s="25">
        <v>0</v>
      </c>
      <c r="H65" s="25">
        <f t="shared" si="31"/>
        <v>0</v>
      </c>
      <c r="I65" s="21"/>
      <c r="J65" s="21"/>
      <c r="K65" s="18"/>
      <c r="L65" s="8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</row>
    <row r="66" spans="1:60" s="22" customFormat="1" ht="15.75" customHeight="1" x14ac:dyDescent="0.25">
      <c r="A66" s="73" t="s">
        <v>132</v>
      </c>
      <c r="B66" s="51" t="s">
        <v>133</v>
      </c>
      <c r="C66" s="74">
        <v>4070811000</v>
      </c>
      <c r="D66" s="74">
        <v>0</v>
      </c>
      <c r="E66" s="74">
        <f t="shared" si="30"/>
        <v>4070811000</v>
      </c>
      <c r="F66" s="74">
        <f>+'[1]DEVOLUCION IVA'!$O$14</f>
        <v>0</v>
      </c>
      <c r="G66" s="74">
        <v>0</v>
      </c>
      <c r="H66" s="74">
        <f>+F66-G66</f>
        <v>0</v>
      </c>
      <c r="I66" s="21"/>
      <c r="J66" s="21"/>
      <c r="K66" s="18"/>
      <c r="L66" s="8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</row>
    <row r="67" spans="1:60" s="22" customFormat="1" ht="15.75" customHeight="1" x14ac:dyDescent="0.25">
      <c r="A67" s="71" t="s">
        <v>134</v>
      </c>
      <c r="B67" s="48" t="s">
        <v>135</v>
      </c>
      <c r="C67" s="77">
        <f t="shared" ref="C67:H68" si="32">+C68</f>
        <v>176899000</v>
      </c>
      <c r="D67" s="77">
        <f t="shared" si="32"/>
        <v>0</v>
      </c>
      <c r="E67" s="77">
        <f t="shared" si="32"/>
        <v>176899000</v>
      </c>
      <c r="F67" s="77">
        <f t="shared" si="32"/>
        <v>0</v>
      </c>
      <c r="G67" s="77">
        <f t="shared" si="32"/>
        <v>0</v>
      </c>
      <c r="H67" s="77">
        <f t="shared" si="32"/>
        <v>0</v>
      </c>
      <c r="I67" s="21"/>
      <c r="J67" s="21"/>
      <c r="K67" s="18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</row>
    <row r="68" spans="1:60" s="22" customFormat="1" ht="15.75" customHeight="1" x14ac:dyDescent="0.25">
      <c r="A68" s="66" t="s">
        <v>136</v>
      </c>
      <c r="B68" s="51" t="s">
        <v>137</v>
      </c>
      <c r="C68" s="62">
        <f t="shared" si="32"/>
        <v>176899000</v>
      </c>
      <c r="D68" s="62">
        <f t="shared" si="32"/>
        <v>0</v>
      </c>
      <c r="E68" s="62">
        <f t="shared" si="32"/>
        <v>176899000</v>
      </c>
      <c r="F68" s="62">
        <f t="shared" si="32"/>
        <v>0</v>
      </c>
      <c r="G68" s="62">
        <f t="shared" si="32"/>
        <v>0</v>
      </c>
      <c r="H68" s="62">
        <f t="shared" si="32"/>
        <v>0</v>
      </c>
      <c r="I68" s="21"/>
      <c r="J68" s="21"/>
      <c r="K68" s="18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</row>
    <row r="69" spans="1:60" s="22" customFormat="1" ht="15.75" customHeight="1" x14ac:dyDescent="0.25">
      <c r="A69" s="26" t="s">
        <v>138</v>
      </c>
      <c r="B69" s="78" t="s">
        <v>139</v>
      </c>
      <c r="C69" s="56">
        <v>176899000</v>
      </c>
      <c r="D69" s="25">
        <v>0</v>
      </c>
      <c r="E69" s="25">
        <f>+D69+C69</f>
        <v>176899000</v>
      </c>
      <c r="F69" s="25">
        <f>+'[1]CUOTAS PARTES PENSION'!$O$14</f>
        <v>0</v>
      </c>
      <c r="G69" s="25">
        <v>0</v>
      </c>
      <c r="H69" s="25">
        <f t="shared" ref="H69" si="33">+F69-G69</f>
        <v>0</v>
      </c>
      <c r="I69" s="21"/>
      <c r="J69" s="21"/>
      <c r="K69" s="18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</row>
    <row r="70" spans="1:60" s="22" customFormat="1" x14ac:dyDescent="0.25">
      <c r="A70" s="79" t="s">
        <v>140</v>
      </c>
      <c r="B70" s="80" t="s">
        <v>39</v>
      </c>
      <c r="C70" s="40">
        <f>+C71+C73+C76+C83</f>
        <v>1227122000</v>
      </c>
      <c r="D70" s="40">
        <f t="shared" ref="D70:H70" si="34">+D71+D73+D76+D83</f>
        <v>0</v>
      </c>
      <c r="E70" s="40">
        <f t="shared" si="34"/>
        <v>1227122000</v>
      </c>
      <c r="F70" s="40">
        <f t="shared" si="34"/>
        <v>8880253</v>
      </c>
      <c r="G70" s="40">
        <f t="shared" si="34"/>
        <v>0</v>
      </c>
      <c r="H70" s="40">
        <f t="shared" si="34"/>
        <v>8880253</v>
      </c>
      <c r="I70" s="21"/>
      <c r="J70" s="21"/>
      <c r="K70" s="18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</row>
    <row r="71" spans="1:60" s="22" customFormat="1" x14ac:dyDescent="0.25">
      <c r="A71" s="81" t="s">
        <v>141</v>
      </c>
      <c r="B71" s="42" t="s">
        <v>142</v>
      </c>
      <c r="C71" s="43">
        <f>+C72</f>
        <v>0</v>
      </c>
      <c r="D71" s="43">
        <f t="shared" ref="D71:H71" si="35">+D72</f>
        <v>0</v>
      </c>
      <c r="E71" s="43">
        <f t="shared" si="35"/>
        <v>0</v>
      </c>
      <c r="F71" s="43">
        <f t="shared" si="35"/>
        <v>0</v>
      </c>
      <c r="G71" s="43">
        <f t="shared" si="35"/>
        <v>0</v>
      </c>
      <c r="H71" s="43">
        <f t="shared" si="35"/>
        <v>0</v>
      </c>
      <c r="I71" s="21"/>
      <c r="J71" s="21"/>
      <c r="K71" s="18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</row>
    <row r="72" spans="1:60" s="22" customFormat="1" x14ac:dyDescent="0.25">
      <c r="A72" s="63" t="s">
        <v>143</v>
      </c>
      <c r="B72" s="45" t="s">
        <v>144</v>
      </c>
      <c r="C72" s="46">
        <v>0</v>
      </c>
      <c r="D72" s="25">
        <v>0</v>
      </c>
      <c r="E72" s="25">
        <f>+D72+C72</f>
        <v>0</v>
      </c>
      <c r="F72" s="25">
        <v>0</v>
      </c>
      <c r="G72" s="25">
        <v>0</v>
      </c>
      <c r="H72" s="25">
        <f t="shared" ref="H72" si="36">+F72-G72</f>
        <v>0</v>
      </c>
      <c r="I72" s="21"/>
      <c r="J72" s="21"/>
      <c r="K72" s="18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</row>
    <row r="73" spans="1:60" s="32" customFormat="1" x14ac:dyDescent="0.25">
      <c r="A73" s="81" t="s">
        <v>145</v>
      </c>
      <c r="B73" s="42" t="s">
        <v>42</v>
      </c>
      <c r="C73" s="43">
        <f t="shared" ref="C73:H74" si="37">+C74</f>
        <v>1016489000</v>
      </c>
      <c r="D73" s="43">
        <f t="shared" si="37"/>
        <v>0</v>
      </c>
      <c r="E73" s="43">
        <f t="shared" si="37"/>
        <v>1016489000</v>
      </c>
      <c r="F73" s="43">
        <f t="shared" si="37"/>
        <v>2097371</v>
      </c>
      <c r="G73" s="43">
        <f t="shared" si="37"/>
        <v>0</v>
      </c>
      <c r="H73" s="43">
        <f t="shared" si="37"/>
        <v>2097371</v>
      </c>
      <c r="K73" s="18"/>
    </row>
    <row r="74" spans="1:60" s="32" customFormat="1" x14ac:dyDescent="0.25">
      <c r="A74" s="63" t="s">
        <v>146</v>
      </c>
      <c r="B74" s="45" t="s">
        <v>147</v>
      </c>
      <c r="C74" s="46">
        <f t="shared" si="37"/>
        <v>1016489000</v>
      </c>
      <c r="D74" s="46">
        <f t="shared" si="37"/>
        <v>0</v>
      </c>
      <c r="E74" s="46">
        <f t="shared" si="37"/>
        <v>1016489000</v>
      </c>
      <c r="F74" s="46">
        <f t="shared" si="37"/>
        <v>2097371</v>
      </c>
      <c r="G74" s="46">
        <f t="shared" si="37"/>
        <v>0</v>
      </c>
      <c r="H74" s="46">
        <f t="shared" si="37"/>
        <v>2097371</v>
      </c>
      <c r="K74" s="18"/>
    </row>
    <row r="75" spans="1:60" s="32" customFormat="1" x14ac:dyDescent="0.25">
      <c r="A75" s="82" t="s">
        <v>148</v>
      </c>
      <c r="B75" s="83" t="s">
        <v>43</v>
      </c>
      <c r="C75" s="84">
        <v>1016489000</v>
      </c>
      <c r="D75" s="25">
        <v>0</v>
      </c>
      <c r="E75" s="25">
        <f>+D75+C75</f>
        <v>1016489000</v>
      </c>
      <c r="F75" s="31">
        <f>+'[1]RECURSOS PROP LIBRE DEST'!$O$14</f>
        <v>2097371</v>
      </c>
      <c r="G75" s="31">
        <v>0</v>
      </c>
      <c r="H75" s="25">
        <f t="shared" ref="H75" si="38">+F75-G75</f>
        <v>2097371</v>
      </c>
      <c r="K75" s="18"/>
    </row>
    <row r="76" spans="1:60" s="32" customFormat="1" x14ac:dyDescent="0.25">
      <c r="A76" s="81" t="s">
        <v>149</v>
      </c>
      <c r="B76" s="42" t="s">
        <v>150</v>
      </c>
      <c r="C76" s="43">
        <f>+C77</f>
        <v>210633000</v>
      </c>
      <c r="D76" s="43">
        <f t="shared" ref="D76:H76" si="39">+D77</f>
        <v>0</v>
      </c>
      <c r="E76" s="43">
        <f t="shared" si="39"/>
        <v>210633000</v>
      </c>
      <c r="F76" s="43">
        <f t="shared" si="39"/>
        <v>6782882</v>
      </c>
      <c r="G76" s="43">
        <f t="shared" si="39"/>
        <v>0</v>
      </c>
      <c r="H76" s="43">
        <f t="shared" si="39"/>
        <v>6782882</v>
      </c>
      <c r="K76" s="18"/>
    </row>
    <row r="77" spans="1:60" s="32" customFormat="1" x14ac:dyDescent="0.25">
      <c r="A77" s="63" t="s">
        <v>151</v>
      </c>
      <c r="B77" s="45" t="s">
        <v>152</v>
      </c>
      <c r="C77" s="46">
        <f>+C78+C81</f>
        <v>210633000</v>
      </c>
      <c r="D77" s="46">
        <f t="shared" ref="D77:H77" si="40">+D78+D81</f>
        <v>0</v>
      </c>
      <c r="E77" s="46">
        <f t="shared" si="40"/>
        <v>210633000</v>
      </c>
      <c r="F77" s="46">
        <f t="shared" si="40"/>
        <v>6782882</v>
      </c>
      <c r="G77" s="46">
        <f t="shared" si="40"/>
        <v>0</v>
      </c>
      <c r="H77" s="46">
        <f t="shared" si="40"/>
        <v>6782882</v>
      </c>
      <c r="K77" s="18"/>
    </row>
    <row r="78" spans="1:60" s="22" customFormat="1" ht="27" customHeight="1" x14ac:dyDescent="0.25">
      <c r="A78" s="75" t="s">
        <v>153</v>
      </c>
      <c r="B78" s="54" t="s">
        <v>154</v>
      </c>
      <c r="C78" s="76">
        <f>+C79</f>
        <v>150915000</v>
      </c>
      <c r="D78" s="76">
        <f t="shared" ref="D78:H78" si="41">+D79</f>
        <v>0</v>
      </c>
      <c r="E78" s="76">
        <f t="shared" si="41"/>
        <v>150915000</v>
      </c>
      <c r="F78" s="76">
        <f t="shared" si="41"/>
        <v>4447368</v>
      </c>
      <c r="G78" s="76">
        <f t="shared" si="41"/>
        <v>0</v>
      </c>
      <c r="H78" s="76">
        <f t="shared" si="41"/>
        <v>4447368</v>
      </c>
      <c r="I78" s="21"/>
      <c r="J78" s="21"/>
      <c r="K78" s="18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</row>
    <row r="79" spans="1:60" s="22" customFormat="1" x14ac:dyDescent="0.25">
      <c r="A79" s="85" t="s">
        <v>155</v>
      </c>
      <c r="B79" s="33" t="s">
        <v>40</v>
      </c>
      <c r="C79" s="56">
        <v>150915000</v>
      </c>
      <c r="D79" s="25">
        <v>0</v>
      </c>
      <c r="E79" s="25">
        <f>+D79+C79</f>
        <v>150915000</v>
      </c>
      <c r="F79" s="25">
        <f>+'[1]PRESTAMO VIVIENDA ADMTIVOS.'!$O$14</f>
        <v>4447368</v>
      </c>
      <c r="G79" s="25">
        <v>0</v>
      </c>
      <c r="H79" s="25">
        <f>+F79-G79</f>
        <v>4447368</v>
      </c>
      <c r="I79" s="21"/>
      <c r="J79" s="21"/>
      <c r="K79" s="18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</row>
    <row r="80" spans="1:60" ht="15.75" customHeight="1" x14ac:dyDescent="0.2">
      <c r="A80" s="86" t="s">
        <v>156</v>
      </c>
      <c r="B80" s="87" t="s">
        <v>157</v>
      </c>
      <c r="C80" s="76">
        <f>+C81</f>
        <v>59718000</v>
      </c>
      <c r="D80" s="76">
        <f t="shared" ref="D80:H80" si="42">+D81</f>
        <v>0</v>
      </c>
      <c r="E80" s="76">
        <f t="shared" si="42"/>
        <v>59718000</v>
      </c>
      <c r="F80" s="76">
        <f t="shared" si="42"/>
        <v>2335514</v>
      </c>
      <c r="G80" s="76">
        <f t="shared" si="42"/>
        <v>0</v>
      </c>
      <c r="H80" s="76">
        <f t="shared" si="42"/>
        <v>2335514</v>
      </c>
      <c r="I80" s="24"/>
      <c r="J80" s="21"/>
      <c r="K80" s="18"/>
      <c r="L80" s="8"/>
    </row>
    <row r="81" spans="1:44" ht="15.75" customHeight="1" x14ac:dyDescent="0.25">
      <c r="A81" s="85" t="s">
        <v>158</v>
      </c>
      <c r="B81" s="26" t="s">
        <v>40</v>
      </c>
      <c r="C81" s="56">
        <v>59718000</v>
      </c>
      <c r="D81" s="25">
        <v>0</v>
      </c>
      <c r="E81" s="25">
        <f>+D81+C81</f>
        <v>59718000</v>
      </c>
      <c r="F81" s="25">
        <f>+'[1]PRESTAMO ORDINARIO ADMTIVOS.'!$O$14</f>
        <v>2335514</v>
      </c>
      <c r="G81" s="25">
        <v>0</v>
      </c>
      <c r="H81" s="25">
        <f>+F81-G81</f>
        <v>2335514</v>
      </c>
      <c r="J81" s="21"/>
      <c r="K81" s="18"/>
      <c r="L81" s="8"/>
    </row>
    <row r="82" spans="1:44" ht="15.75" customHeight="1" x14ac:dyDescent="0.25">
      <c r="A82" s="81" t="s">
        <v>159</v>
      </c>
      <c r="B82" s="42" t="s">
        <v>160</v>
      </c>
      <c r="C82" s="43">
        <f>+C83</f>
        <v>0</v>
      </c>
      <c r="D82" s="43">
        <f t="shared" ref="D82:E82" si="43">+D83</f>
        <v>0</v>
      </c>
      <c r="E82" s="43">
        <f t="shared" si="43"/>
        <v>0</v>
      </c>
      <c r="F82" s="43">
        <f t="shared" ref="F82:H82" si="44">+F83</f>
        <v>0</v>
      </c>
      <c r="G82" s="43">
        <f t="shared" si="44"/>
        <v>0</v>
      </c>
      <c r="H82" s="43">
        <f t="shared" si="44"/>
        <v>0</v>
      </c>
      <c r="J82" s="21"/>
      <c r="K82" s="18"/>
      <c r="L82" s="8"/>
    </row>
    <row r="83" spans="1:44" ht="15.75" customHeight="1" x14ac:dyDescent="0.25">
      <c r="A83" s="63" t="s">
        <v>161</v>
      </c>
      <c r="B83" s="45" t="s">
        <v>162</v>
      </c>
      <c r="C83" s="46">
        <f>+C84+C87</f>
        <v>0</v>
      </c>
      <c r="D83" s="46">
        <f t="shared" ref="D83:H83" si="45">+D84+D87</f>
        <v>0</v>
      </c>
      <c r="E83" s="46">
        <f t="shared" si="45"/>
        <v>0</v>
      </c>
      <c r="F83" s="46">
        <f t="shared" si="45"/>
        <v>0</v>
      </c>
      <c r="G83" s="46">
        <f t="shared" si="45"/>
        <v>0</v>
      </c>
      <c r="H83" s="46">
        <f t="shared" si="45"/>
        <v>0</v>
      </c>
      <c r="J83" s="21"/>
      <c r="K83" s="18"/>
      <c r="L83" s="21"/>
    </row>
    <row r="84" spans="1:44" ht="15.75" customHeight="1" x14ac:dyDescent="0.25">
      <c r="A84" s="88" t="s">
        <v>163</v>
      </c>
      <c r="B84" s="48" t="s">
        <v>164</v>
      </c>
      <c r="C84" s="49">
        <f>+C86</f>
        <v>0</v>
      </c>
      <c r="D84" s="49">
        <f t="shared" ref="D84:H84" si="46">+D86</f>
        <v>0</v>
      </c>
      <c r="E84" s="49">
        <f t="shared" si="46"/>
        <v>0</v>
      </c>
      <c r="F84" s="49">
        <f t="shared" si="46"/>
        <v>0</v>
      </c>
      <c r="G84" s="49">
        <f t="shared" si="46"/>
        <v>0</v>
      </c>
      <c r="H84" s="49">
        <f t="shared" si="46"/>
        <v>0</v>
      </c>
      <c r="J84" s="21"/>
      <c r="K84" s="18"/>
      <c r="L84" s="21"/>
    </row>
    <row r="85" spans="1:44" ht="15.75" customHeight="1" x14ac:dyDescent="0.25">
      <c r="A85" s="26" t="s">
        <v>165</v>
      </c>
      <c r="B85" s="78" t="s">
        <v>41</v>
      </c>
      <c r="C85" s="56"/>
      <c r="D85" s="25">
        <v>0</v>
      </c>
      <c r="E85" s="25">
        <f>+D85+C85</f>
        <v>0</v>
      </c>
      <c r="F85" s="25">
        <v>0</v>
      </c>
      <c r="G85" s="25">
        <v>0</v>
      </c>
      <c r="H85" s="25">
        <f>+F85-G85</f>
        <v>0</v>
      </c>
      <c r="J85" s="21"/>
      <c r="K85" s="18"/>
      <c r="L85" s="8"/>
    </row>
    <row r="86" spans="1:44" s="22" customFormat="1" ht="15.75" customHeight="1" x14ac:dyDescent="0.25">
      <c r="A86" s="88" t="s">
        <v>166</v>
      </c>
      <c r="B86" s="48" t="s">
        <v>167</v>
      </c>
      <c r="C86" s="49">
        <f>+C87+C96</f>
        <v>0</v>
      </c>
      <c r="D86" s="49">
        <f t="shared" ref="D86:H86" si="47">+D87+D96</f>
        <v>0</v>
      </c>
      <c r="E86" s="49">
        <f t="shared" si="47"/>
        <v>0</v>
      </c>
      <c r="F86" s="49">
        <f t="shared" si="47"/>
        <v>0</v>
      </c>
      <c r="G86" s="49">
        <f t="shared" si="47"/>
        <v>0</v>
      </c>
      <c r="H86" s="49">
        <f t="shared" si="47"/>
        <v>0</v>
      </c>
      <c r="I86" s="21"/>
      <c r="J86" s="21"/>
      <c r="K86" s="18"/>
      <c r="L86" s="8"/>
      <c r="M86" s="23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</row>
    <row r="87" spans="1:44" ht="15.75" customHeight="1" x14ac:dyDescent="0.25">
      <c r="A87" s="89" t="s">
        <v>168</v>
      </c>
      <c r="B87" s="51" t="s">
        <v>169</v>
      </c>
      <c r="C87" s="52">
        <f>SUM(C88:C95)</f>
        <v>0</v>
      </c>
      <c r="D87" s="52">
        <f t="shared" ref="D87:H87" si="48">SUM(D88:D95)</f>
        <v>0</v>
      </c>
      <c r="E87" s="52">
        <f t="shared" si="48"/>
        <v>0</v>
      </c>
      <c r="F87" s="52">
        <f t="shared" si="48"/>
        <v>0</v>
      </c>
      <c r="G87" s="52">
        <f t="shared" si="48"/>
        <v>0</v>
      </c>
      <c r="H87" s="52">
        <f t="shared" si="48"/>
        <v>0</v>
      </c>
      <c r="J87" s="21"/>
      <c r="K87" s="18"/>
      <c r="L87" s="8"/>
      <c r="M87" s="21"/>
    </row>
    <row r="88" spans="1:44" ht="15.75" customHeight="1" x14ac:dyDescent="0.25">
      <c r="A88" s="26" t="s">
        <v>170</v>
      </c>
      <c r="B88" s="33" t="s">
        <v>171</v>
      </c>
      <c r="C88" s="56"/>
      <c r="D88" s="25">
        <v>0</v>
      </c>
      <c r="E88" s="25">
        <f t="shared" ref="E88:E95" si="49">+D88+C88</f>
        <v>0</v>
      </c>
      <c r="F88" s="25">
        <v>0</v>
      </c>
      <c r="G88" s="25">
        <v>0</v>
      </c>
      <c r="H88" s="25">
        <f t="shared" ref="H88:H95" si="50">+F88-G88</f>
        <v>0</v>
      </c>
      <c r="J88" s="21"/>
      <c r="K88" s="18"/>
      <c r="L88" s="8"/>
    </row>
    <row r="89" spans="1:44" ht="15.75" customHeight="1" x14ac:dyDescent="0.25">
      <c r="A89" s="26" t="s">
        <v>172</v>
      </c>
      <c r="B89" s="26" t="s">
        <v>173</v>
      </c>
      <c r="C89" s="56"/>
      <c r="D89" s="25">
        <v>0</v>
      </c>
      <c r="E89" s="25">
        <f t="shared" si="49"/>
        <v>0</v>
      </c>
      <c r="F89" s="25">
        <v>0</v>
      </c>
      <c r="G89" s="25">
        <v>0</v>
      </c>
      <c r="H89" s="25">
        <f t="shared" si="50"/>
        <v>0</v>
      </c>
      <c r="J89" s="21"/>
      <c r="K89" s="18"/>
      <c r="L89" s="8"/>
    </row>
    <row r="90" spans="1:44" ht="25.5" x14ac:dyDescent="0.25">
      <c r="A90" s="26" t="s">
        <v>174</v>
      </c>
      <c r="B90" s="26" t="s">
        <v>175</v>
      </c>
      <c r="C90" s="56"/>
      <c r="D90" s="25">
        <v>0</v>
      </c>
      <c r="E90" s="25">
        <f t="shared" si="49"/>
        <v>0</v>
      </c>
      <c r="F90" s="25">
        <v>0</v>
      </c>
      <c r="G90" s="25">
        <v>0</v>
      </c>
      <c r="H90" s="25">
        <f t="shared" si="50"/>
        <v>0</v>
      </c>
      <c r="J90" s="21"/>
      <c r="K90" s="18"/>
      <c r="L90" s="8"/>
    </row>
    <row r="91" spans="1:44" ht="25.5" x14ac:dyDescent="0.25">
      <c r="A91" s="26" t="s">
        <v>176</v>
      </c>
      <c r="B91" s="26" t="s">
        <v>32</v>
      </c>
      <c r="C91" s="56"/>
      <c r="D91" s="25">
        <v>0</v>
      </c>
      <c r="E91" s="25">
        <f t="shared" si="49"/>
        <v>0</v>
      </c>
      <c r="F91" s="25">
        <v>0</v>
      </c>
      <c r="G91" s="25">
        <v>0</v>
      </c>
      <c r="H91" s="25">
        <f t="shared" si="50"/>
        <v>0</v>
      </c>
      <c r="J91" s="21"/>
      <c r="K91" s="18"/>
      <c r="L91" s="21"/>
    </row>
    <row r="92" spans="1:44" s="18" customFormat="1" x14ac:dyDescent="0.25">
      <c r="A92" s="26" t="s">
        <v>177</v>
      </c>
      <c r="B92" s="26" t="s">
        <v>178</v>
      </c>
      <c r="C92" s="56"/>
      <c r="D92" s="25">
        <v>0</v>
      </c>
      <c r="E92" s="25">
        <f t="shared" si="49"/>
        <v>0</v>
      </c>
      <c r="F92" s="25">
        <v>0</v>
      </c>
      <c r="G92" s="25">
        <v>0</v>
      </c>
      <c r="H92" s="25">
        <f t="shared" si="50"/>
        <v>0</v>
      </c>
      <c r="I92" s="23"/>
      <c r="J92" s="21"/>
      <c r="L92" s="21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</row>
    <row r="93" spans="1:44" s="18" customFormat="1" x14ac:dyDescent="0.25">
      <c r="A93" s="26" t="s">
        <v>179</v>
      </c>
      <c r="B93" s="26" t="s">
        <v>180</v>
      </c>
      <c r="C93" s="56"/>
      <c r="D93" s="25">
        <v>0</v>
      </c>
      <c r="E93" s="25">
        <f t="shared" si="49"/>
        <v>0</v>
      </c>
      <c r="F93" s="25">
        <v>0</v>
      </c>
      <c r="G93" s="25">
        <v>0</v>
      </c>
      <c r="H93" s="25">
        <f t="shared" si="50"/>
        <v>0</v>
      </c>
      <c r="I93" s="23"/>
      <c r="J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</row>
    <row r="94" spans="1:44" s="18" customFormat="1" ht="25.5" x14ac:dyDescent="0.25">
      <c r="A94" s="26" t="s">
        <v>181</v>
      </c>
      <c r="B94" s="26" t="s">
        <v>182</v>
      </c>
      <c r="C94" s="56"/>
      <c r="D94" s="25">
        <v>0</v>
      </c>
      <c r="E94" s="25">
        <f t="shared" si="49"/>
        <v>0</v>
      </c>
      <c r="F94" s="25">
        <v>0</v>
      </c>
      <c r="G94" s="25">
        <v>0</v>
      </c>
      <c r="H94" s="25">
        <f t="shared" si="50"/>
        <v>0</v>
      </c>
      <c r="I94" s="23"/>
      <c r="J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</row>
    <row r="95" spans="1:44" s="18" customFormat="1" x14ac:dyDescent="0.25">
      <c r="A95" s="26" t="s">
        <v>183</v>
      </c>
      <c r="B95" s="26" t="s">
        <v>184</v>
      </c>
      <c r="C95" s="56"/>
      <c r="D95" s="25">
        <v>0</v>
      </c>
      <c r="E95" s="25">
        <f t="shared" si="49"/>
        <v>0</v>
      </c>
      <c r="F95" s="25">
        <v>0</v>
      </c>
      <c r="G95" s="25">
        <v>0</v>
      </c>
      <c r="H95" s="25">
        <f t="shared" si="50"/>
        <v>0</v>
      </c>
      <c r="I95" s="23"/>
      <c r="J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</row>
    <row r="96" spans="1:44" s="18" customFormat="1" x14ac:dyDescent="0.25">
      <c r="A96" s="90" t="s">
        <v>185</v>
      </c>
      <c r="B96" s="51" t="s">
        <v>186</v>
      </c>
      <c r="C96" s="74">
        <f>+C97</f>
        <v>0</v>
      </c>
      <c r="D96" s="74">
        <f t="shared" ref="D96:F96" si="51">+D97</f>
        <v>0</v>
      </c>
      <c r="E96" s="74">
        <f t="shared" si="51"/>
        <v>0</v>
      </c>
      <c r="F96" s="74">
        <f t="shared" si="51"/>
        <v>0</v>
      </c>
      <c r="G96" s="74">
        <f t="shared" ref="G96" si="52">+G97</f>
        <v>0</v>
      </c>
      <c r="H96" s="74">
        <f t="shared" ref="H96" si="53">+H97</f>
        <v>0</v>
      </c>
      <c r="I96" s="23"/>
      <c r="J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</row>
    <row r="97" spans="1:44" s="18" customFormat="1" x14ac:dyDescent="0.25">
      <c r="A97" s="91" t="s">
        <v>187</v>
      </c>
      <c r="B97" s="91" t="s">
        <v>41</v>
      </c>
      <c r="C97" s="92"/>
      <c r="D97" s="25">
        <v>0</v>
      </c>
      <c r="E97" s="25">
        <f>+D97+C97</f>
        <v>0</v>
      </c>
      <c r="F97" s="25">
        <v>0</v>
      </c>
      <c r="G97" s="25">
        <v>0</v>
      </c>
      <c r="H97" s="25">
        <f t="shared" ref="H97" si="54">+F97-G97</f>
        <v>0</v>
      </c>
      <c r="I97" s="23"/>
      <c r="J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</row>
    <row r="98" spans="1:44" s="18" customFormat="1" x14ac:dyDescent="0.25">
      <c r="A98" s="79" t="s">
        <v>188</v>
      </c>
      <c r="B98" s="80" t="s">
        <v>189</v>
      </c>
      <c r="C98" s="40">
        <f t="shared" ref="C98:H100" si="55">+C99</f>
        <v>272870628000</v>
      </c>
      <c r="D98" s="40">
        <f t="shared" si="55"/>
        <v>0</v>
      </c>
      <c r="E98" s="40">
        <f t="shared" si="55"/>
        <v>272870628000</v>
      </c>
      <c r="F98" s="40">
        <f t="shared" si="55"/>
        <v>0</v>
      </c>
      <c r="G98" s="40">
        <f t="shared" si="55"/>
        <v>0</v>
      </c>
      <c r="H98" s="40">
        <f t="shared" si="55"/>
        <v>0</v>
      </c>
      <c r="I98" s="23"/>
      <c r="J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</row>
    <row r="99" spans="1:44" s="18" customFormat="1" x14ac:dyDescent="0.25">
      <c r="A99" s="81" t="s">
        <v>190</v>
      </c>
      <c r="B99" s="42" t="s">
        <v>44</v>
      </c>
      <c r="C99" s="43">
        <f t="shared" si="55"/>
        <v>272870628000</v>
      </c>
      <c r="D99" s="43">
        <f t="shared" si="55"/>
        <v>0</v>
      </c>
      <c r="E99" s="43">
        <f t="shared" si="55"/>
        <v>272870628000</v>
      </c>
      <c r="F99" s="43">
        <f t="shared" si="55"/>
        <v>0</v>
      </c>
      <c r="G99" s="43">
        <f t="shared" si="55"/>
        <v>0</v>
      </c>
      <c r="H99" s="43">
        <f t="shared" si="55"/>
        <v>0</v>
      </c>
      <c r="I99" s="23"/>
      <c r="J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</row>
    <row r="100" spans="1:44" s="18" customFormat="1" x14ac:dyDescent="0.25">
      <c r="A100" s="88" t="s">
        <v>191</v>
      </c>
      <c r="B100" s="48" t="s">
        <v>8</v>
      </c>
      <c r="C100" s="49">
        <f t="shared" si="55"/>
        <v>272870628000</v>
      </c>
      <c r="D100" s="49">
        <f t="shared" si="55"/>
        <v>0</v>
      </c>
      <c r="E100" s="49">
        <f t="shared" si="55"/>
        <v>272870628000</v>
      </c>
      <c r="F100" s="49">
        <f t="shared" si="55"/>
        <v>0</v>
      </c>
      <c r="G100" s="49">
        <f t="shared" si="55"/>
        <v>0</v>
      </c>
      <c r="H100" s="49">
        <f t="shared" si="55"/>
        <v>0</v>
      </c>
      <c r="I100" s="23"/>
      <c r="J100" s="21"/>
      <c r="L100" s="21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</row>
    <row r="101" spans="1:44" s="18" customFormat="1" x14ac:dyDescent="0.25">
      <c r="A101" s="82" t="s">
        <v>192</v>
      </c>
      <c r="B101" s="93" t="s">
        <v>45</v>
      </c>
      <c r="C101" s="56">
        <v>272870628000</v>
      </c>
      <c r="D101" s="25">
        <v>0</v>
      </c>
      <c r="E101" s="25">
        <f>+D101+C101</f>
        <v>272870628000</v>
      </c>
      <c r="F101" s="25">
        <f>+'[1]APORTE LEY 30'!$O$14</f>
        <v>0</v>
      </c>
      <c r="G101" s="25">
        <v>0</v>
      </c>
      <c r="H101" s="25">
        <f t="shared" ref="H101" si="56">+F101-G101</f>
        <v>0</v>
      </c>
      <c r="I101" s="23"/>
      <c r="J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</row>
    <row r="102" spans="1:44" s="18" customFormat="1" x14ac:dyDescent="0.25">
      <c r="A102" s="23"/>
      <c r="B102" s="34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</row>
    <row r="103" spans="1:44" s="18" customFormat="1" x14ac:dyDescent="0.25">
      <c r="A103" s="23"/>
      <c r="B103" s="34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</row>
    <row r="104" spans="1:44" s="18" customFormat="1" x14ac:dyDescent="0.25">
      <c r="A104" s="23"/>
      <c r="B104" s="34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</row>
    <row r="105" spans="1:44" s="18" customFormat="1" x14ac:dyDescent="0.25">
      <c r="A105" s="23"/>
      <c r="B105" s="34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</row>
    <row r="106" spans="1:44" s="18" customFormat="1" x14ac:dyDescent="0.25">
      <c r="A106" s="23"/>
      <c r="B106" s="34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</row>
    <row r="107" spans="1:44" s="18" customFormat="1" x14ac:dyDescent="0.25">
      <c r="A107" s="23"/>
      <c r="B107" s="34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</row>
    <row r="108" spans="1:44" s="18" customFormat="1" x14ac:dyDescent="0.25">
      <c r="A108" s="23"/>
      <c r="B108" s="34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</row>
    <row r="109" spans="1:44" s="18" customFormat="1" x14ac:dyDescent="0.25">
      <c r="A109" s="23"/>
      <c r="B109" s="34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</row>
    <row r="110" spans="1:44" s="18" customFormat="1" x14ac:dyDescent="0.25">
      <c r="A110" s="23"/>
      <c r="B110" s="34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</row>
    <row r="111" spans="1:44" s="18" customFormat="1" x14ac:dyDescent="0.25">
      <c r="A111" s="23"/>
      <c r="B111" s="34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</row>
    <row r="112" spans="1:44" s="18" customFormat="1" x14ac:dyDescent="0.25">
      <c r="A112" s="23"/>
      <c r="B112" s="34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</row>
    <row r="113" spans="1:44" s="18" customFormat="1" x14ac:dyDescent="0.25">
      <c r="A113" s="23"/>
      <c r="B113" s="34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</row>
    <row r="114" spans="1:44" s="18" customFormat="1" x14ac:dyDescent="0.25">
      <c r="A114" s="23"/>
      <c r="B114" s="34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</row>
    <row r="115" spans="1:44" s="18" customFormat="1" x14ac:dyDescent="0.25">
      <c r="A115" s="23"/>
      <c r="B115" s="34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</row>
    <row r="116" spans="1:44" s="18" customFormat="1" x14ac:dyDescent="0.25">
      <c r="A116" s="23"/>
      <c r="B116" s="34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</row>
    <row r="117" spans="1:44" s="18" customFormat="1" x14ac:dyDescent="0.25">
      <c r="A117" s="23"/>
      <c r="B117" s="34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</row>
    <row r="118" spans="1:44" s="18" customFormat="1" x14ac:dyDescent="0.25">
      <c r="A118" s="23"/>
      <c r="B118" s="34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</row>
    <row r="119" spans="1:44" s="18" customFormat="1" x14ac:dyDescent="0.25">
      <c r="A119" s="23"/>
      <c r="B119" s="34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</row>
    <row r="120" spans="1:44" s="18" customFormat="1" x14ac:dyDescent="0.25">
      <c r="A120" s="23"/>
      <c r="B120" s="34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</row>
    <row r="121" spans="1:44" s="18" customFormat="1" x14ac:dyDescent="0.25">
      <c r="A121" s="23"/>
      <c r="B121" s="34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</row>
    <row r="122" spans="1:44" s="18" customFormat="1" x14ac:dyDescent="0.25">
      <c r="A122" s="23"/>
      <c r="B122" s="34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</row>
    <row r="123" spans="1:44" s="18" customFormat="1" x14ac:dyDescent="0.25">
      <c r="A123" s="23"/>
      <c r="B123" s="34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</row>
    <row r="124" spans="1:44" s="18" customFormat="1" x14ac:dyDescent="0.25">
      <c r="A124" s="23"/>
      <c r="B124" s="34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</row>
    <row r="125" spans="1:44" s="18" customFormat="1" x14ac:dyDescent="0.25">
      <c r="A125" s="23"/>
      <c r="B125" s="34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</row>
    <row r="126" spans="1:44" s="18" customFormat="1" x14ac:dyDescent="0.25">
      <c r="A126" s="23"/>
      <c r="B126" s="34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</row>
    <row r="127" spans="1:44" s="18" customFormat="1" x14ac:dyDescent="0.25">
      <c r="A127" s="23"/>
      <c r="B127" s="34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</row>
    <row r="128" spans="1:44" s="18" customFormat="1" x14ac:dyDescent="0.25">
      <c r="A128" s="23"/>
      <c r="B128" s="34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</row>
    <row r="129" spans="1:44" s="18" customFormat="1" x14ac:dyDescent="0.25">
      <c r="A129" s="23"/>
      <c r="B129" s="34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</row>
    <row r="130" spans="1:44" s="18" customFormat="1" x14ac:dyDescent="0.25">
      <c r="A130" s="23"/>
      <c r="B130" s="34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</row>
    <row r="131" spans="1:44" s="18" customFormat="1" x14ac:dyDescent="0.25">
      <c r="A131" s="23"/>
      <c r="B131" s="34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</row>
    <row r="132" spans="1:44" s="18" customFormat="1" x14ac:dyDescent="0.25">
      <c r="A132" s="23"/>
      <c r="B132" s="34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</row>
    <row r="133" spans="1:44" s="18" customFormat="1" x14ac:dyDescent="0.25">
      <c r="A133" s="23"/>
      <c r="B133" s="34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</row>
    <row r="134" spans="1:44" s="18" customFormat="1" x14ac:dyDescent="0.25">
      <c r="A134" s="23"/>
      <c r="B134" s="34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</row>
    <row r="135" spans="1:44" s="18" customFormat="1" x14ac:dyDescent="0.25">
      <c r="A135" s="23"/>
      <c r="B135" s="34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4" s="18" customFormat="1" x14ac:dyDescent="0.25">
      <c r="A136" s="23"/>
      <c r="B136" s="34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</row>
    <row r="137" spans="1:44" s="18" customFormat="1" x14ac:dyDescent="0.25">
      <c r="A137" s="23"/>
      <c r="B137" s="34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</row>
    <row r="138" spans="1:44" s="18" customFormat="1" x14ac:dyDescent="0.25">
      <c r="A138" s="23"/>
      <c r="B138" s="34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</row>
    <row r="139" spans="1:44" s="18" customFormat="1" x14ac:dyDescent="0.25">
      <c r="A139" s="23"/>
      <c r="B139" s="34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</row>
    <row r="140" spans="1:44" s="18" customFormat="1" x14ac:dyDescent="0.25">
      <c r="A140" s="23"/>
      <c r="B140" s="34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</row>
    <row r="141" spans="1:44" s="18" customFormat="1" x14ac:dyDescent="0.25">
      <c r="A141" s="23"/>
      <c r="B141" s="34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</row>
    <row r="142" spans="1:44" s="18" customFormat="1" x14ac:dyDescent="0.25">
      <c r="A142" s="23"/>
      <c r="B142" s="34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</row>
    <row r="143" spans="1:44" s="18" customFormat="1" x14ac:dyDescent="0.25">
      <c r="A143" s="23"/>
      <c r="B143" s="34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</row>
    <row r="144" spans="1:44" s="18" customFormat="1" x14ac:dyDescent="0.25">
      <c r="A144" s="23"/>
      <c r="B144" s="34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</row>
    <row r="145" spans="1:44" s="18" customFormat="1" x14ac:dyDescent="0.25">
      <c r="A145" s="23"/>
      <c r="B145" s="34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</row>
    <row r="146" spans="1:44" s="18" customFormat="1" x14ac:dyDescent="0.25">
      <c r="A146" s="23"/>
      <c r="B146" s="34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</row>
    <row r="147" spans="1:44" s="18" customFormat="1" x14ac:dyDescent="0.25">
      <c r="A147" s="23"/>
      <c r="B147" s="34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</row>
    <row r="148" spans="1:44" s="18" customFormat="1" x14ac:dyDescent="0.25">
      <c r="A148" s="23"/>
      <c r="B148" s="34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</row>
    <row r="149" spans="1:44" s="18" customFormat="1" x14ac:dyDescent="0.25">
      <c r="A149" s="23"/>
      <c r="B149" s="34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</row>
    <row r="150" spans="1:44" s="18" customFormat="1" x14ac:dyDescent="0.25">
      <c r="A150" s="23"/>
      <c r="B150" s="34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</row>
    <row r="151" spans="1:44" s="18" customFormat="1" x14ac:dyDescent="0.25">
      <c r="A151" s="23"/>
      <c r="B151" s="34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</row>
    <row r="152" spans="1:44" s="18" customFormat="1" x14ac:dyDescent="0.25">
      <c r="A152" s="23"/>
      <c r="B152" s="34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</row>
    <row r="153" spans="1:44" s="18" customFormat="1" x14ac:dyDescent="0.25">
      <c r="A153" s="23"/>
      <c r="B153" s="34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</row>
    <row r="154" spans="1:44" s="18" customFormat="1" x14ac:dyDescent="0.25">
      <c r="A154" s="23"/>
      <c r="B154" s="34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</row>
    <row r="155" spans="1:44" s="18" customFormat="1" x14ac:dyDescent="0.25">
      <c r="A155" s="23"/>
      <c r="B155" s="34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</row>
    <row r="156" spans="1:44" s="18" customFormat="1" x14ac:dyDescent="0.25">
      <c r="A156" s="23"/>
      <c r="B156" s="34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</row>
    <row r="157" spans="1:44" s="18" customFormat="1" x14ac:dyDescent="0.25">
      <c r="A157" s="23"/>
      <c r="B157" s="34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</row>
    <row r="158" spans="1:44" s="18" customFormat="1" x14ac:dyDescent="0.25">
      <c r="A158" s="23"/>
      <c r="B158" s="34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</row>
    <row r="159" spans="1:44" s="18" customFormat="1" x14ac:dyDescent="0.25">
      <c r="A159" s="23"/>
      <c r="B159" s="34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</row>
    <row r="160" spans="1:44" s="18" customFormat="1" x14ac:dyDescent="0.25">
      <c r="A160" s="23"/>
      <c r="B160" s="34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</row>
    <row r="161" spans="1:44" s="18" customFormat="1" x14ac:dyDescent="0.25">
      <c r="A161" s="23"/>
      <c r="B161" s="34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</row>
    <row r="162" spans="1:44" s="18" customFormat="1" x14ac:dyDescent="0.25">
      <c r="A162" s="23"/>
      <c r="B162" s="34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</row>
    <row r="163" spans="1:44" s="18" customFormat="1" x14ac:dyDescent="0.25">
      <c r="A163" s="23"/>
      <c r="B163" s="34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</row>
    <row r="164" spans="1:44" s="18" customFormat="1" x14ac:dyDescent="0.25">
      <c r="A164" s="23"/>
      <c r="B164" s="34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</row>
    <row r="165" spans="1:44" s="18" customFormat="1" x14ac:dyDescent="0.25">
      <c r="A165" s="23"/>
      <c r="B165" s="34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</row>
    <row r="166" spans="1:44" s="18" customFormat="1" x14ac:dyDescent="0.25">
      <c r="A166" s="23"/>
      <c r="B166" s="34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</row>
    <row r="167" spans="1:44" s="18" customFormat="1" x14ac:dyDescent="0.25">
      <c r="A167" s="23"/>
      <c r="B167" s="34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</row>
    <row r="168" spans="1:44" s="18" customFormat="1" x14ac:dyDescent="0.25">
      <c r="A168" s="23"/>
      <c r="B168" s="34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</row>
    <row r="169" spans="1:44" s="18" customFormat="1" x14ac:dyDescent="0.25">
      <c r="A169" s="23"/>
      <c r="B169" s="34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</row>
    <row r="170" spans="1:44" s="18" customFormat="1" x14ac:dyDescent="0.25">
      <c r="A170" s="23"/>
      <c r="B170" s="34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</row>
    <row r="171" spans="1:44" s="18" customFormat="1" x14ac:dyDescent="0.25">
      <c r="A171" s="23"/>
      <c r="B171" s="34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</row>
    <row r="172" spans="1:44" s="18" customFormat="1" x14ac:dyDescent="0.25">
      <c r="A172" s="23"/>
      <c r="B172" s="34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</row>
    <row r="173" spans="1:44" s="18" customFormat="1" x14ac:dyDescent="0.25">
      <c r="A173" s="23"/>
      <c r="B173" s="34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</row>
    <row r="174" spans="1:44" s="18" customFormat="1" x14ac:dyDescent="0.25">
      <c r="A174" s="23"/>
      <c r="B174" s="34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</row>
    <row r="175" spans="1:44" s="18" customFormat="1" x14ac:dyDescent="0.25">
      <c r="A175" s="23"/>
      <c r="B175" s="34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</row>
    <row r="176" spans="1:44" s="18" customFormat="1" x14ac:dyDescent="0.25">
      <c r="A176" s="23"/>
      <c r="B176" s="34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</row>
    <row r="177" spans="1:44" s="18" customFormat="1" x14ac:dyDescent="0.25">
      <c r="A177" s="23"/>
      <c r="B177" s="34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</row>
    <row r="178" spans="1:44" s="18" customFormat="1" x14ac:dyDescent="0.25">
      <c r="A178" s="23"/>
      <c r="B178" s="34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</row>
    <row r="179" spans="1:44" s="18" customFormat="1" x14ac:dyDescent="0.25">
      <c r="A179" s="23"/>
      <c r="B179" s="34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</row>
    <row r="180" spans="1:44" s="18" customFormat="1" x14ac:dyDescent="0.25">
      <c r="A180" s="23"/>
      <c r="B180" s="34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</row>
    <row r="181" spans="1:44" s="18" customFormat="1" x14ac:dyDescent="0.25">
      <c r="A181" s="23"/>
      <c r="B181" s="34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</row>
    <row r="182" spans="1:44" s="18" customFormat="1" x14ac:dyDescent="0.25">
      <c r="A182" s="23"/>
      <c r="B182" s="34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</row>
    <row r="183" spans="1:44" s="18" customFormat="1" x14ac:dyDescent="0.25">
      <c r="A183" s="23"/>
      <c r="B183" s="34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</row>
    <row r="184" spans="1:44" s="18" customFormat="1" x14ac:dyDescent="0.25">
      <c r="A184" s="23"/>
      <c r="B184" s="34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</row>
    <row r="185" spans="1:44" s="18" customFormat="1" x14ac:dyDescent="0.25">
      <c r="A185" s="23"/>
      <c r="B185" s="34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</row>
    <row r="186" spans="1:44" s="18" customFormat="1" x14ac:dyDescent="0.25">
      <c r="A186" s="23"/>
      <c r="B186" s="34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</row>
    <row r="187" spans="1:44" s="18" customFormat="1" x14ac:dyDescent="0.25">
      <c r="A187" s="23"/>
      <c r="B187" s="34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</row>
    <row r="188" spans="1:44" s="18" customFormat="1" x14ac:dyDescent="0.25">
      <c r="A188" s="23"/>
      <c r="B188" s="34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</row>
    <row r="189" spans="1:44" s="18" customFormat="1" x14ac:dyDescent="0.25">
      <c r="A189" s="23"/>
      <c r="B189" s="34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</row>
    <row r="190" spans="1:44" s="18" customFormat="1" x14ac:dyDescent="0.25">
      <c r="A190" s="23"/>
      <c r="B190" s="34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</row>
    <row r="191" spans="1:44" s="18" customFormat="1" x14ac:dyDescent="0.25">
      <c r="A191" s="23"/>
      <c r="B191" s="34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</row>
    <row r="192" spans="1:44" s="18" customFormat="1" x14ac:dyDescent="0.25">
      <c r="A192" s="23"/>
      <c r="B192" s="34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</row>
    <row r="193" spans="1:44" s="18" customFormat="1" x14ac:dyDescent="0.25">
      <c r="A193" s="23"/>
      <c r="B193" s="34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</row>
    <row r="194" spans="1:44" s="18" customFormat="1" x14ac:dyDescent="0.25">
      <c r="A194" s="23"/>
      <c r="B194" s="34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</row>
    <row r="195" spans="1:44" s="18" customFormat="1" x14ac:dyDescent="0.25">
      <c r="A195" s="23"/>
      <c r="B195" s="34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</row>
    <row r="196" spans="1:44" s="18" customFormat="1" x14ac:dyDescent="0.25">
      <c r="A196" s="23"/>
      <c r="B196" s="34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</row>
    <row r="197" spans="1:44" s="18" customFormat="1" x14ac:dyDescent="0.25">
      <c r="A197" s="23"/>
      <c r="B197" s="34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</row>
    <row r="198" spans="1:44" s="18" customFormat="1" x14ac:dyDescent="0.25">
      <c r="A198" s="23"/>
      <c r="B198" s="34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</row>
    <row r="199" spans="1:44" s="18" customFormat="1" x14ac:dyDescent="0.25">
      <c r="A199" s="23"/>
      <c r="B199" s="34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</row>
    <row r="200" spans="1:44" s="18" customFormat="1" x14ac:dyDescent="0.25">
      <c r="A200" s="23"/>
      <c r="B200" s="34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</row>
    <row r="201" spans="1:44" s="18" customFormat="1" x14ac:dyDescent="0.25">
      <c r="A201" s="23"/>
      <c r="B201" s="34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</row>
    <row r="202" spans="1:44" s="18" customFormat="1" x14ac:dyDescent="0.25">
      <c r="A202" s="23"/>
      <c r="B202" s="34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</row>
    <row r="203" spans="1:44" s="18" customFormat="1" x14ac:dyDescent="0.25">
      <c r="A203" s="23"/>
      <c r="B203" s="34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</row>
    <row r="204" spans="1:44" s="18" customFormat="1" x14ac:dyDescent="0.25">
      <c r="A204" s="23"/>
      <c r="B204" s="34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</row>
    <row r="205" spans="1:44" s="18" customFormat="1" x14ac:dyDescent="0.25">
      <c r="A205" s="23"/>
      <c r="B205" s="34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</row>
    <row r="206" spans="1:44" s="18" customFormat="1" x14ac:dyDescent="0.25">
      <c r="A206" s="23"/>
      <c r="B206" s="34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</row>
    <row r="207" spans="1:44" s="18" customFormat="1" x14ac:dyDescent="0.25">
      <c r="A207" s="23"/>
      <c r="B207" s="34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</row>
    <row r="208" spans="1:44" s="18" customFormat="1" x14ac:dyDescent="0.25">
      <c r="A208" s="23"/>
      <c r="B208" s="34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</row>
    <row r="209" spans="1:44" s="18" customFormat="1" x14ac:dyDescent="0.25">
      <c r="A209" s="23"/>
      <c r="B209" s="34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</row>
    <row r="210" spans="1:44" s="18" customFormat="1" x14ac:dyDescent="0.25">
      <c r="A210" s="23"/>
      <c r="B210" s="34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</row>
    <row r="211" spans="1:44" s="18" customFormat="1" x14ac:dyDescent="0.25">
      <c r="A211" s="23"/>
      <c r="B211" s="34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</row>
    <row r="212" spans="1:44" s="18" customFormat="1" x14ac:dyDescent="0.25">
      <c r="A212" s="23"/>
      <c r="B212" s="34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</row>
    <row r="213" spans="1:44" s="18" customFormat="1" x14ac:dyDescent="0.25">
      <c r="A213" s="23"/>
      <c r="B213" s="34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</row>
    <row r="214" spans="1:44" s="18" customFormat="1" x14ac:dyDescent="0.25">
      <c r="A214" s="23"/>
      <c r="B214" s="34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</row>
    <row r="215" spans="1:44" s="18" customFormat="1" x14ac:dyDescent="0.25">
      <c r="A215" s="23"/>
      <c r="B215" s="34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</row>
    <row r="216" spans="1:44" s="18" customFormat="1" x14ac:dyDescent="0.25">
      <c r="A216" s="23"/>
      <c r="B216" s="34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</row>
    <row r="217" spans="1:44" s="18" customFormat="1" x14ac:dyDescent="0.25">
      <c r="A217" s="23"/>
      <c r="B217" s="34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</row>
    <row r="218" spans="1:44" s="18" customFormat="1" x14ac:dyDescent="0.25">
      <c r="A218" s="23"/>
      <c r="B218" s="34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</row>
    <row r="219" spans="1:44" s="18" customFormat="1" x14ac:dyDescent="0.25">
      <c r="A219" s="23"/>
      <c r="B219" s="34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</row>
    <row r="220" spans="1:44" s="18" customFormat="1" x14ac:dyDescent="0.25">
      <c r="A220" s="23"/>
      <c r="B220" s="34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</row>
    <row r="221" spans="1:44" s="18" customFormat="1" x14ac:dyDescent="0.25">
      <c r="A221" s="23"/>
      <c r="B221" s="34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</row>
    <row r="222" spans="1:44" s="18" customFormat="1" x14ac:dyDescent="0.25">
      <c r="A222" s="23"/>
      <c r="B222" s="34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</row>
    <row r="223" spans="1:44" s="18" customFormat="1" x14ac:dyDescent="0.25">
      <c r="A223" s="23"/>
      <c r="B223" s="34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</row>
    <row r="224" spans="1:44" s="18" customFormat="1" x14ac:dyDescent="0.25">
      <c r="A224" s="23"/>
      <c r="B224" s="34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</row>
    <row r="225" spans="1:44" s="18" customFormat="1" x14ac:dyDescent="0.25">
      <c r="A225" s="23"/>
      <c r="B225" s="34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</row>
    <row r="226" spans="1:44" s="18" customFormat="1" x14ac:dyDescent="0.25">
      <c r="A226" s="23"/>
      <c r="B226" s="34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</row>
    <row r="227" spans="1:44" s="18" customFormat="1" x14ac:dyDescent="0.25">
      <c r="A227" s="23"/>
      <c r="B227" s="34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</row>
    <row r="228" spans="1:44" s="18" customFormat="1" x14ac:dyDescent="0.25">
      <c r="A228" s="23"/>
      <c r="B228" s="34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</row>
    <row r="229" spans="1:44" s="18" customFormat="1" x14ac:dyDescent="0.25">
      <c r="A229" s="23"/>
      <c r="B229" s="34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</row>
    <row r="230" spans="1:44" s="18" customFormat="1" x14ac:dyDescent="0.25">
      <c r="A230" s="23"/>
      <c r="B230" s="34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</row>
    <row r="231" spans="1:44" s="18" customFormat="1" x14ac:dyDescent="0.25">
      <c r="A231" s="23"/>
      <c r="B231" s="34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</row>
    <row r="232" spans="1:44" s="18" customFormat="1" x14ac:dyDescent="0.25">
      <c r="A232" s="23"/>
      <c r="B232" s="34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</row>
    <row r="233" spans="1:44" s="18" customFormat="1" x14ac:dyDescent="0.25">
      <c r="A233" s="23"/>
      <c r="B233" s="34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</row>
    <row r="234" spans="1:44" s="18" customFormat="1" x14ac:dyDescent="0.25">
      <c r="A234" s="23"/>
      <c r="B234" s="34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</row>
    <row r="235" spans="1:44" s="18" customFormat="1" x14ac:dyDescent="0.25">
      <c r="A235" s="23"/>
      <c r="B235" s="34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</row>
    <row r="236" spans="1:44" s="18" customFormat="1" x14ac:dyDescent="0.25">
      <c r="A236" s="23"/>
      <c r="B236" s="34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</row>
    <row r="237" spans="1:44" s="18" customFormat="1" x14ac:dyDescent="0.25">
      <c r="A237" s="23"/>
      <c r="B237" s="34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</row>
    <row r="238" spans="1:44" s="18" customFormat="1" x14ac:dyDescent="0.25">
      <c r="A238" s="23"/>
      <c r="B238" s="34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</row>
    <row r="239" spans="1:44" s="18" customFormat="1" x14ac:dyDescent="0.25">
      <c r="A239" s="23"/>
      <c r="B239" s="34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</row>
    <row r="240" spans="1:44" s="18" customFormat="1" x14ac:dyDescent="0.25">
      <c r="A240" s="23"/>
      <c r="B240" s="34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</row>
    <row r="241" spans="1:44" s="18" customFormat="1" x14ac:dyDescent="0.25">
      <c r="A241" s="23"/>
      <c r="B241" s="34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</row>
    <row r="242" spans="1:44" s="18" customFormat="1" x14ac:dyDescent="0.25">
      <c r="A242" s="23"/>
      <c r="B242" s="34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</row>
    <row r="243" spans="1:44" s="18" customFormat="1" x14ac:dyDescent="0.25">
      <c r="A243" s="23"/>
      <c r="B243" s="34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</row>
    <row r="244" spans="1:44" s="18" customFormat="1" x14ac:dyDescent="0.25">
      <c r="A244" s="23"/>
      <c r="B244" s="34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</row>
    <row r="245" spans="1:44" s="18" customFormat="1" x14ac:dyDescent="0.25">
      <c r="A245" s="23"/>
      <c r="B245" s="34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</row>
    <row r="246" spans="1:44" x14ac:dyDescent="0.25">
      <c r="B246" s="34"/>
    </row>
  </sheetData>
  <sheetProtection selectLockedCells="1"/>
  <mergeCells count="8">
    <mergeCell ref="B6:H6"/>
    <mergeCell ref="B7:H7"/>
    <mergeCell ref="A1:A3"/>
    <mergeCell ref="B1:F1"/>
    <mergeCell ref="H1:H3"/>
    <mergeCell ref="B2:F2"/>
    <mergeCell ref="B3:F3"/>
    <mergeCell ref="B5:H5"/>
  </mergeCells>
  <pageMargins left="0.31496062992125984" right="0.31496062992125984" top="0.35433070866141736" bottom="0.35433070866141736" header="0.31496062992125984" footer="0.31496062992125984"/>
  <pageSetup scale="57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 sizeWithCells="1">
              <from>
                <xdr:col>7</xdr:col>
                <xdr:colOff>95250</xdr:colOff>
                <xdr:row>1</xdr:row>
                <xdr:rowOff>104775</xdr:rowOff>
              </from>
              <to>
                <xdr:col>8</xdr:col>
                <xdr:colOff>0</xdr:colOff>
                <xdr:row>1</xdr:row>
                <xdr:rowOff>314325</xdr:rowOff>
              </to>
            </anchor>
          </objectPr>
        </oleObject>
      </mc:Choice>
      <mc:Fallback>
        <oleObject progId="Visio.Drawing.11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H242"/>
  <sheetViews>
    <sheetView topLeftCell="A52" workbookViewId="0">
      <selection activeCell="F10" sqref="F10"/>
    </sheetView>
  </sheetViews>
  <sheetFormatPr baseColWidth="10" defaultRowHeight="15" x14ac:dyDescent="0.25"/>
  <cols>
    <col min="1" max="1" width="23.5703125" style="23" customWidth="1"/>
    <col min="2" max="2" width="46.85546875" style="23" customWidth="1"/>
    <col min="3" max="3" width="19.7109375" style="18" customWidth="1"/>
    <col min="4" max="4" width="17.7109375" style="23" customWidth="1"/>
    <col min="5" max="5" width="18.140625" style="23" customWidth="1"/>
    <col min="6" max="6" width="16.85546875" style="23" customWidth="1"/>
    <col min="7" max="7" width="15.7109375" style="23" customWidth="1"/>
    <col min="8" max="8" width="17" style="23" customWidth="1"/>
    <col min="9" max="9" width="11.42578125" style="23"/>
    <col min="10" max="10" width="17.5703125" style="23" customWidth="1"/>
    <col min="11" max="11" width="28.7109375" style="23" customWidth="1"/>
    <col min="12" max="12" width="17.140625" style="23" customWidth="1"/>
    <col min="13" max="13" width="14.140625" style="23" bestFit="1" customWidth="1"/>
    <col min="14" max="16384" width="11.42578125" style="23"/>
  </cols>
  <sheetData>
    <row r="1" spans="1:50" s="2" customFormat="1" ht="28.5" customHeight="1" x14ac:dyDescent="0.25">
      <c r="A1" s="97"/>
      <c r="B1" s="100" t="s">
        <v>0</v>
      </c>
      <c r="C1" s="101"/>
      <c r="D1" s="101"/>
      <c r="E1" s="101"/>
      <c r="F1" s="102"/>
      <c r="G1" s="1" t="s">
        <v>1</v>
      </c>
      <c r="H1" s="103"/>
    </row>
    <row r="2" spans="1:50" s="2" customFormat="1" ht="28.5" customHeight="1" x14ac:dyDescent="0.25">
      <c r="A2" s="98"/>
      <c r="B2" s="104" t="s">
        <v>2</v>
      </c>
      <c r="C2" s="105"/>
      <c r="D2" s="105"/>
      <c r="E2" s="105"/>
      <c r="F2" s="106"/>
      <c r="G2" s="3" t="s">
        <v>3</v>
      </c>
      <c r="H2" s="103"/>
    </row>
    <row r="3" spans="1:50" s="2" customFormat="1" ht="28.5" customHeight="1" x14ac:dyDescent="0.25">
      <c r="A3" s="99"/>
      <c r="B3" s="104" t="s">
        <v>4</v>
      </c>
      <c r="C3" s="105"/>
      <c r="D3" s="105"/>
      <c r="E3" s="105"/>
      <c r="F3" s="106"/>
      <c r="G3" s="4" t="s">
        <v>5</v>
      </c>
      <c r="H3" s="103"/>
    </row>
    <row r="4" spans="1:50" s="2" customFormat="1" x14ac:dyDescent="0.25"/>
    <row r="5" spans="1:50" s="2" customFormat="1" ht="38.25" customHeight="1" x14ac:dyDescent="0.25">
      <c r="A5" s="5" t="s">
        <v>6</v>
      </c>
      <c r="B5" s="94" t="s">
        <v>7</v>
      </c>
      <c r="C5" s="95"/>
      <c r="D5" s="95"/>
      <c r="E5" s="95"/>
      <c r="F5" s="95"/>
      <c r="G5" s="95"/>
      <c r="H5" s="96"/>
    </row>
    <row r="6" spans="1:50" s="2" customFormat="1" ht="38.25" customHeight="1" x14ac:dyDescent="0.25">
      <c r="A6" s="5" t="s">
        <v>8</v>
      </c>
      <c r="B6" s="94">
        <v>2022</v>
      </c>
      <c r="C6" s="95"/>
      <c r="D6" s="95"/>
      <c r="E6" s="95"/>
      <c r="F6" s="95"/>
      <c r="G6" s="95"/>
      <c r="H6" s="96"/>
    </row>
    <row r="7" spans="1:50" s="2" customFormat="1" ht="38.25" customHeight="1" x14ac:dyDescent="0.25">
      <c r="A7" s="5" t="s">
        <v>9</v>
      </c>
      <c r="B7" s="94" t="s">
        <v>195</v>
      </c>
      <c r="C7" s="95"/>
      <c r="D7" s="95"/>
      <c r="E7" s="95"/>
      <c r="F7" s="95"/>
      <c r="G7" s="95"/>
      <c r="H7" s="96"/>
    </row>
    <row r="8" spans="1:50" s="6" customFormat="1" ht="11.25" x14ac:dyDescent="0.2">
      <c r="C8" s="7"/>
      <c r="D8" s="7"/>
      <c r="E8" s="7"/>
      <c r="F8" s="8"/>
      <c r="G8" s="9"/>
      <c r="H8" s="9"/>
      <c r="J8" s="10"/>
    </row>
    <row r="9" spans="1:50" s="20" customFormat="1" ht="31.5" customHeight="1" x14ac:dyDescent="0.25">
      <c r="A9" s="11" t="s">
        <v>10</v>
      </c>
      <c r="B9" s="11" t="s">
        <v>11</v>
      </c>
      <c r="C9" s="12" t="s">
        <v>193</v>
      </c>
      <c r="D9" s="13" t="s">
        <v>12</v>
      </c>
      <c r="E9" s="14" t="s">
        <v>194</v>
      </c>
      <c r="F9" s="15" t="s">
        <v>13</v>
      </c>
      <c r="G9" s="16" t="s">
        <v>14</v>
      </c>
      <c r="H9" s="17" t="s">
        <v>15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 s="22" customFormat="1" ht="15.75" customHeight="1" x14ac:dyDescent="0.25">
      <c r="A10" s="35">
        <v>1</v>
      </c>
      <c r="B10" s="36" t="s">
        <v>47</v>
      </c>
      <c r="C10" s="37">
        <f t="shared" ref="C10:H10" si="0">+C11+C63+C91</f>
        <v>357700498000</v>
      </c>
      <c r="D10" s="37">
        <f t="shared" si="0"/>
        <v>0</v>
      </c>
      <c r="E10" s="37">
        <f t="shared" si="0"/>
        <v>357700498000</v>
      </c>
      <c r="F10" s="37">
        <f t="shared" si="0"/>
        <v>30688759355</v>
      </c>
      <c r="G10" s="37">
        <f t="shared" si="0"/>
        <v>0</v>
      </c>
      <c r="H10" s="37">
        <f t="shared" si="0"/>
        <v>37092020570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50" s="22" customFormat="1" ht="15.75" customHeight="1" x14ac:dyDescent="0.25">
      <c r="A11" s="38" t="s">
        <v>48</v>
      </c>
      <c r="B11" s="39" t="s">
        <v>16</v>
      </c>
      <c r="C11" s="40">
        <f>+C12</f>
        <v>69915748000</v>
      </c>
      <c r="D11" s="40">
        <f t="shared" ref="D11:H11" si="1">+D12</f>
        <v>0</v>
      </c>
      <c r="E11" s="40">
        <f t="shared" si="1"/>
        <v>69915748000</v>
      </c>
      <c r="F11" s="40">
        <f t="shared" si="1"/>
        <v>9567482715</v>
      </c>
      <c r="G11" s="40">
        <f t="shared" si="1"/>
        <v>0</v>
      </c>
      <c r="H11" s="40">
        <f t="shared" si="1"/>
        <v>9567482715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50" ht="15.75" customHeight="1" x14ac:dyDescent="0.25">
      <c r="A12" s="41" t="s">
        <v>61</v>
      </c>
      <c r="B12" s="42" t="s">
        <v>62</v>
      </c>
      <c r="C12" s="43">
        <f>+C13+C36+C45</f>
        <v>69915748000</v>
      </c>
      <c r="D12" s="43">
        <f t="shared" ref="D12:H12" si="2">+D13+D36+D45</f>
        <v>0</v>
      </c>
      <c r="E12" s="43">
        <f t="shared" si="2"/>
        <v>69915748000</v>
      </c>
      <c r="F12" s="43">
        <f t="shared" si="2"/>
        <v>9567482715</v>
      </c>
      <c r="G12" s="43">
        <f t="shared" si="2"/>
        <v>0</v>
      </c>
      <c r="H12" s="43">
        <f t="shared" si="2"/>
        <v>9567482715</v>
      </c>
      <c r="L12" s="24"/>
    </row>
    <row r="13" spans="1:50" x14ac:dyDescent="0.25">
      <c r="A13" s="44" t="s">
        <v>63</v>
      </c>
      <c r="B13" s="45" t="s">
        <v>64</v>
      </c>
      <c r="C13" s="46">
        <f>+C14</f>
        <v>19319702000</v>
      </c>
      <c r="D13" s="46">
        <f t="shared" ref="D13:H13" si="3">+D14</f>
        <v>0</v>
      </c>
      <c r="E13" s="46">
        <f t="shared" si="3"/>
        <v>19319702000</v>
      </c>
      <c r="F13" s="46">
        <f t="shared" si="3"/>
        <v>4457680825</v>
      </c>
      <c r="G13" s="46">
        <f t="shared" si="3"/>
        <v>0</v>
      </c>
      <c r="H13" s="46">
        <f t="shared" si="3"/>
        <v>4457680825</v>
      </c>
      <c r="L13" s="24"/>
    </row>
    <row r="14" spans="1:50" x14ac:dyDescent="0.25">
      <c r="A14" s="47" t="s">
        <v>65</v>
      </c>
      <c r="B14" s="48" t="s">
        <v>66</v>
      </c>
      <c r="C14" s="49">
        <f>+C15+C32</f>
        <v>19319702000</v>
      </c>
      <c r="D14" s="49">
        <f t="shared" ref="D14:H14" si="4">+D15+D32</f>
        <v>0</v>
      </c>
      <c r="E14" s="49">
        <f t="shared" si="4"/>
        <v>19319702000</v>
      </c>
      <c r="F14" s="49">
        <f t="shared" si="4"/>
        <v>4457680825</v>
      </c>
      <c r="G14" s="49">
        <f t="shared" si="4"/>
        <v>0</v>
      </c>
      <c r="H14" s="49">
        <f t="shared" si="4"/>
        <v>4457680825</v>
      </c>
      <c r="L14" s="24"/>
    </row>
    <row r="15" spans="1:50" ht="15.75" customHeight="1" x14ac:dyDescent="0.25">
      <c r="A15" s="50" t="s">
        <v>67</v>
      </c>
      <c r="B15" s="51" t="s">
        <v>68</v>
      </c>
      <c r="C15" s="52">
        <f>+C16+C21</f>
        <v>18766175000</v>
      </c>
      <c r="D15" s="52">
        <f t="shared" ref="D15:H15" si="5">+D16+D21</f>
        <v>0</v>
      </c>
      <c r="E15" s="52">
        <f t="shared" si="5"/>
        <v>18766175000</v>
      </c>
      <c r="F15" s="52">
        <f t="shared" si="5"/>
        <v>4431472025</v>
      </c>
      <c r="G15" s="52">
        <f t="shared" si="5"/>
        <v>0</v>
      </c>
      <c r="H15" s="52">
        <f t="shared" si="5"/>
        <v>4431472025</v>
      </c>
      <c r="L15" s="24"/>
    </row>
    <row r="16" spans="1:50" x14ac:dyDescent="0.25">
      <c r="A16" s="53" t="s">
        <v>69</v>
      </c>
      <c r="B16" s="54" t="s">
        <v>70</v>
      </c>
      <c r="C16" s="55">
        <f>SUM(C17:C20)</f>
        <v>5094843000</v>
      </c>
      <c r="D16" s="55">
        <f t="shared" ref="D16:H16" si="6">SUM(D17:D20)</f>
        <v>0</v>
      </c>
      <c r="E16" s="55">
        <f t="shared" si="6"/>
        <v>5094843000</v>
      </c>
      <c r="F16" s="55">
        <f t="shared" si="6"/>
        <v>553050931</v>
      </c>
      <c r="G16" s="55">
        <f t="shared" si="6"/>
        <v>0</v>
      </c>
      <c r="H16" s="55">
        <f t="shared" si="6"/>
        <v>553050931</v>
      </c>
      <c r="L16" s="24"/>
    </row>
    <row r="17" spans="1:12" ht="15.75" customHeight="1" x14ac:dyDescent="0.25">
      <c r="A17" s="33" t="s">
        <v>71</v>
      </c>
      <c r="B17" s="33" t="s">
        <v>72</v>
      </c>
      <c r="C17" s="56">
        <v>1955938000</v>
      </c>
      <c r="D17" s="25">
        <v>0</v>
      </c>
      <c r="E17" s="25">
        <f>+D17+'ENERO 2022 UNIVERSIDAD'!$E24</f>
        <v>1955938000</v>
      </c>
      <c r="F17" s="25">
        <f>+'[1]INSCRIPCIONES PREGRADO'!$O$17</f>
        <v>407200000</v>
      </c>
      <c r="G17" s="25">
        <v>0</v>
      </c>
      <c r="H17" s="25">
        <f>+F17-G17</f>
        <v>407200000</v>
      </c>
      <c r="L17" s="24"/>
    </row>
    <row r="18" spans="1:12" ht="15.75" customHeight="1" x14ac:dyDescent="0.25">
      <c r="A18" s="26" t="s">
        <v>73</v>
      </c>
      <c r="B18" s="26" t="s">
        <v>74</v>
      </c>
      <c r="C18" s="56">
        <v>306150000</v>
      </c>
      <c r="D18" s="25">
        <v>0</v>
      </c>
      <c r="E18" s="25">
        <f>+D18+'ENERO 2022 UNIVERSIDAD'!$E25</f>
        <v>306150000</v>
      </c>
      <c r="F18" s="25">
        <f>+'[1]DERECHOS DE GRADO PREGRADO'!$O$17</f>
        <v>112425400</v>
      </c>
      <c r="G18" s="25">
        <v>0</v>
      </c>
      <c r="H18" s="25">
        <f>+F18-G18</f>
        <v>112425400</v>
      </c>
      <c r="L18" s="24"/>
    </row>
    <row r="19" spans="1:12" ht="15.75" customHeight="1" x14ac:dyDescent="0.25">
      <c r="A19" s="33" t="s">
        <v>75</v>
      </c>
      <c r="B19" s="58" t="s">
        <v>76</v>
      </c>
      <c r="C19" s="59">
        <v>2698245000</v>
      </c>
      <c r="D19" s="25">
        <v>0</v>
      </c>
      <c r="E19" s="25">
        <f>+D19+'ENERO 2022 UNIVERSIDAD'!$E26</f>
        <v>2698245000</v>
      </c>
      <c r="F19" s="25">
        <f>+'[1]MATRICULAS PREGRADO'!$O$17</f>
        <v>654191</v>
      </c>
      <c r="G19" s="25">
        <v>0</v>
      </c>
      <c r="H19" s="25">
        <f>+F19-G19</f>
        <v>654191</v>
      </c>
      <c r="L19" s="24"/>
    </row>
    <row r="20" spans="1:12" ht="23.25" customHeight="1" x14ac:dyDescent="0.25">
      <c r="A20" s="26" t="s">
        <v>77</v>
      </c>
      <c r="B20" s="26" t="s">
        <v>78</v>
      </c>
      <c r="C20" s="56">
        <v>134510000</v>
      </c>
      <c r="D20" s="25">
        <v>0</v>
      </c>
      <c r="E20" s="25">
        <f>+D20+'ENERO 2022 UNIVERSIDAD'!$E27</f>
        <v>134510000</v>
      </c>
      <c r="F20" s="25">
        <f>+'[1]CERT CONST PECUNIA PREGRADO'!$O$17</f>
        <v>32771340</v>
      </c>
      <c r="G20" s="25">
        <v>0</v>
      </c>
      <c r="H20" s="25">
        <f>+F20-G20</f>
        <v>32771340</v>
      </c>
      <c r="L20" s="24"/>
    </row>
    <row r="21" spans="1:12" ht="15.75" customHeight="1" x14ac:dyDescent="0.2">
      <c r="A21" s="53" t="s">
        <v>79</v>
      </c>
      <c r="B21" s="60" t="s">
        <v>80</v>
      </c>
      <c r="C21" s="55">
        <f>+C22+C23+C24+C31</f>
        <v>13671332000</v>
      </c>
      <c r="D21" s="55">
        <f t="shared" ref="D21:H21" si="7">+D22+D23+D24+D31</f>
        <v>0</v>
      </c>
      <c r="E21" s="55">
        <f t="shared" si="7"/>
        <v>13671332000</v>
      </c>
      <c r="F21" s="55">
        <f t="shared" si="7"/>
        <v>3878421094</v>
      </c>
      <c r="G21" s="55">
        <f t="shared" si="7"/>
        <v>0</v>
      </c>
      <c r="H21" s="55">
        <f t="shared" si="7"/>
        <v>3878421094</v>
      </c>
      <c r="L21" s="24"/>
    </row>
    <row r="22" spans="1:12" ht="15.75" customHeight="1" x14ac:dyDescent="0.25">
      <c r="A22" s="26" t="s">
        <v>81</v>
      </c>
      <c r="B22" s="26" t="s">
        <v>72</v>
      </c>
      <c r="C22" s="56">
        <v>270677000</v>
      </c>
      <c r="D22" s="25">
        <v>0</v>
      </c>
      <c r="E22" s="25">
        <f>+D22+'ENERO 2022 UNIVERSIDAD'!$E29</f>
        <v>270677000</v>
      </c>
      <c r="F22" s="25">
        <f>+'[1]INSCRIPCIONES POSGRADO'!$O$17</f>
        <v>2134500</v>
      </c>
      <c r="G22" s="25">
        <v>0</v>
      </c>
      <c r="H22" s="25">
        <f>+F22-G22</f>
        <v>2134500</v>
      </c>
      <c r="L22" s="24"/>
    </row>
    <row r="23" spans="1:12" ht="15.75" customHeight="1" x14ac:dyDescent="0.25">
      <c r="A23" s="26" t="s">
        <v>82</v>
      </c>
      <c r="B23" s="26" t="s">
        <v>74</v>
      </c>
      <c r="C23" s="56">
        <v>306150000</v>
      </c>
      <c r="D23" s="25">
        <v>0</v>
      </c>
      <c r="E23" s="25">
        <f>+D23+'ENERO 2022 UNIVERSIDAD'!$E30</f>
        <v>306150000</v>
      </c>
      <c r="F23" s="25">
        <f>+'[1]DERECHOS DE GRADO POSGRADO'!$O$17</f>
        <v>0</v>
      </c>
      <c r="G23" s="25">
        <v>0</v>
      </c>
      <c r="H23" s="25">
        <f>+F23-G23</f>
        <v>0</v>
      </c>
      <c r="L23" s="24"/>
    </row>
    <row r="24" spans="1:12" ht="15.75" customHeight="1" x14ac:dyDescent="0.25">
      <c r="A24" s="58" t="s">
        <v>83</v>
      </c>
      <c r="B24" s="58" t="s">
        <v>76</v>
      </c>
      <c r="C24" s="59">
        <f>SUM(C25:C30)</f>
        <v>12959995000</v>
      </c>
      <c r="D24" s="59">
        <f t="shared" ref="D24:H24" si="8">SUM(D25:D30)</f>
        <v>0</v>
      </c>
      <c r="E24" s="25">
        <f>+D24+'ENERO 2022 UNIVERSIDAD'!$E31</f>
        <v>12959995000</v>
      </c>
      <c r="F24" s="59">
        <f t="shared" si="8"/>
        <v>3876286594</v>
      </c>
      <c r="G24" s="59">
        <f t="shared" si="8"/>
        <v>0</v>
      </c>
      <c r="H24" s="59">
        <f t="shared" si="8"/>
        <v>3876286594</v>
      </c>
      <c r="L24" s="24"/>
    </row>
    <row r="25" spans="1:12" ht="15.75" customHeight="1" x14ac:dyDescent="0.25">
      <c r="A25" s="58" t="s">
        <v>84</v>
      </c>
      <c r="B25" s="58" t="s">
        <v>20</v>
      </c>
      <c r="C25" s="59">
        <v>331381000</v>
      </c>
      <c r="D25" s="25">
        <v>0</v>
      </c>
      <c r="E25" s="25">
        <f>+D25+'ENERO 2022 UNIVERSIDAD'!$E32</f>
        <v>331381000</v>
      </c>
      <c r="F25" s="25">
        <f>+'[1]MATRI POS ARTES'!$O$17</f>
        <v>128258433</v>
      </c>
      <c r="G25" s="25">
        <v>0</v>
      </c>
      <c r="H25" s="25">
        <f t="shared" ref="H25:H31" si="9">+F25-G25</f>
        <v>128258433</v>
      </c>
      <c r="L25" s="24"/>
    </row>
    <row r="26" spans="1:12" ht="15.75" customHeight="1" x14ac:dyDescent="0.25">
      <c r="A26" s="58" t="s">
        <v>85</v>
      </c>
      <c r="B26" s="58" t="s">
        <v>21</v>
      </c>
      <c r="C26" s="59">
        <v>5611379000</v>
      </c>
      <c r="D26" s="25">
        <v>0</v>
      </c>
      <c r="E26" s="25">
        <f>+D26+'ENERO 2022 UNIVERSIDAD'!$E33</f>
        <v>5611379000</v>
      </c>
      <c r="F26" s="25">
        <f>+'[1]MATRI POS CIENCIAS'!$O$17</f>
        <v>1948582642</v>
      </c>
      <c r="G26" s="25">
        <v>0</v>
      </c>
      <c r="H26" s="25">
        <f t="shared" si="9"/>
        <v>1948582642</v>
      </c>
      <c r="L26" s="24"/>
    </row>
    <row r="27" spans="1:12" ht="15.75" customHeight="1" x14ac:dyDescent="0.25">
      <c r="A27" s="58" t="s">
        <v>86</v>
      </c>
      <c r="B27" s="58" t="s">
        <v>22</v>
      </c>
      <c r="C27" s="59">
        <v>5757989000</v>
      </c>
      <c r="D27" s="25">
        <v>0</v>
      </c>
      <c r="E27" s="25">
        <f>+D27+'ENERO 2022 UNIVERSIDAD'!$E34</f>
        <v>5757989000</v>
      </c>
      <c r="F27" s="25">
        <f>+'[1]MATRI POS ING'!$O$17</f>
        <v>1403781537</v>
      </c>
      <c r="G27" s="25">
        <v>0</v>
      </c>
      <c r="H27" s="25">
        <f t="shared" si="9"/>
        <v>1403781537</v>
      </c>
      <c r="L27" s="24"/>
    </row>
    <row r="28" spans="1:12" ht="15.75" customHeight="1" x14ac:dyDescent="0.25">
      <c r="A28" s="58" t="s">
        <v>87</v>
      </c>
      <c r="B28" s="58" t="s">
        <v>23</v>
      </c>
      <c r="C28" s="59">
        <v>1094560000</v>
      </c>
      <c r="D28" s="25">
        <v>0</v>
      </c>
      <c r="E28" s="25">
        <f>+D28+'ENERO 2022 UNIVERSIDAD'!$E35</f>
        <v>1094560000</v>
      </c>
      <c r="F28" s="25">
        <f>+'[1]MATRI POS MARN'!$O$17</f>
        <v>229222023</v>
      </c>
      <c r="G28" s="25">
        <v>0</v>
      </c>
      <c r="H28" s="25">
        <f t="shared" si="9"/>
        <v>229222023</v>
      </c>
      <c r="L28" s="24"/>
    </row>
    <row r="29" spans="1:12" ht="15.75" customHeight="1" x14ac:dyDescent="0.25">
      <c r="A29" s="58" t="s">
        <v>88</v>
      </c>
      <c r="B29" s="58" t="s">
        <v>24</v>
      </c>
      <c r="C29" s="59">
        <v>164686000</v>
      </c>
      <c r="D29" s="25">
        <v>0</v>
      </c>
      <c r="E29" s="25">
        <f>+D29+'ENERO 2022 UNIVERSIDAD'!$E36</f>
        <v>164686000</v>
      </c>
      <c r="F29" s="25">
        <f>+'[1]MATRI POS TECNO'!$O$17</f>
        <v>166441959</v>
      </c>
      <c r="G29" s="25">
        <v>0</v>
      </c>
      <c r="H29" s="25">
        <f t="shared" si="9"/>
        <v>166441959</v>
      </c>
      <c r="L29" s="24"/>
    </row>
    <row r="30" spans="1:12" ht="15.75" customHeight="1" x14ac:dyDescent="0.25">
      <c r="A30" s="58" t="s">
        <v>89</v>
      </c>
      <c r="B30" s="58" t="s">
        <v>90</v>
      </c>
      <c r="C30" s="59">
        <v>0</v>
      </c>
      <c r="D30" s="25">
        <v>0</v>
      </c>
      <c r="E30" s="25">
        <f>+D30+'ENERO 2022 UNIVERSIDAD'!$E37</f>
        <v>0</v>
      </c>
      <c r="F30" s="25">
        <f>+'[1]MATRI POS CIED GUAJIRA'!$O$17</f>
        <v>0</v>
      </c>
      <c r="G30" s="25">
        <v>0</v>
      </c>
      <c r="H30" s="25">
        <f t="shared" si="9"/>
        <v>0</v>
      </c>
    </row>
    <row r="31" spans="1:12" ht="15.75" customHeight="1" x14ac:dyDescent="0.25">
      <c r="A31" s="61" t="s">
        <v>91</v>
      </c>
      <c r="B31" s="61" t="s">
        <v>78</v>
      </c>
      <c r="C31" s="59">
        <v>134510000</v>
      </c>
      <c r="D31" s="25">
        <v>0</v>
      </c>
      <c r="E31" s="25">
        <f>+D31+'ENERO 2022 UNIVERSIDAD'!$E38</f>
        <v>134510000</v>
      </c>
      <c r="F31" s="25">
        <f>+'[1]CERTIF CONST POSGRADO'!$O$17</f>
        <v>0</v>
      </c>
      <c r="G31" s="25">
        <v>0</v>
      </c>
      <c r="H31" s="25">
        <f t="shared" si="9"/>
        <v>0</v>
      </c>
      <c r="L31" s="24"/>
    </row>
    <row r="32" spans="1:12" ht="21" customHeight="1" x14ac:dyDescent="0.25">
      <c r="A32" s="50" t="s">
        <v>92</v>
      </c>
      <c r="B32" s="50" t="s">
        <v>93</v>
      </c>
      <c r="C32" s="62">
        <f>SUM(C33:C35)</f>
        <v>553527000</v>
      </c>
      <c r="D32" s="62">
        <f t="shared" ref="D32:H32" si="10">SUM(D33:D35)</f>
        <v>0</v>
      </c>
      <c r="E32" s="62">
        <f t="shared" si="10"/>
        <v>553527000</v>
      </c>
      <c r="F32" s="62">
        <f t="shared" si="10"/>
        <v>26208800</v>
      </c>
      <c r="G32" s="62">
        <f t="shared" si="10"/>
        <v>0</v>
      </c>
      <c r="H32" s="62">
        <f t="shared" si="10"/>
        <v>26208800</v>
      </c>
      <c r="L32" s="24"/>
    </row>
    <row r="33" spans="1:44" ht="15.75" customHeight="1" x14ac:dyDescent="0.25">
      <c r="A33" s="26" t="s">
        <v>94</v>
      </c>
      <c r="B33" s="26" t="s">
        <v>25</v>
      </c>
      <c r="C33" s="56">
        <v>0</v>
      </c>
      <c r="D33" s="25">
        <v>0</v>
      </c>
      <c r="E33" s="25">
        <f>+D33+'ENERO 2022 UNIVERSIDAD'!$E40</f>
        <v>0</v>
      </c>
      <c r="F33" s="25">
        <f>+'[1]CURSOS DE VACACIONES'!$K$13</f>
        <v>0</v>
      </c>
      <c r="G33" s="25">
        <v>0</v>
      </c>
      <c r="H33" s="25">
        <f t="shared" ref="H33:H35" si="11">+F33-G33</f>
        <v>0</v>
      </c>
      <c r="L33" s="24"/>
    </row>
    <row r="34" spans="1:44" ht="15.75" customHeight="1" x14ac:dyDescent="0.25">
      <c r="A34" s="26" t="s">
        <v>95</v>
      </c>
      <c r="B34" s="26" t="s">
        <v>26</v>
      </c>
      <c r="C34" s="56">
        <v>454901000</v>
      </c>
      <c r="D34" s="25">
        <v>0</v>
      </c>
      <c r="E34" s="25">
        <f>+D34+'ENERO 2022 UNIVERSIDAD'!$E41</f>
        <v>454901000</v>
      </c>
      <c r="F34" s="25">
        <f>+[1]SISTEMATIZACIÓN!$O$17</f>
        <v>26208800</v>
      </c>
      <c r="G34" s="25">
        <v>0</v>
      </c>
      <c r="H34" s="25">
        <f t="shared" si="11"/>
        <v>26208800</v>
      </c>
      <c r="L34" s="24"/>
    </row>
    <row r="35" spans="1:44" ht="15.75" customHeight="1" x14ac:dyDescent="0.25">
      <c r="A35" s="26" t="s">
        <v>96</v>
      </c>
      <c r="B35" s="57" t="s">
        <v>30</v>
      </c>
      <c r="C35" s="56">
        <v>98626000</v>
      </c>
      <c r="D35" s="25">
        <v>0</v>
      </c>
      <c r="E35" s="25">
        <f>+D35+'ENERO 2022 UNIVERSIDAD'!$E42</f>
        <v>98626000</v>
      </c>
      <c r="F35" s="25">
        <f>+'[1]OTROS INGRESOS'!$O$17</f>
        <v>0</v>
      </c>
      <c r="G35" s="25">
        <v>0</v>
      </c>
      <c r="H35" s="25">
        <f t="shared" si="11"/>
        <v>0</v>
      </c>
      <c r="L35" s="24"/>
    </row>
    <row r="36" spans="1:44" ht="15.75" customHeight="1" x14ac:dyDescent="0.25">
      <c r="A36" s="63" t="s">
        <v>97</v>
      </c>
      <c r="B36" s="45" t="s">
        <v>19</v>
      </c>
      <c r="C36" s="46">
        <f t="shared" ref="C36:H40" si="12">+C37</f>
        <v>995977000</v>
      </c>
      <c r="D36" s="46">
        <f t="shared" si="12"/>
        <v>0</v>
      </c>
      <c r="E36" s="46">
        <f t="shared" si="12"/>
        <v>995977000</v>
      </c>
      <c r="F36" s="46">
        <f t="shared" si="12"/>
        <v>10850475</v>
      </c>
      <c r="G36" s="46">
        <f t="shared" si="12"/>
        <v>0</v>
      </c>
      <c r="H36" s="46">
        <f t="shared" si="12"/>
        <v>10850475</v>
      </c>
      <c r="L36" s="24"/>
    </row>
    <row r="37" spans="1:44" ht="15.75" customHeight="1" x14ac:dyDescent="0.25">
      <c r="A37" s="64" t="s">
        <v>98</v>
      </c>
      <c r="B37" s="48" t="s">
        <v>99</v>
      </c>
      <c r="C37" s="65">
        <f t="shared" si="12"/>
        <v>995977000</v>
      </c>
      <c r="D37" s="65">
        <f t="shared" si="12"/>
        <v>0</v>
      </c>
      <c r="E37" s="65">
        <f t="shared" si="12"/>
        <v>995977000</v>
      </c>
      <c r="F37" s="65">
        <f t="shared" si="12"/>
        <v>10850475</v>
      </c>
      <c r="G37" s="65">
        <f t="shared" si="12"/>
        <v>0</v>
      </c>
      <c r="H37" s="65">
        <f t="shared" si="12"/>
        <v>10850475</v>
      </c>
      <c r="L37" s="24"/>
    </row>
    <row r="38" spans="1:44" s="22" customFormat="1" ht="15.75" customHeight="1" x14ac:dyDescent="0.25">
      <c r="A38" s="66" t="s">
        <v>100</v>
      </c>
      <c r="B38" s="51" t="s">
        <v>101</v>
      </c>
      <c r="C38" s="62">
        <f>+C39</f>
        <v>995977000</v>
      </c>
      <c r="D38" s="62">
        <f t="shared" si="12"/>
        <v>0</v>
      </c>
      <c r="E38" s="62">
        <f t="shared" si="12"/>
        <v>995977000</v>
      </c>
      <c r="F38" s="62">
        <f t="shared" si="12"/>
        <v>10850475</v>
      </c>
      <c r="G38" s="62">
        <f t="shared" si="12"/>
        <v>0</v>
      </c>
      <c r="H38" s="62">
        <f t="shared" si="12"/>
        <v>10850475</v>
      </c>
      <c r="I38" s="21"/>
      <c r="J38" s="23"/>
      <c r="K38" s="23"/>
      <c r="L38" s="24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44" ht="23.25" customHeight="1" x14ac:dyDescent="0.25">
      <c r="A39" s="67" t="s">
        <v>102</v>
      </c>
      <c r="B39" s="54" t="s">
        <v>103</v>
      </c>
      <c r="C39" s="68">
        <f>+C40</f>
        <v>995977000</v>
      </c>
      <c r="D39" s="68">
        <f t="shared" si="12"/>
        <v>0</v>
      </c>
      <c r="E39" s="68">
        <f t="shared" si="12"/>
        <v>995977000</v>
      </c>
      <c r="F39" s="68">
        <f t="shared" si="12"/>
        <v>10850475</v>
      </c>
      <c r="G39" s="68">
        <f t="shared" si="12"/>
        <v>0</v>
      </c>
      <c r="H39" s="68">
        <f t="shared" si="12"/>
        <v>10850475</v>
      </c>
      <c r="L39" s="24"/>
    </row>
    <row r="40" spans="1:44" ht="23.25" customHeight="1" x14ac:dyDescent="0.25">
      <c r="A40" s="69" t="s">
        <v>104</v>
      </c>
      <c r="B40" s="70" t="s">
        <v>105</v>
      </c>
      <c r="C40" s="59">
        <f>+C41</f>
        <v>995977000</v>
      </c>
      <c r="D40" s="59">
        <f t="shared" si="12"/>
        <v>0</v>
      </c>
      <c r="E40" s="59">
        <f t="shared" si="12"/>
        <v>995977000</v>
      </c>
      <c r="F40" s="59">
        <f t="shared" si="12"/>
        <v>10850475</v>
      </c>
      <c r="G40" s="59">
        <f t="shared" si="12"/>
        <v>0</v>
      </c>
      <c r="H40" s="59">
        <f t="shared" si="12"/>
        <v>10850475</v>
      </c>
      <c r="L40" s="24"/>
    </row>
    <row r="41" spans="1:44" s="27" customFormat="1" x14ac:dyDescent="0.25">
      <c r="A41" s="69" t="s">
        <v>106</v>
      </c>
      <c r="B41" s="70" t="s">
        <v>107</v>
      </c>
      <c r="C41" s="59">
        <f>SUM(C42:C44)</f>
        <v>995977000</v>
      </c>
      <c r="D41" s="59">
        <f t="shared" ref="D41:H41" si="13">SUM(D42:D44)</f>
        <v>0</v>
      </c>
      <c r="E41" s="59">
        <f t="shared" si="13"/>
        <v>995977000</v>
      </c>
      <c r="F41" s="59">
        <f t="shared" si="13"/>
        <v>10850475</v>
      </c>
      <c r="G41" s="59">
        <f t="shared" si="13"/>
        <v>0</v>
      </c>
      <c r="H41" s="59">
        <f t="shared" si="13"/>
        <v>10850475</v>
      </c>
      <c r="J41" s="21"/>
      <c r="K41" s="21"/>
      <c r="L41" s="8"/>
    </row>
    <row r="42" spans="1:44" ht="29.25" customHeight="1" x14ac:dyDescent="0.25">
      <c r="A42" s="58" t="s">
        <v>108</v>
      </c>
      <c r="B42" s="33" t="s">
        <v>27</v>
      </c>
      <c r="C42" s="56">
        <v>927589000</v>
      </c>
      <c r="D42" s="25">
        <v>0</v>
      </c>
      <c r="E42" s="25">
        <f>+D42+'ENERO 2022 UNIVERSIDAD'!$E49</f>
        <v>927589000</v>
      </c>
      <c r="F42" s="25">
        <f>+[1]BENEF.INST.PROD.SERV.ESPECIA!$O$17</f>
        <v>0</v>
      </c>
      <c r="G42" s="25">
        <v>0</v>
      </c>
      <c r="H42" s="25">
        <f t="shared" ref="H42:H44" si="14">+F42-G42</f>
        <v>0</v>
      </c>
      <c r="L42" s="24"/>
      <c r="M42" s="28"/>
    </row>
    <row r="43" spans="1:44" ht="15.75" customHeight="1" x14ac:dyDescent="0.25">
      <c r="A43" s="58" t="s">
        <v>109</v>
      </c>
      <c r="B43" s="26" t="s">
        <v>28</v>
      </c>
      <c r="C43" s="56">
        <v>0</v>
      </c>
      <c r="D43" s="25">
        <v>0</v>
      </c>
      <c r="E43" s="25">
        <f>+D43+'ENERO 2022 UNIVERSIDAD'!$E50</f>
        <v>0</v>
      </c>
      <c r="F43" s="25">
        <f>+[1]BENEF.INST.EDUC.CONTINUADA!$K$13</f>
        <v>0</v>
      </c>
      <c r="G43" s="25">
        <v>0</v>
      </c>
      <c r="H43" s="25">
        <f t="shared" si="14"/>
        <v>0</v>
      </c>
      <c r="L43" s="24"/>
    </row>
    <row r="44" spans="1:44" ht="15.75" customHeight="1" x14ac:dyDescent="0.25">
      <c r="A44" s="58" t="s">
        <v>110</v>
      </c>
      <c r="B44" s="57" t="s">
        <v>29</v>
      </c>
      <c r="C44" s="56">
        <v>68388000</v>
      </c>
      <c r="D44" s="25">
        <v>0</v>
      </c>
      <c r="E44" s="25">
        <f>+D44+'ENERO 2022 UNIVERSIDAD'!$E51</f>
        <v>68388000</v>
      </c>
      <c r="F44" s="25">
        <f>+'[1]FONDO DE PUBLICACIONES'!$O$17</f>
        <v>10850475</v>
      </c>
      <c r="G44" s="25">
        <v>0</v>
      </c>
      <c r="H44" s="25">
        <f t="shared" si="14"/>
        <v>10850475</v>
      </c>
      <c r="J44" s="27"/>
      <c r="K44" s="27"/>
      <c r="L44" s="29"/>
    </row>
    <row r="45" spans="1:44" ht="15.75" customHeight="1" x14ac:dyDescent="0.25">
      <c r="A45" s="63" t="s">
        <v>111</v>
      </c>
      <c r="B45" s="45" t="s">
        <v>31</v>
      </c>
      <c r="C45" s="46">
        <f>+C46+C50+C60</f>
        <v>49600069000</v>
      </c>
      <c r="D45" s="46">
        <f t="shared" ref="D45:H45" si="15">+D46+D50+D60</f>
        <v>0</v>
      </c>
      <c r="E45" s="46">
        <f t="shared" si="15"/>
        <v>49600069000</v>
      </c>
      <c r="F45" s="46">
        <f t="shared" si="15"/>
        <v>5098951415</v>
      </c>
      <c r="G45" s="46">
        <f t="shared" si="15"/>
        <v>0</v>
      </c>
      <c r="H45" s="46">
        <f t="shared" si="15"/>
        <v>5098951415</v>
      </c>
      <c r="L45" s="24"/>
    </row>
    <row r="46" spans="1:44" ht="15.75" customHeight="1" x14ac:dyDescent="0.25">
      <c r="A46" s="71" t="s">
        <v>112</v>
      </c>
      <c r="B46" s="48" t="s">
        <v>113</v>
      </c>
      <c r="C46" s="72">
        <f>+C47</f>
        <v>3299500000</v>
      </c>
      <c r="D46" s="72">
        <f t="shared" ref="D46:H48" si="16">+D47</f>
        <v>0</v>
      </c>
      <c r="E46" s="72">
        <f t="shared" si="16"/>
        <v>3299500000</v>
      </c>
      <c r="F46" s="72">
        <f t="shared" si="16"/>
        <v>0</v>
      </c>
      <c r="G46" s="72">
        <f t="shared" si="16"/>
        <v>0</v>
      </c>
      <c r="H46" s="72">
        <f t="shared" si="16"/>
        <v>0</v>
      </c>
      <c r="L46" s="24"/>
    </row>
    <row r="47" spans="1:44" ht="15.75" customHeight="1" x14ac:dyDescent="0.25">
      <c r="A47" s="73" t="s">
        <v>114</v>
      </c>
      <c r="B47" s="51" t="s">
        <v>115</v>
      </c>
      <c r="C47" s="74">
        <f>+C48</f>
        <v>3299500000</v>
      </c>
      <c r="D47" s="74">
        <f t="shared" si="16"/>
        <v>0</v>
      </c>
      <c r="E47" s="74">
        <f t="shared" si="16"/>
        <v>3299500000</v>
      </c>
      <c r="F47" s="74">
        <f t="shared" si="16"/>
        <v>0</v>
      </c>
      <c r="G47" s="74">
        <f t="shared" si="16"/>
        <v>0</v>
      </c>
      <c r="H47" s="74">
        <f t="shared" si="16"/>
        <v>0</v>
      </c>
      <c r="L47" s="24"/>
    </row>
    <row r="48" spans="1:44" ht="20.25" customHeight="1" x14ac:dyDescent="0.25">
      <c r="A48" s="75" t="s">
        <v>116</v>
      </c>
      <c r="B48" s="54" t="s">
        <v>117</v>
      </c>
      <c r="C48" s="76">
        <f>+C49</f>
        <v>3299500000</v>
      </c>
      <c r="D48" s="76">
        <f t="shared" si="16"/>
        <v>0</v>
      </c>
      <c r="E48" s="76">
        <f t="shared" si="16"/>
        <v>3299500000</v>
      </c>
      <c r="F48" s="76">
        <f t="shared" si="16"/>
        <v>0</v>
      </c>
      <c r="G48" s="76">
        <f t="shared" si="16"/>
        <v>0</v>
      </c>
      <c r="H48" s="76">
        <f t="shared" si="16"/>
        <v>0</v>
      </c>
      <c r="L48" s="24"/>
    </row>
    <row r="49" spans="1:60" ht="23.25" customHeight="1" x14ac:dyDescent="0.25">
      <c r="A49" s="26" t="s">
        <v>118</v>
      </c>
      <c r="B49" s="33" t="s">
        <v>119</v>
      </c>
      <c r="C49" s="56">
        <v>3299500000</v>
      </c>
      <c r="D49" s="25">
        <v>0</v>
      </c>
      <c r="E49" s="25">
        <f>+D49+'ENERO 2022 UNIVERSIDAD'!$E56</f>
        <v>3299500000</v>
      </c>
      <c r="F49" s="25">
        <f>+'[1]LEY 1697 ESTAMPILLA_PRO_UNAL'!$O$17</f>
        <v>0</v>
      </c>
      <c r="G49" s="25">
        <v>0</v>
      </c>
      <c r="H49" s="25">
        <f t="shared" ref="H49" si="17">+F49-G49</f>
        <v>0</v>
      </c>
      <c r="L49" s="24"/>
    </row>
    <row r="50" spans="1:60" ht="21" customHeight="1" x14ac:dyDescent="0.25">
      <c r="A50" s="71" t="s">
        <v>120</v>
      </c>
      <c r="B50" s="48" t="s">
        <v>121</v>
      </c>
      <c r="C50" s="72">
        <f>+C51+C59</f>
        <v>46123670000</v>
      </c>
      <c r="D50" s="72">
        <f t="shared" ref="D50:H50" si="18">+D51+D59</f>
        <v>0</v>
      </c>
      <c r="E50" s="72">
        <f t="shared" si="18"/>
        <v>46123670000</v>
      </c>
      <c r="F50" s="72">
        <f t="shared" si="18"/>
        <v>5098951415</v>
      </c>
      <c r="G50" s="72">
        <f t="shared" si="18"/>
        <v>0</v>
      </c>
      <c r="H50" s="72">
        <f t="shared" si="18"/>
        <v>5098951415</v>
      </c>
      <c r="J50" s="30"/>
      <c r="L50" s="24"/>
    </row>
    <row r="51" spans="1:60" s="22" customFormat="1" ht="18.75" customHeight="1" x14ac:dyDescent="0.25">
      <c r="A51" s="73" t="s">
        <v>122</v>
      </c>
      <c r="B51" s="51" t="s">
        <v>123</v>
      </c>
      <c r="C51" s="74">
        <f>+C52</f>
        <v>42052859000</v>
      </c>
      <c r="D51" s="74">
        <f t="shared" ref="D51:H51" si="19">+D52</f>
        <v>0</v>
      </c>
      <c r="E51" s="74">
        <f t="shared" si="19"/>
        <v>42052859000</v>
      </c>
      <c r="F51" s="74">
        <f t="shared" si="19"/>
        <v>4377692176</v>
      </c>
      <c r="G51" s="74">
        <f t="shared" si="19"/>
        <v>0</v>
      </c>
      <c r="H51" s="74">
        <f t="shared" si="19"/>
        <v>4377692176</v>
      </c>
      <c r="I51" s="21"/>
      <c r="J51" s="23"/>
      <c r="K51" s="23"/>
      <c r="L51" s="24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</row>
    <row r="52" spans="1:60" s="22" customFormat="1" ht="19.5" customHeight="1" x14ac:dyDescent="0.25">
      <c r="A52" s="75" t="s">
        <v>124</v>
      </c>
      <c r="B52" s="54" t="s">
        <v>125</v>
      </c>
      <c r="C52" s="76">
        <f>SUM(C53:C58)</f>
        <v>42052859000</v>
      </c>
      <c r="D52" s="76">
        <f t="shared" ref="D52:H52" si="20">SUM(D53:D58)</f>
        <v>0</v>
      </c>
      <c r="E52" s="76">
        <f t="shared" si="20"/>
        <v>42052859000</v>
      </c>
      <c r="F52" s="76">
        <f t="shared" si="20"/>
        <v>4377692176</v>
      </c>
      <c r="G52" s="76">
        <f t="shared" si="20"/>
        <v>0</v>
      </c>
      <c r="H52" s="76">
        <f t="shared" si="20"/>
        <v>4377692176</v>
      </c>
      <c r="I52" s="21"/>
      <c r="J52" s="23"/>
      <c r="K52" s="23"/>
      <c r="L52" s="24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</row>
    <row r="53" spans="1:60" s="22" customFormat="1" ht="15.75" customHeight="1" x14ac:dyDescent="0.25">
      <c r="A53" s="26" t="s">
        <v>126</v>
      </c>
      <c r="B53" s="33" t="s">
        <v>33</v>
      </c>
      <c r="C53" s="56">
        <v>31740069000</v>
      </c>
      <c r="D53" s="25">
        <v>0</v>
      </c>
      <c r="E53" s="25">
        <f>+D53+'ENERO 2022 UNIVERSIDAD'!$E60</f>
        <v>31740069000</v>
      </c>
      <c r="F53" s="25">
        <f>+'[1]TRANS NACION ART 86'!$O$17</f>
        <v>4377692176</v>
      </c>
      <c r="G53" s="25">
        <v>0</v>
      </c>
      <c r="H53" s="25">
        <f t="shared" ref="H53:H58" si="21">+F53-G53</f>
        <v>4377692176</v>
      </c>
      <c r="I53" s="21"/>
      <c r="J53" s="23"/>
      <c r="K53" s="23"/>
      <c r="L53" s="24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</row>
    <row r="54" spans="1:60" s="22" customFormat="1" ht="15.75" customHeight="1" x14ac:dyDescent="0.25">
      <c r="A54" s="26" t="s">
        <v>127</v>
      </c>
      <c r="B54" s="26" t="s">
        <v>34</v>
      </c>
      <c r="C54" s="56">
        <v>1189119000</v>
      </c>
      <c r="D54" s="25">
        <v>0</v>
      </c>
      <c r="E54" s="25">
        <f>+D54+'ENERO 2022 UNIVERSIDAD'!$E61</f>
        <v>1189119000</v>
      </c>
      <c r="F54" s="25">
        <f>+'[1]TRANS NACION ART 87'!$O$17</f>
        <v>0</v>
      </c>
      <c r="G54" s="25">
        <v>0</v>
      </c>
      <c r="H54" s="25">
        <f t="shared" si="21"/>
        <v>0</v>
      </c>
      <c r="I54" s="21"/>
      <c r="J54" s="23"/>
      <c r="K54" s="23"/>
      <c r="L54" s="24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60" s="22" customFormat="1" ht="15.75" customHeight="1" x14ac:dyDescent="0.25">
      <c r="A55" s="26" t="s">
        <v>128</v>
      </c>
      <c r="B55" s="26" t="s">
        <v>35</v>
      </c>
      <c r="C55" s="56">
        <v>711575000</v>
      </c>
      <c r="D55" s="25">
        <v>0</v>
      </c>
      <c r="E55" s="25">
        <f>+D55+'ENERO 2022 UNIVERSIDAD'!$E62</f>
        <v>711575000</v>
      </c>
      <c r="F55" s="25">
        <f>+'[1]TRANS NACION 10%'!$O$17</f>
        <v>0</v>
      </c>
      <c r="G55" s="25">
        <v>0</v>
      </c>
      <c r="H55" s="25">
        <f t="shared" si="21"/>
        <v>0</v>
      </c>
      <c r="I55" s="21"/>
      <c r="J55" s="21"/>
      <c r="K55" s="21"/>
      <c r="L55" s="8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</row>
    <row r="56" spans="1:60" s="22" customFormat="1" ht="15.75" customHeight="1" x14ac:dyDescent="0.25">
      <c r="A56" s="26" t="s">
        <v>129</v>
      </c>
      <c r="B56" s="26" t="s">
        <v>37</v>
      </c>
      <c r="C56" s="56">
        <v>0</v>
      </c>
      <c r="D56" s="25">
        <v>0</v>
      </c>
      <c r="E56" s="25">
        <f>+D56+'ENERO 2022 UNIVERSIDAD'!$E63</f>
        <v>0</v>
      </c>
      <c r="F56" s="25">
        <f>+'[1]TRANS NACION SANEA PASIVOS'!$O$17</f>
        <v>0</v>
      </c>
      <c r="G56" s="25">
        <v>0</v>
      </c>
      <c r="H56" s="25">
        <f t="shared" si="21"/>
        <v>0</v>
      </c>
      <c r="I56" s="21"/>
      <c r="J56" s="21"/>
      <c r="K56" s="21"/>
      <c r="L56" s="8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</row>
    <row r="57" spans="1:60" s="22" customFormat="1" ht="15.75" customHeight="1" x14ac:dyDescent="0.25">
      <c r="A57" s="26" t="s">
        <v>130</v>
      </c>
      <c r="B57" s="26" t="s">
        <v>38</v>
      </c>
      <c r="C57" s="56">
        <v>1308096000</v>
      </c>
      <c r="D57" s="25">
        <v>0</v>
      </c>
      <c r="E57" s="25">
        <f>+D57+'ENERO 2022 UNIVERSIDAD'!$E64</f>
        <v>1308096000</v>
      </c>
      <c r="F57" s="25">
        <f>+'[1]TRANS NACION EXCED COOPERATIVAS'!$O$17</f>
        <v>0</v>
      </c>
      <c r="G57" s="25">
        <v>0</v>
      </c>
      <c r="H57" s="25">
        <f t="shared" si="21"/>
        <v>0</v>
      </c>
      <c r="I57" s="21"/>
      <c r="J57" s="21"/>
      <c r="K57" s="21"/>
      <c r="L57" s="8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</row>
    <row r="58" spans="1:60" s="22" customFormat="1" ht="15.75" customHeight="1" x14ac:dyDescent="0.25">
      <c r="A58" s="26" t="s">
        <v>131</v>
      </c>
      <c r="B58" s="57" t="s">
        <v>36</v>
      </c>
      <c r="C58" s="56">
        <v>7104000000</v>
      </c>
      <c r="D58" s="25">
        <v>0</v>
      </c>
      <c r="E58" s="25">
        <f>+D58+'ENERO 2022 UNIVERSIDAD'!$E65</f>
        <v>7104000000</v>
      </c>
      <c r="F58" s="25">
        <f>+'[1]TRANS NACION PLAN FOMENTO CALID'!$O$17</f>
        <v>0</v>
      </c>
      <c r="G58" s="25">
        <v>0</v>
      </c>
      <c r="H58" s="25">
        <f t="shared" si="21"/>
        <v>0</v>
      </c>
      <c r="I58" s="21"/>
      <c r="J58" s="21"/>
      <c r="K58" s="21"/>
      <c r="L58" s="8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</row>
    <row r="59" spans="1:60" s="22" customFormat="1" ht="22.5" customHeight="1" x14ac:dyDescent="0.25">
      <c r="A59" s="73" t="s">
        <v>132</v>
      </c>
      <c r="B59" s="51" t="s">
        <v>133</v>
      </c>
      <c r="C59" s="74">
        <v>4070811000</v>
      </c>
      <c r="D59" s="74">
        <v>0</v>
      </c>
      <c r="E59" s="74">
        <f>+D59+'ENERO 2022 UNIVERSIDAD'!$E66</f>
        <v>4070811000</v>
      </c>
      <c r="F59" s="74">
        <f>+'[1]DEVOLUCION IVA'!$O$17</f>
        <v>721259239</v>
      </c>
      <c r="G59" s="74">
        <v>0</v>
      </c>
      <c r="H59" s="74">
        <f>+F59-G59</f>
        <v>721259239</v>
      </c>
      <c r="I59" s="21"/>
      <c r="J59" s="21"/>
      <c r="K59" s="21"/>
      <c r="L59" s="8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</row>
    <row r="60" spans="1:60" s="22" customFormat="1" ht="20.25" customHeight="1" x14ac:dyDescent="0.25">
      <c r="A60" s="71" t="s">
        <v>134</v>
      </c>
      <c r="B60" s="48" t="s">
        <v>135</v>
      </c>
      <c r="C60" s="77">
        <f t="shared" ref="C60:H61" si="22">+C61</f>
        <v>176899000</v>
      </c>
      <c r="D60" s="77">
        <f t="shared" si="22"/>
        <v>0</v>
      </c>
      <c r="E60" s="77">
        <f t="shared" si="22"/>
        <v>176899000</v>
      </c>
      <c r="F60" s="77">
        <f t="shared" si="22"/>
        <v>0</v>
      </c>
      <c r="G60" s="77">
        <f t="shared" si="22"/>
        <v>0</v>
      </c>
      <c r="H60" s="77">
        <f t="shared" si="22"/>
        <v>0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</row>
    <row r="61" spans="1:60" s="22" customFormat="1" ht="15.75" customHeight="1" x14ac:dyDescent="0.25">
      <c r="A61" s="66" t="s">
        <v>136</v>
      </c>
      <c r="B61" s="51" t="s">
        <v>137</v>
      </c>
      <c r="C61" s="62">
        <f t="shared" si="22"/>
        <v>176899000</v>
      </c>
      <c r="D61" s="62">
        <f t="shared" si="22"/>
        <v>0</v>
      </c>
      <c r="E61" s="62">
        <f t="shared" si="22"/>
        <v>176899000</v>
      </c>
      <c r="F61" s="62">
        <f t="shared" si="22"/>
        <v>0</v>
      </c>
      <c r="G61" s="62">
        <f t="shared" si="22"/>
        <v>0</v>
      </c>
      <c r="H61" s="62">
        <f t="shared" si="22"/>
        <v>0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</row>
    <row r="62" spans="1:60" s="22" customFormat="1" ht="15.75" customHeight="1" x14ac:dyDescent="0.25">
      <c r="A62" s="26" t="s">
        <v>138</v>
      </c>
      <c r="B62" s="78" t="s">
        <v>139</v>
      </c>
      <c r="C62" s="56">
        <v>176899000</v>
      </c>
      <c r="D62" s="25">
        <v>0</v>
      </c>
      <c r="E62" s="25">
        <f>+D62+'ENERO 2022 UNIVERSIDAD'!$E69</f>
        <v>176899000</v>
      </c>
      <c r="F62" s="25">
        <f>+'[1]CUOTAS PARTES PENSION'!$O$17</f>
        <v>0</v>
      </c>
      <c r="G62" s="25">
        <v>0</v>
      </c>
      <c r="H62" s="25">
        <f t="shared" ref="H62" si="23">+F62-G62</f>
        <v>0</v>
      </c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</row>
    <row r="63" spans="1:60" s="22" customFormat="1" ht="12.75" x14ac:dyDescent="0.25">
      <c r="A63" s="79" t="s">
        <v>140</v>
      </c>
      <c r="B63" s="80" t="s">
        <v>39</v>
      </c>
      <c r="C63" s="40">
        <f>+C64+C66+C69+C76</f>
        <v>1227122000</v>
      </c>
      <c r="D63" s="40">
        <f t="shared" ref="D63:H63" si="24">+D64+D66+D69+D76</f>
        <v>0</v>
      </c>
      <c r="E63" s="40">
        <f t="shared" si="24"/>
        <v>1227122000</v>
      </c>
      <c r="F63" s="40">
        <f t="shared" si="24"/>
        <v>127003892</v>
      </c>
      <c r="G63" s="40">
        <f t="shared" si="24"/>
        <v>0</v>
      </c>
      <c r="H63" s="40">
        <f t="shared" si="24"/>
        <v>127003892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</row>
    <row r="64" spans="1:60" s="22" customFormat="1" ht="12.75" x14ac:dyDescent="0.25">
      <c r="A64" s="81" t="s">
        <v>141</v>
      </c>
      <c r="B64" s="42" t="s">
        <v>142</v>
      </c>
      <c r="C64" s="43">
        <f>+C65</f>
        <v>0</v>
      </c>
      <c r="D64" s="43">
        <f t="shared" ref="D64:H64" si="25">+D65</f>
        <v>0</v>
      </c>
      <c r="E64" s="43">
        <f t="shared" si="25"/>
        <v>0</v>
      </c>
      <c r="F64" s="43">
        <f t="shared" si="25"/>
        <v>0</v>
      </c>
      <c r="G64" s="43">
        <f t="shared" si="25"/>
        <v>0</v>
      </c>
      <c r="H64" s="43">
        <f t="shared" si="25"/>
        <v>0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</row>
    <row r="65" spans="1:60" s="22" customFormat="1" ht="12.75" x14ac:dyDescent="0.25">
      <c r="A65" s="63" t="s">
        <v>143</v>
      </c>
      <c r="B65" s="45" t="s">
        <v>144</v>
      </c>
      <c r="C65" s="46">
        <v>0</v>
      </c>
      <c r="D65" s="46">
        <v>0</v>
      </c>
      <c r="E65" s="46">
        <f>+D65+'ENERO 2022 UNIVERSIDAD'!$E72</f>
        <v>0</v>
      </c>
      <c r="F65" s="46">
        <v>0</v>
      </c>
      <c r="G65" s="46">
        <v>0</v>
      </c>
      <c r="H65" s="46">
        <f t="shared" ref="H65" si="26">+F65-G65</f>
        <v>0</v>
      </c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</row>
    <row r="66" spans="1:60" s="32" customFormat="1" ht="12.75" x14ac:dyDescent="0.25">
      <c r="A66" s="81" t="s">
        <v>145</v>
      </c>
      <c r="B66" s="42" t="s">
        <v>42</v>
      </c>
      <c r="C66" s="43">
        <f t="shared" ref="C66:H67" si="27">+C67</f>
        <v>1016489000</v>
      </c>
      <c r="D66" s="43">
        <f t="shared" si="27"/>
        <v>0</v>
      </c>
      <c r="E66" s="43">
        <f t="shared" si="27"/>
        <v>1016489000</v>
      </c>
      <c r="F66" s="43">
        <f t="shared" si="27"/>
        <v>118212080</v>
      </c>
      <c r="G66" s="43">
        <f t="shared" si="27"/>
        <v>0</v>
      </c>
      <c r="H66" s="43">
        <f t="shared" si="27"/>
        <v>118212080</v>
      </c>
    </row>
    <row r="67" spans="1:60" s="32" customFormat="1" ht="12.75" x14ac:dyDescent="0.25">
      <c r="A67" s="63" t="s">
        <v>146</v>
      </c>
      <c r="B67" s="45" t="s">
        <v>147</v>
      </c>
      <c r="C67" s="46">
        <f t="shared" si="27"/>
        <v>1016489000</v>
      </c>
      <c r="D67" s="46">
        <f t="shared" si="27"/>
        <v>0</v>
      </c>
      <c r="E67" s="46">
        <f t="shared" si="27"/>
        <v>1016489000</v>
      </c>
      <c r="F67" s="46">
        <f t="shared" si="27"/>
        <v>118212080</v>
      </c>
      <c r="G67" s="46">
        <f t="shared" si="27"/>
        <v>0</v>
      </c>
      <c r="H67" s="46">
        <f t="shared" si="27"/>
        <v>118212080</v>
      </c>
    </row>
    <row r="68" spans="1:60" s="32" customFormat="1" ht="12.75" x14ac:dyDescent="0.25">
      <c r="A68" s="82" t="s">
        <v>148</v>
      </c>
      <c r="B68" s="83" t="s">
        <v>43</v>
      </c>
      <c r="C68" s="84">
        <v>1016489000</v>
      </c>
      <c r="D68" s="25">
        <v>0</v>
      </c>
      <c r="E68" s="25">
        <f>+D68+'ENERO 2022 UNIVERSIDAD'!$E75</f>
        <v>1016489000</v>
      </c>
      <c r="F68" s="31">
        <f>+'[1]RECURSOS PROP LIBRE DEST'!$O$17</f>
        <v>118212080</v>
      </c>
      <c r="G68" s="31">
        <v>0</v>
      </c>
      <c r="H68" s="25">
        <f t="shared" ref="H68" si="28">+F68-G68</f>
        <v>118212080</v>
      </c>
    </row>
    <row r="69" spans="1:60" s="32" customFormat="1" ht="12.75" x14ac:dyDescent="0.25">
      <c r="A69" s="81" t="s">
        <v>149</v>
      </c>
      <c r="B69" s="42" t="s">
        <v>150</v>
      </c>
      <c r="C69" s="43">
        <f>+C70</f>
        <v>210633000</v>
      </c>
      <c r="D69" s="43">
        <f t="shared" ref="D69:H69" si="29">+D70</f>
        <v>0</v>
      </c>
      <c r="E69" s="43">
        <f t="shared" si="29"/>
        <v>210633000</v>
      </c>
      <c r="F69" s="43">
        <f t="shared" si="29"/>
        <v>8791812</v>
      </c>
      <c r="G69" s="43">
        <f t="shared" si="29"/>
        <v>0</v>
      </c>
      <c r="H69" s="43">
        <f t="shared" si="29"/>
        <v>8791812</v>
      </c>
    </row>
    <row r="70" spans="1:60" s="32" customFormat="1" ht="12.75" x14ac:dyDescent="0.25">
      <c r="A70" s="63" t="s">
        <v>151</v>
      </c>
      <c r="B70" s="45" t="s">
        <v>152</v>
      </c>
      <c r="C70" s="46">
        <f>+C71+C74</f>
        <v>210633000</v>
      </c>
      <c r="D70" s="46">
        <f t="shared" ref="D70:H70" si="30">+D71+D74</f>
        <v>0</v>
      </c>
      <c r="E70" s="46">
        <f t="shared" si="30"/>
        <v>210633000</v>
      </c>
      <c r="F70" s="46">
        <f t="shared" si="30"/>
        <v>8791812</v>
      </c>
      <c r="G70" s="46">
        <f t="shared" si="30"/>
        <v>0</v>
      </c>
      <c r="H70" s="46">
        <f t="shared" si="30"/>
        <v>8791812</v>
      </c>
    </row>
    <row r="71" spans="1:60" s="22" customFormat="1" ht="27" customHeight="1" x14ac:dyDescent="0.25">
      <c r="A71" s="75" t="s">
        <v>153</v>
      </c>
      <c r="B71" s="54" t="s">
        <v>154</v>
      </c>
      <c r="C71" s="76">
        <f>+C72</f>
        <v>150915000</v>
      </c>
      <c r="D71" s="76">
        <f t="shared" ref="D71:H71" si="31">+D72</f>
        <v>0</v>
      </c>
      <c r="E71" s="76">
        <f t="shared" si="31"/>
        <v>150915000</v>
      </c>
      <c r="F71" s="76">
        <f t="shared" si="31"/>
        <v>6447368</v>
      </c>
      <c r="G71" s="76">
        <f t="shared" si="31"/>
        <v>0</v>
      </c>
      <c r="H71" s="76">
        <f t="shared" si="31"/>
        <v>6447368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</row>
    <row r="72" spans="1:60" s="22" customFormat="1" ht="12.75" x14ac:dyDescent="0.25">
      <c r="A72" s="85" t="s">
        <v>155</v>
      </c>
      <c r="B72" s="33" t="s">
        <v>40</v>
      </c>
      <c r="C72" s="56">
        <v>150915000</v>
      </c>
      <c r="D72" s="25">
        <v>0</v>
      </c>
      <c r="E72" s="25">
        <f>+D72+'ENERO 2022 UNIVERSIDAD'!$E79</f>
        <v>150915000</v>
      </c>
      <c r="F72" s="25">
        <f>+'[1]PRESTAMO VIVIENDA ADMTIVOS.'!$O$17</f>
        <v>6447368</v>
      </c>
      <c r="G72" s="25">
        <v>0</v>
      </c>
      <c r="H72" s="25">
        <f>+F72-G72</f>
        <v>6447368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</row>
    <row r="73" spans="1:60" ht="15.75" customHeight="1" x14ac:dyDescent="0.2">
      <c r="A73" s="86" t="s">
        <v>156</v>
      </c>
      <c r="B73" s="87" t="s">
        <v>157</v>
      </c>
      <c r="C73" s="76">
        <f>+C74</f>
        <v>59718000</v>
      </c>
      <c r="D73" s="76">
        <f t="shared" ref="D73:H73" si="32">+D74</f>
        <v>0</v>
      </c>
      <c r="E73" s="76">
        <f t="shared" si="32"/>
        <v>59718000</v>
      </c>
      <c r="F73" s="76">
        <f t="shared" si="32"/>
        <v>2344444</v>
      </c>
      <c r="G73" s="76">
        <f t="shared" si="32"/>
        <v>0</v>
      </c>
      <c r="H73" s="76">
        <f t="shared" si="32"/>
        <v>2344444</v>
      </c>
      <c r="I73" s="24"/>
      <c r="J73" s="21"/>
      <c r="K73" s="21"/>
      <c r="L73" s="8"/>
    </row>
    <row r="74" spans="1:60" ht="15.75" customHeight="1" x14ac:dyDescent="0.25">
      <c r="A74" s="85" t="s">
        <v>158</v>
      </c>
      <c r="B74" s="26" t="s">
        <v>40</v>
      </c>
      <c r="C74" s="56">
        <v>59718000</v>
      </c>
      <c r="D74" s="25">
        <v>0</v>
      </c>
      <c r="E74" s="25">
        <f>+D74+'ENERO 2022 UNIVERSIDAD'!$E81</f>
        <v>59718000</v>
      </c>
      <c r="F74" s="25">
        <f>+'[1]PRESTAMO ORDINARIO ADMTIVOS.'!$O$17</f>
        <v>2344444</v>
      </c>
      <c r="G74" s="25">
        <v>0</v>
      </c>
      <c r="H74" s="25">
        <f>+F74-G74</f>
        <v>2344444</v>
      </c>
      <c r="J74" s="21"/>
      <c r="K74" s="21"/>
      <c r="L74" s="8"/>
    </row>
    <row r="75" spans="1:60" ht="15.75" customHeight="1" x14ac:dyDescent="0.25">
      <c r="A75" s="81" t="s">
        <v>159</v>
      </c>
      <c r="B75" s="42" t="s">
        <v>160</v>
      </c>
      <c r="C75" s="43">
        <f>+C76</f>
        <v>0</v>
      </c>
      <c r="D75" s="43">
        <f t="shared" ref="D75:H75" si="33">+D76</f>
        <v>0</v>
      </c>
      <c r="E75" s="43">
        <f t="shared" si="33"/>
        <v>0</v>
      </c>
      <c r="F75" s="43">
        <f t="shared" si="33"/>
        <v>0</v>
      </c>
      <c r="G75" s="43">
        <f t="shared" si="33"/>
        <v>0</v>
      </c>
      <c r="H75" s="43">
        <f t="shared" si="33"/>
        <v>0</v>
      </c>
      <c r="J75" s="21"/>
      <c r="K75" s="21"/>
      <c r="L75" s="8"/>
    </row>
    <row r="76" spans="1:60" ht="15.75" customHeight="1" x14ac:dyDescent="0.25">
      <c r="A76" s="63" t="s">
        <v>161</v>
      </c>
      <c r="B76" s="45" t="s">
        <v>162</v>
      </c>
      <c r="C76" s="46">
        <f>+C77+C80</f>
        <v>0</v>
      </c>
      <c r="D76" s="46">
        <f t="shared" ref="D76:H76" si="34">+D77+D80</f>
        <v>0</v>
      </c>
      <c r="E76" s="46">
        <f t="shared" si="34"/>
        <v>0</v>
      </c>
      <c r="F76" s="46">
        <f t="shared" si="34"/>
        <v>0</v>
      </c>
      <c r="G76" s="46">
        <f t="shared" si="34"/>
        <v>0</v>
      </c>
      <c r="H76" s="46">
        <f t="shared" si="34"/>
        <v>0</v>
      </c>
      <c r="J76" s="21"/>
      <c r="K76" s="21"/>
      <c r="L76" s="21"/>
    </row>
    <row r="77" spans="1:60" ht="15.75" customHeight="1" x14ac:dyDescent="0.25">
      <c r="A77" s="88" t="s">
        <v>163</v>
      </c>
      <c r="B77" s="48" t="s">
        <v>164</v>
      </c>
      <c r="C77" s="49">
        <f>+C79</f>
        <v>0</v>
      </c>
      <c r="D77" s="49">
        <f t="shared" ref="D77:H77" si="35">+D79</f>
        <v>0</v>
      </c>
      <c r="E77" s="49">
        <f t="shared" si="35"/>
        <v>0</v>
      </c>
      <c r="F77" s="49">
        <f t="shared" si="35"/>
        <v>0</v>
      </c>
      <c r="G77" s="49">
        <f t="shared" si="35"/>
        <v>0</v>
      </c>
      <c r="H77" s="49">
        <f t="shared" si="35"/>
        <v>0</v>
      </c>
      <c r="J77" s="21"/>
      <c r="K77" s="21"/>
      <c r="L77" s="21"/>
    </row>
    <row r="78" spans="1:60" ht="15.75" customHeight="1" x14ac:dyDescent="0.25">
      <c r="A78" s="26" t="s">
        <v>165</v>
      </c>
      <c r="B78" s="78" t="s">
        <v>41</v>
      </c>
      <c r="C78" s="56"/>
      <c r="D78" s="25">
        <v>0</v>
      </c>
      <c r="E78" s="25">
        <f>+D78+'ENERO 2022 UNIVERSIDAD'!$E85</f>
        <v>0</v>
      </c>
      <c r="F78" s="25">
        <v>0</v>
      </c>
      <c r="G78" s="25">
        <v>0</v>
      </c>
      <c r="H78" s="25">
        <f>+F78-G78</f>
        <v>0</v>
      </c>
      <c r="J78" s="21"/>
      <c r="K78" s="21"/>
      <c r="L78" s="8"/>
    </row>
    <row r="79" spans="1:60" s="22" customFormat="1" ht="15.75" customHeight="1" x14ac:dyDescent="0.25">
      <c r="A79" s="88" t="s">
        <v>166</v>
      </c>
      <c r="B79" s="48" t="s">
        <v>167</v>
      </c>
      <c r="C79" s="49">
        <f>+C80+C89</f>
        <v>0</v>
      </c>
      <c r="D79" s="49">
        <f t="shared" ref="D79:H79" si="36">+D80+D89</f>
        <v>0</v>
      </c>
      <c r="E79" s="49">
        <f t="shared" si="36"/>
        <v>0</v>
      </c>
      <c r="F79" s="49">
        <f t="shared" si="36"/>
        <v>0</v>
      </c>
      <c r="G79" s="49">
        <f t="shared" si="36"/>
        <v>0</v>
      </c>
      <c r="H79" s="49">
        <f t="shared" si="36"/>
        <v>0</v>
      </c>
      <c r="I79" s="21"/>
      <c r="J79" s="21"/>
      <c r="K79" s="21"/>
      <c r="L79" s="8"/>
      <c r="M79" s="23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</row>
    <row r="80" spans="1:60" ht="15.75" customHeight="1" x14ac:dyDescent="0.25">
      <c r="A80" s="89" t="s">
        <v>168</v>
      </c>
      <c r="B80" s="51" t="s">
        <v>169</v>
      </c>
      <c r="C80" s="52">
        <f>SUM(C81:C88)</f>
        <v>0</v>
      </c>
      <c r="D80" s="52">
        <f t="shared" ref="D80:H80" si="37">SUM(D81:D88)</f>
        <v>0</v>
      </c>
      <c r="E80" s="52">
        <f t="shared" si="37"/>
        <v>0</v>
      </c>
      <c r="F80" s="52">
        <f t="shared" si="37"/>
        <v>0</v>
      </c>
      <c r="G80" s="52">
        <f t="shared" si="37"/>
        <v>0</v>
      </c>
      <c r="H80" s="52">
        <f t="shared" si="37"/>
        <v>0</v>
      </c>
      <c r="J80" s="21"/>
      <c r="K80" s="21"/>
      <c r="L80" s="8"/>
      <c r="M80" s="21"/>
    </row>
    <row r="81" spans="1:44" ht="15.75" customHeight="1" x14ac:dyDescent="0.25">
      <c r="A81" s="26" t="s">
        <v>170</v>
      </c>
      <c r="B81" s="33" t="s">
        <v>171</v>
      </c>
      <c r="C81" s="56"/>
      <c r="D81" s="25">
        <v>0</v>
      </c>
      <c r="E81" s="25">
        <f>+D81+'ENERO 2022 UNIVERSIDAD'!$E88</f>
        <v>0</v>
      </c>
      <c r="F81" s="25">
        <v>0</v>
      </c>
      <c r="G81" s="25">
        <v>0</v>
      </c>
      <c r="H81" s="25">
        <f t="shared" ref="H81:H88" si="38">+F81-G81</f>
        <v>0</v>
      </c>
      <c r="J81" s="21"/>
      <c r="K81" s="21"/>
      <c r="L81" s="8"/>
    </row>
    <row r="82" spans="1:44" ht="15.75" customHeight="1" x14ac:dyDescent="0.25">
      <c r="A82" s="26" t="s">
        <v>172</v>
      </c>
      <c r="B82" s="26" t="s">
        <v>173</v>
      </c>
      <c r="C82" s="56"/>
      <c r="D82" s="25">
        <v>0</v>
      </c>
      <c r="E82" s="25">
        <f>+D82+'ENERO 2022 UNIVERSIDAD'!$E89</f>
        <v>0</v>
      </c>
      <c r="F82" s="25">
        <v>0</v>
      </c>
      <c r="G82" s="25">
        <v>0</v>
      </c>
      <c r="H82" s="25">
        <f t="shared" si="38"/>
        <v>0</v>
      </c>
      <c r="J82" s="21"/>
      <c r="K82" s="21"/>
      <c r="L82" s="8"/>
    </row>
    <row r="83" spans="1:44" ht="25.5" x14ac:dyDescent="0.25">
      <c r="A83" s="26" t="s">
        <v>174</v>
      </c>
      <c r="B83" s="26" t="s">
        <v>175</v>
      </c>
      <c r="C83" s="56"/>
      <c r="D83" s="25">
        <v>0</v>
      </c>
      <c r="E83" s="25">
        <f>+D83+'ENERO 2022 UNIVERSIDAD'!$E90</f>
        <v>0</v>
      </c>
      <c r="F83" s="25">
        <v>0</v>
      </c>
      <c r="G83" s="25">
        <v>0</v>
      </c>
      <c r="H83" s="25">
        <f t="shared" si="38"/>
        <v>0</v>
      </c>
      <c r="J83" s="21"/>
      <c r="K83" s="21"/>
      <c r="L83" s="8"/>
    </row>
    <row r="84" spans="1:44" ht="25.5" x14ac:dyDescent="0.25">
      <c r="A84" s="26" t="s">
        <v>176</v>
      </c>
      <c r="B84" s="26" t="s">
        <v>32</v>
      </c>
      <c r="C84" s="56"/>
      <c r="D84" s="25">
        <v>0</v>
      </c>
      <c r="E84" s="25">
        <f>+D84+'ENERO 2022 UNIVERSIDAD'!$E91</f>
        <v>0</v>
      </c>
      <c r="F84" s="25">
        <v>0</v>
      </c>
      <c r="G84" s="25">
        <v>0</v>
      </c>
      <c r="H84" s="25">
        <f t="shared" si="38"/>
        <v>0</v>
      </c>
      <c r="J84" s="21"/>
      <c r="K84" s="21"/>
      <c r="L84" s="21"/>
    </row>
    <row r="85" spans="1:44" s="18" customFormat="1" x14ac:dyDescent="0.25">
      <c r="A85" s="26" t="s">
        <v>177</v>
      </c>
      <c r="B85" s="26" t="s">
        <v>178</v>
      </c>
      <c r="C85" s="56"/>
      <c r="D85" s="25">
        <v>0</v>
      </c>
      <c r="E85" s="25">
        <f>+D85+'ENERO 2022 UNIVERSIDAD'!$E92</f>
        <v>0</v>
      </c>
      <c r="F85" s="25">
        <v>0</v>
      </c>
      <c r="G85" s="25">
        <v>0</v>
      </c>
      <c r="H85" s="25">
        <f t="shared" si="38"/>
        <v>0</v>
      </c>
      <c r="I85" s="23"/>
      <c r="J85" s="21"/>
      <c r="K85" s="21"/>
      <c r="L85" s="21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</row>
    <row r="86" spans="1:44" s="18" customFormat="1" x14ac:dyDescent="0.25">
      <c r="A86" s="26" t="s">
        <v>179</v>
      </c>
      <c r="B86" s="26" t="s">
        <v>180</v>
      </c>
      <c r="C86" s="56"/>
      <c r="D86" s="25">
        <v>0</v>
      </c>
      <c r="E86" s="25">
        <f>+D86+'ENERO 2022 UNIVERSIDAD'!$E93</f>
        <v>0</v>
      </c>
      <c r="F86" s="25">
        <v>0</v>
      </c>
      <c r="G86" s="25">
        <v>0</v>
      </c>
      <c r="H86" s="25">
        <f t="shared" si="38"/>
        <v>0</v>
      </c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</row>
    <row r="87" spans="1:44" s="18" customFormat="1" ht="25.5" x14ac:dyDescent="0.25">
      <c r="A87" s="26" t="s">
        <v>181</v>
      </c>
      <c r="B87" s="26" t="s">
        <v>182</v>
      </c>
      <c r="C87" s="56"/>
      <c r="D87" s="25">
        <v>0</v>
      </c>
      <c r="E87" s="25">
        <f>+D87+'ENERO 2022 UNIVERSIDAD'!$E94</f>
        <v>0</v>
      </c>
      <c r="F87" s="25">
        <v>0</v>
      </c>
      <c r="G87" s="25">
        <v>0</v>
      </c>
      <c r="H87" s="25">
        <f t="shared" si="38"/>
        <v>0</v>
      </c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</row>
    <row r="88" spans="1:44" s="18" customFormat="1" x14ac:dyDescent="0.25">
      <c r="A88" s="26" t="s">
        <v>183</v>
      </c>
      <c r="B88" s="26" t="s">
        <v>184</v>
      </c>
      <c r="C88" s="56"/>
      <c r="D88" s="25">
        <v>0</v>
      </c>
      <c r="E88" s="25">
        <f>+D88+'ENERO 2022 UNIVERSIDAD'!$E95</f>
        <v>0</v>
      </c>
      <c r="F88" s="25">
        <v>0</v>
      </c>
      <c r="G88" s="25">
        <v>0</v>
      </c>
      <c r="H88" s="25">
        <f t="shared" si="38"/>
        <v>0</v>
      </c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</row>
    <row r="89" spans="1:44" s="18" customFormat="1" x14ac:dyDescent="0.25">
      <c r="A89" s="90" t="s">
        <v>185</v>
      </c>
      <c r="B89" s="51" t="s">
        <v>186</v>
      </c>
      <c r="C89" s="74">
        <f>+C90</f>
        <v>0</v>
      </c>
      <c r="D89" s="74">
        <f t="shared" ref="D89:H89" si="39">+D90</f>
        <v>0</v>
      </c>
      <c r="E89" s="74">
        <f t="shared" si="39"/>
        <v>0</v>
      </c>
      <c r="F89" s="74">
        <f t="shared" si="39"/>
        <v>0</v>
      </c>
      <c r="G89" s="74">
        <f t="shared" si="39"/>
        <v>0</v>
      </c>
      <c r="H89" s="74">
        <f t="shared" si="39"/>
        <v>0</v>
      </c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</row>
    <row r="90" spans="1:44" s="18" customFormat="1" x14ac:dyDescent="0.25">
      <c r="A90" s="91" t="s">
        <v>187</v>
      </c>
      <c r="B90" s="91" t="s">
        <v>41</v>
      </c>
      <c r="C90" s="92"/>
      <c r="D90" s="25">
        <v>0</v>
      </c>
      <c r="E90" s="25">
        <f>+D90+'ENERO 2022 UNIVERSIDAD'!$E97</f>
        <v>0</v>
      </c>
      <c r="F90" s="25">
        <v>0</v>
      </c>
      <c r="G90" s="25">
        <v>0</v>
      </c>
      <c r="H90" s="25">
        <f t="shared" ref="H90" si="40">+F90-G90</f>
        <v>0</v>
      </c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</row>
    <row r="91" spans="1:44" s="18" customFormat="1" x14ac:dyDescent="0.25">
      <c r="A91" s="79" t="s">
        <v>188</v>
      </c>
      <c r="B91" s="80" t="s">
        <v>189</v>
      </c>
      <c r="C91" s="40">
        <f>+C92+C95</f>
        <v>286557628000</v>
      </c>
      <c r="D91" s="40">
        <f t="shared" ref="D91:H91" si="41">+D92+D95</f>
        <v>0</v>
      </c>
      <c r="E91" s="40">
        <f t="shared" si="41"/>
        <v>286557628000</v>
      </c>
      <c r="F91" s="40">
        <f t="shared" si="41"/>
        <v>20994272748</v>
      </c>
      <c r="G91" s="40">
        <f t="shared" si="41"/>
        <v>0</v>
      </c>
      <c r="H91" s="40">
        <f t="shared" si="41"/>
        <v>27397533963</v>
      </c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</row>
    <row r="92" spans="1:44" s="18" customFormat="1" x14ac:dyDescent="0.25">
      <c r="A92" s="81" t="s">
        <v>190</v>
      </c>
      <c r="B92" s="42" t="s">
        <v>44</v>
      </c>
      <c r="C92" s="43">
        <f t="shared" ref="C92:H93" si="42">+C93</f>
        <v>272870628000</v>
      </c>
      <c r="D92" s="43">
        <f t="shared" si="42"/>
        <v>0</v>
      </c>
      <c r="E92" s="43">
        <f t="shared" si="42"/>
        <v>272870628000</v>
      </c>
      <c r="F92" s="43">
        <f t="shared" si="42"/>
        <v>17830051248</v>
      </c>
      <c r="G92" s="43">
        <f t="shared" si="42"/>
        <v>0</v>
      </c>
      <c r="H92" s="43">
        <f t="shared" si="42"/>
        <v>17830051248</v>
      </c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</row>
    <row r="93" spans="1:44" s="18" customFormat="1" x14ac:dyDescent="0.25">
      <c r="A93" s="88" t="s">
        <v>191</v>
      </c>
      <c r="B93" s="48" t="s">
        <v>8</v>
      </c>
      <c r="C93" s="49">
        <f t="shared" si="42"/>
        <v>272870628000</v>
      </c>
      <c r="D93" s="49">
        <f t="shared" si="42"/>
        <v>0</v>
      </c>
      <c r="E93" s="49">
        <f t="shared" si="42"/>
        <v>272870628000</v>
      </c>
      <c r="F93" s="49">
        <f t="shared" si="42"/>
        <v>17830051248</v>
      </c>
      <c r="G93" s="49">
        <f t="shared" si="42"/>
        <v>0</v>
      </c>
      <c r="H93" s="49">
        <f t="shared" si="42"/>
        <v>17830051248</v>
      </c>
      <c r="I93" s="23"/>
      <c r="J93" s="21"/>
      <c r="K93" s="21"/>
      <c r="L93" s="21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</row>
    <row r="94" spans="1:44" s="18" customFormat="1" x14ac:dyDescent="0.25">
      <c r="A94" s="82" t="s">
        <v>192</v>
      </c>
      <c r="B94" s="93" t="s">
        <v>45</v>
      </c>
      <c r="C94" s="56">
        <v>272870628000</v>
      </c>
      <c r="D94" s="25">
        <v>0</v>
      </c>
      <c r="E94" s="25">
        <f>+D94+'ENERO 2022 UNIVERSIDAD'!$E101</f>
        <v>272870628000</v>
      </c>
      <c r="F94" s="25">
        <f>+'[1]APORTE LEY 30'!$O$17</f>
        <v>17830051248</v>
      </c>
      <c r="G94" s="25">
        <v>0</v>
      </c>
      <c r="H94" s="25">
        <f t="shared" ref="H94" si="43">+F94-G94</f>
        <v>17830051248</v>
      </c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</row>
    <row r="95" spans="1:44" ht="22.5" customHeight="1" x14ac:dyDescent="0.25">
      <c r="A95" s="81" t="s">
        <v>196</v>
      </c>
      <c r="B95" s="42" t="s">
        <v>55</v>
      </c>
      <c r="C95" s="43">
        <f>+C96+C97</f>
        <v>13687000000</v>
      </c>
      <c r="D95" s="43">
        <f t="shared" ref="D95:H95" si="44">+D96+D97</f>
        <v>0</v>
      </c>
      <c r="E95" s="43">
        <f t="shared" si="44"/>
        <v>13687000000</v>
      </c>
      <c r="F95" s="43">
        <f t="shared" si="44"/>
        <v>3164221500</v>
      </c>
      <c r="G95" s="43">
        <f t="shared" si="44"/>
        <v>0</v>
      </c>
      <c r="H95" s="43">
        <f t="shared" si="44"/>
        <v>9567482715</v>
      </c>
      <c r="L95" s="24"/>
    </row>
    <row r="96" spans="1:44" ht="27.75" customHeight="1" x14ac:dyDescent="0.25">
      <c r="A96" s="88" t="s">
        <v>197</v>
      </c>
      <c r="B96" s="48" t="s">
        <v>59</v>
      </c>
      <c r="C96" s="49"/>
      <c r="D96" s="49">
        <v>0</v>
      </c>
      <c r="E96" s="49">
        <f>+D96+'ENERO 2022 UNIVERSIDAD'!$E17</f>
        <v>0</v>
      </c>
      <c r="F96" s="49">
        <v>0</v>
      </c>
      <c r="G96" s="49">
        <v>0</v>
      </c>
      <c r="H96" s="49">
        <f>+F96-G96</f>
        <v>0</v>
      </c>
      <c r="L96" s="24"/>
    </row>
    <row r="97" spans="1:44" ht="24.75" customHeight="1" x14ac:dyDescent="0.25">
      <c r="A97" s="88" t="s">
        <v>197</v>
      </c>
      <c r="B97" s="48" t="s">
        <v>18</v>
      </c>
      <c r="C97" s="49">
        <v>13687000000</v>
      </c>
      <c r="D97" s="49">
        <v>0</v>
      </c>
      <c r="E97" s="49">
        <f>+D97+'ENERO 2022 UNIVERSIDAD'!$E18</f>
        <v>13687000000</v>
      </c>
      <c r="F97" s="49">
        <f>+'[1]ESTAMPILLA UD LEY 1825 1,1'!$O$17</f>
        <v>3164221500</v>
      </c>
      <c r="G97" s="49">
        <v>0</v>
      </c>
      <c r="H97" s="49">
        <f>+H12</f>
        <v>9567482715</v>
      </c>
      <c r="L97" s="24"/>
    </row>
    <row r="98" spans="1:44" s="18" customFormat="1" x14ac:dyDescent="0.25">
      <c r="A98" s="23"/>
      <c r="B98" s="34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</row>
    <row r="99" spans="1:44" s="18" customFormat="1" x14ac:dyDescent="0.25">
      <c r="A99" s="23"/>
      <c r="B99" s="34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</row>
    <row r="100" spans="1:44" s="18" customFormat="1" x14ac:dyDescent="0.25">
      <c r="A100" s="23"/>
      <c r="B100" s="34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</row>
    <row r="101" spans="1:44" s="18" customFormat="1" x14ac:dyDescent="0.25">
      <c r="A101" s="23"/>
      <c r="B101" s="34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</row>
    <row r="102" spans="1:44" s="18" customFormat="1" x14ac:dyDescent="0.25">
      <c r="A102" s="23"/>
      <c r="B102" s="34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</row>
    <row r="103" spans="1:44" s="18" customFormat="1" x14ac:dyDescent="0.25">
      <c r="A103" s="23"/>
      <c r="B103" s="34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</row>
    <row r="104" spans="1:44" s="18" customFormat="1" x14ac:dyDescent="0.25">
      <c r="A104" s="23"/>
      <c r="B104" s="34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</row>
    <row r="105" spans="1:44" s="18" customFormat="1" x14ac:dyDescent="0.25">
      <c r="A105" s="23"/>
      <c r="B105" s="34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</row>
    <row r="106" spans="1:44" s="18" customFormat="1" x14ac:dyDescent="0.25">
      <c r="A106" s="23"/>
      <c r="B106" s="34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</row>
    <row r="107" spans="1:44" s="18" customFormat="1" x14ac:dyDescent="0.25">
      <c r="A107" s="23"/>
      <c r="B107" s="34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</row>
    <row r="108" spans="1:44" s="18" customFormat="1" x14ac:dyDescent="0.25">
      <c r="A108" s="23"/>
      <c r="B108" s="34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</row>
    <row r="109" spans="1:44" s="18" customFormat="1" x14ac:dyDescent="0.25">
      <c r="A109" s="23"/>
      <c r="B109" s="34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</row>
    <row r="110" spans="1:44" s="18" customFormat="1" x14ac:dyDescent="0.25">
      <c r="A110" s="23"/>
      <c r="B110" s="34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</row>
    <row r="111" spans="1:44" s="18" customFormat="1" x14ac:dyDescent="0.25">
      <c r="A111" s="23"/>
      <c r="B111" s="34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</row>
    <row r="112" spans="1:44" s="18" customFormat="1" x14ac:dyDescent="0.25">
      <c r="A112" s="23"/>
      <c r="B112" s="34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</row>
    <row r="113" spans="1:44" s="18" customFormat="1" x14ac:dyDescent="0.25">
      <c r="A113" s="23"/>
      <c r="B113" s="34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</row>
    <row r="114" spans="1:44" s="18" customFormat="1" x14ac:dyDescent="0.25">
      <c r="A114" s="23"/>
      <c r="B114" s="34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</row>
    <row r="115" spans="1:44" s="18" customFormat="1" x14ac:dyDescent="0.25">
      <c r="A115" s="23"/>
      <c r="B115" s="34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</row>
    <row r="116" spans="1:44" s="18" customFormat="1" x14ac:dyDescent="0.25">
      <c r="A116" s="23"/>
      <c r="B116" s="34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</row>
    <row r="117" spans="1:44" s="18" customFormat="1" x14ac:dyDescent="0.25">
      <c r="A117" s="23"/>
      <c r="B117" s="34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</row>
    <row r="118" spans="1:44" s="18" customFormat="1" x14ac:dyDescent="0.25">
      <c r="A118" s="23"/>
      <c r="B118" s="34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</row>
    <row r="119" spans="1:44" s="18" customFormat="1" x14ac:dyDescent="0.25">
      <c r="A119" s="23"/>
      <c r="B119" s="34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</row>
    <row r="120" spans="1:44" s="18" customFormat="1" x14ac:dyDescent="0.25">
      <c r="A120" s="23"/>
      <c r="B120" s="34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</row>
    <row r="121" spans="1:44" s="18" customFormat="1" x14ac:dyDescent="0.25">
      <c r="A121" s="23"/>
      <c r="B121" s="34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</row>
    <row r="122" spans="1:44" s="18" customFormat="1" x14ac:dyDescent="0.25">
      <c r="A122" s="23"/>
      <c r="B122" s="34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</row>
    <row r="123" spans="1:44" s="18" customFormat="1" x14ac:dyDescent="0.25">
      <c r="A123" s="23"/>
      <c r="B123" s="34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</row>
    <row r="124" spans="1:44" s="18" customFormat="1" x14ac:dyDescent="0.25">
      <c r="A124" s="23"/>
      <c r="B124" s="34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</row>
    <row r="125" spans="1:44" s="18" customFormat="1" x14ac:dyDescent="0.25">
      <c r="A125" s="23"/>
      <c r="B125" s="34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</row>
    <row r="126" spans="1:44" s="18" customFormat="1" x14ac:dyDescent="0.25">
      <c r="A126" s="23"/>
      <c r="B126" s="34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</row>
    <row r="127" spans="1:44" s="18" customFormat="1" x14ac:dyDescent="0.25">
      <c r="A127" s="23"/>
      <c r="B127" s="34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</row>
    <row r="128" spans="1:44" s="18" customFormat="1" x14ac:dyDescent="0.25">
      <c r="A128" s="23"/>
      <c r="B128" s="34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</row>
    <row r="129" spans="1:44" s="18" customFormat="1" x14ac:dyDescent="0.25">
      <c r="A129" s="23"/>
      <c r="B129" s="34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</row>
    <row r="130" spans="1:44" s="18" customFormat="1" x14ac:dyDescent="0.25">
      <c r="A130" s="23"/>
      <c r="B130" s="34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</row>
    <row r="131" spans="1:44" s="18" customFormat="1" x14ac:dyDescent="0.25">
      <c r="A131" s="23"/>
      <c r="B131" s="34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</row>
    <row r="132" spans="1:44" s="18" customFormat="1" x14ac:dyDescent="0.25">
      <c r="A132" s="23"/>
      <c r="B132" s="34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</row>
    <row r="133" spans="1:44" s="18" customFormat="1" x14ac:dyDescent="0.25">
      <c r="A133" s="23"/>
      <c r="B133" s="34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</row>
    <row r="134" spans="1:44" s="18" customFormat="1" x14ac:dyDescent="0.25">
      <c r="A134" s="23"/>
      <c r="B134" s="34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</row>
    <row r="135" spans="1:44" s="18" customFormat="1" x14ac:dyDescent="0.25">
      <c r="A135" s="23"/>
      <c r="B135" s="34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4" s="18" customFormat="1" x14ac:dyDescent="0.25">
      <c r="A136" s="23"/>
      <c r="B136" s="34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</row>
    <row r="137" spans="1:44" s="18" customFormat="1" x14ac:dyDescent="0.25">
      <c r="A137" s="23"/>
      <c r="B137" s="34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</row>
    <row r="138" spans="1:44" s="18" customFormat="1" x14ac:dyDescent="0.25">
      <c r="A138" s="23"/>
      <c r="B138" s="34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</row>
    <row r="139" spans="1:44" s="18" customFormat="1" x14ac:dyDescent="0.25">
      <c r="A139" s="23"/>
      <c r="B139" s="34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</row>
    <row r="140" spans="1:44" s="18" customFormat="1" x14ac:dyDescent="0.25">
      <c r="A140" s="23"/>
      <c r="B140" s="34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</row>
    <row r="141" spans="1:44" s="18" customFormat="1" x14ac:dyDescent="0.25">
      <c r="A141" s="23"/>
      <c r="B141" s="34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</row>
    <row r="142" spans="1:44" s="18" customFormat="1" x14ac:dyDescent="0.25">
      <c r="A142" s="23"/>
      <c r="B142" s="34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</row>
    <row r="143" spans="1:44" s="18" customFormat="1" x14ac:dyDescent="0.25">
      <c r="A143" s="23"/>
      <c r="B143" s="34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</row>
    <row r="144" spans="1:44" s="18" customFormat="1" x14ac:dyDescent="0.25">
      <c r="A144" s="23"/>
      <c r="B144" s="34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</row>
    <row r="145" spans="1:44" s="18" customFormat="1" x14ac:dyDescent="0.25">
      <c r="A145" s="23"/>
      <c r="B145" s="34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</row>
    <row r="146" spans="1:44" s="18" customFormat="1" x14ac:dyDescent="0.25">
      <c r="A146" s="23"/>
      <c r="B146" s="34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</row>
    <row r="147" spans="1:44" s="18" customFormat="1" x14ac:dyDescent="0.25">
      <c r="A147" s="23"/>
      <c r="B147" s="34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</row>
    <row r="148" spans="1:44" s="18" customFormat="1" x14ac:dyDescent="0.25">
      <c r="A148" s="23"/>
      <c r="B148" s="34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</row>
    <row r="149" spans="1:44" s="18" customFormat="1" x14ac:dyDescent="0.25">
      <c r="A149" s="23"/>
      <c r="B149" s="34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</row>
    <row r="150" spans="1:44" s="18" customFormat="1" x14ac:dyDescent="0.25">
      <c r="A150" s="23"/>
      <c r="B150" s="34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</row>
    <row r="151" spans="1:44" s="18" customFormat="1" x14ac:dyDescent="0.25">
      <c r="A151" s="23"/>
      <c r="B151" s="34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</row>
    <row r="152" spans="1:44" s="18" customFormat="1" x14ac:dyDescent="0.25">
      <c r="A152" s="23"/>
      <c r="B152" s="34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</row>
    <row r="153" spans="1:44" s="18" customFormat="1" x14ac:dyDescent="0.25">
      <c r="A153" s="23"/>
      <c r="B153" s="34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</row>
    <row r="154" spans="1:44" s="18" customFormat="1" x14ac:dyDescent="0.25">
      <c r="A154" s="23"/>
      <c r="B154" s="34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</row>
    <row r="155" spans="1:44" s="18" customFormat="1" x14ac:dyDescent="0.25">
      <c r="A155" s="23"/>
      <c r="B155" s="34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</row>
    <row r="156" spans="1:44" s="18" customFormat="1" x14ac:dyDescent="0.25">
      <c r="A156" s="23"/>
      <c r="B156" s="34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</row>
    <row r="157" spans="1:44" s="18" customFormat="1" x14ac:dyDescent="0.25">
      <c r="A157" s="23"/>
      <c r="B157" s="34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</row>
    <row r="158" spans="1:44" s="18" customFormat="1" x14ac:dyDescent="0.25">
      <c r="A158" s="23"/>
      <c r="B158" s="34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</row>
    <row r="159" spans="1:44" s="18" customFormat="1" x14ac:dyDescent="0.25">
      <c r="A159" s="23"/>
      <c r="B159" s="34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</row>
    <row r="160" spans="1:44" s="18" customFormat="1" x14ac:dyDescent="0.25">
      <c r="A160" s="23"/>
      <c r="B160" s="34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</row>
    <row r="161" spans="1:44" s="18" customFormat="1" x14ac:dyDescent="0.25">
      <c r="A161" s="23"/>
      <c r="B161" s="34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</row>
    <row r="162" spans="1:44" s="18" customFormat="1" x14ac:dyDescent="0.25">
      <c r="A162" s="23"/>
      <c r="B162" s="34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</row>
    <row r="163" spans="1:44" s="18" customFormat="1" x14ac:dyDescent="0.25">
      <c r="A163" s="23"/>
      <c r="B163" s="34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</row>
    <row r="164" spans="1:44" s="18" customFormat="1" x14ac:dyDescent="0.25">
      <c r="A164" s="23"/>
      <c r="B164" s="34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</row>
    <row r="165" spans="1:44" s="18" customFormat="1" x14ac:dyDescent="0.25">
      <c r="A165" s="23"/>
      <c r="B165" s="34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</row>
    <row r="166" spans="1:44" s="18" customFormat="1" x14ac:dyDescent="0.25">
      <c r="A166" s="23"/>
      <c r="B166" s="34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</row>
    <row r="167" spans="1:44" s="18" customFormat="1" x14ac:dyDescent="0.25">
      <c r="A167" s="23"/>
      <c r="B167" s="34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</row>
    <row r="168" spans="1:44" s="18" customFormat="1" x14ac:dyDescent="0.25">
      <c r="A168" s="23"/>
      <c r="B168" s="34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</row>
    <row r="169" spans="1:44" s="18" customFormat="1" x14ac:dyDescent="0.25">
      <c r="A169" s="23"/>
      <c r="B169" s="34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</row>
    <row r="170" spans="1:44" s="18" customFormat="1" x14ac:dyDescent="0.25">
      <c r="A170" s="23"/>
      <c r="B170" s="34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</row>
    <row r="171" spans="1:44" s="18" customFormat="1" x14ac:dyDescent="0.25">
      <c r="A171" s="23"/>
      <c r="B171" s="34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</row>
    <row r="172" spans="1:44" s="18" customFormat="1" x14ac:dyDescent="0.25">
      <c r="A172" s="23"/>
      <c r="B172" s="34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</row>
    <row r="173" spans="1:44" s="18" customFormat="1" x14ac:dyDescent="0.25">
      <c r="A173" s="23"/>
      <c r="B173" s="34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</row>
    <row r="174" spans="1:44" s="18" customFormat="1" x14ac:dyDescent="0.25">
      <c r="A174" s="23"/>
      <c r="B174" s="34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</row>
    <row r="175" spans="1:44" s="18" customFormat="1" x14ac:dyDescent="0.25">
      <c r="A175" s="23"/>
      <c r="B175" s="34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</row>
    <row r="176" spans="1:44" s="18" customFormat="1" x14ac:dyDescent="0.25">
      <c r="A176" s="23"/>
      <c r="B176" s="34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</row>
    <row r="177" spans="1:44" s="18" customFormat="1" x14ac:dyDescent="0.25">
      <c r="A177" s="23"/>
      <c r="B177" s="34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</row>
    <row r="178" spans="1:44" s="18" customFormat="1" x14ac:dyDescent="0.25">
      <c r="A178" s="23"/>
      <c r="B178" s="34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</row>
    <row r="179" spans="1:44" s="18" customFormat="1" x14ac:dyDescent="0.25">
      <c r="A179" s="23"/>
      <c r="B179" s="34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</row>
    <row r="180" spans="1:44" s="18" customFormat="1" x14ac:dyDescent="0.25">
      <c r="A180" s="23"/>
      <c r="B180" s="34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</row>
    <row r="181" spans="1:44" s="18" customFormat="1" x14ac:dyDescent="0.25">
      <c r="A181" s="23"/>
      <c r="B181" s="34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</row>
    <row r="182" spans="1:44" s="18" customFormat="1" x14ac:dyDescent="0.25">
      <c r="A182" s="23"/>
      <c r="B182" s="34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</row>
    <row r="183" spans="1:44" s="18" customFormat="1" x14ac:dyDescent="0.25">
      <c r="A183" s="23"/>
      <c r="B183" s="34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</row>
    <row r="184" spans="1:44" s="18" customFormat="1" x14ac:dyDescent="0.25">
      <c r="A184" s="23"/>
      <c r="B184" s="34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</row>
    <row r="185" spans="1:44" s="18" customFormat="1" x14ac:dyDescent="0.25">
      <c r="A185" s="23"/>
      <c r="B185" s="34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</row>
    <row r="186" spans="1:44" s="18" customFormat="1" x14ac:dyDescent="0.25">
      <c r="A186" s="23"/>
      <c r="B186" s="34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</row>
    <row r="187" spans="1:44" s="18" customFormat="1" x14ac:dyDescent="0.25">
      <c r="A187" s="23"/>
      <c r="B187" s="34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</row>
    <row r="188" spans="1:44" s="18" customFormat="1" x14ac:dyDescent="0.25">
      <c r="A188" s="23"/>
      <c r="B188" s="34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</row>
    <row r="189" spans="1:44" s="18" customFormat="1" x14ac:dyDescent="0.25">
      <c r="A189" s="23"/>
      <c r="B189" s="34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</row>
    <row r="190" spans="1:44" s="18" customFormat="1" x14ac:dyDescent="0.25">
      <c r="A190" s="23"/>
      <c r="B190" s="34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</row>
    <row r="191" spans="1:44" s="18" customFormat="1" x14ac:dyDescent="0.25">
      <c r="A191" s="23"/>
      <c r="B191" s="34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</row>
    <row r="192" spans="1:44" s="18" customFormat="1" x14ac:dyDescent="0.25">
      <c r="A192" s="23"/>
      <c r="B192" s="34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</row>
    <row r="193" spans="1:44" s="18" customFormat="1" x14ac:dyDescent="0.25">
      <c r="A193" s="23"/>
      <c r="B193" s="34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</row>
    <row r="194" spans="1:44" s="18" customFormat="1" x14ac:dyDescent="0.25">
      <c r="A194" s="23"/>
      <c r="B194" s="34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</row>
    <row r="195" spans="1:44" s="18" customFormat="1" x14ac:dyDescent="0.25">
      <c r="A195" s="23"/>
      <c r="B195" s="34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</row>
    <row r="196" spans="1:44" s="18" customFormat="1" x14ac:dyDescent="0.25">
      <c r="A196" s="23"/>
      <c r="B196" s="34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</row>
    <row r="197" spans="1:44" s="18" customFormat="1" x14ac:dyDescent="0.25">
      <c r="A197" s="23"/>
      <c r="B197" s="34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</row>
    <row r="198" spans="1:44" s="18" customFormat="1" x14ac:dyDescent="0.25">
      <c r="A198" s="23"/>
      <c r="B198" s="34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</row>
    <row r="199" spans="1:44" s="18" customFormat="1" x14ac:dyDescent="0.25">
      <c r="A199" s="23"/>
      <c r="B199" s="34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</row>
    <row r="200" spans="1:44" s="18" customFormat="1" x14ac:dyDescent="0.25">
      <c r="A200" s="23"/>
      <c r="B200" s="34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</row>
    <row r="201" spans="1:44" s="18" customFormat="1" x14ac:dyDescent="0.25">
      <c r="A201" s="23"/>
      <c r="B201" s="34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</row>
    <row r="202" spans="1:44" s="18" customFormat="1" x14ac:dyDescent="0.25">
      <c r="A202" s="23"/>
      <c r="B202" s="34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</row>
    <row r="203" spans="1:44" s="18" customFormat="1" x14ac:dyDescent="0.25">
      <c r="A203" s="23"/>
      <c r="B203" s="34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</row>
    <row r="204" spans="1:44" s="18" customFormat="1" x14ac:dyDescent="0.25">
      <c r="A204" s="23"/>
      <c r="B204" s="34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</row>
    <row r="205" spans="1:44" s="18" customFormat="1" x14ac:dyDescent="0.25">
      <c r="A205" s="23"/>
      <c r="B205" s="34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</row>
    <row r="206" spans="1:44" s="18" customFormat="1" x14ac:dyDescent="0.25">
      <c r="A206" s="23"/>
      <c r="B206" s="34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</row>
    <row r="207" spans="1:44" s="18" customFormat="1" x14ac:dyDescent="0.25">
      <c r="A207" s="23"/>
      <c r="B207" s="34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</row>
    <row r="208" spans="1:44" s="18" customFormat="1" x14ac:dyDescent="0.25">
      <c r="A208" s="23"/>
      <c r="B208" s="34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</row>
    <row r="209" spans="1:44" s="18" customFormat="1" x14ac:dyDescent="0.25">
      <c r="A209" s="23"/>
      <c r="B209" s="34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</row>
    <row r="210" spans="1:44" s="18" customFormat="1" x14ac:dyDescent="0.25">
      <c r="A210" s="23"/>
      <c r="B210" s="34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</row>
    <row r="211" spans="1:44" s="18" customFormat="1" x14ac:dyDescent="0.25">
      <c r="A211" s="23"/>
      <c r="B211" s="34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</row>
    <row r="212" spans="1:44" s="18" customFormat="1" x14ac:dyDescent="0.25">
      <c r="A212" s="23"/>
      <c r="B212" s="34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</row>
    <row r="213" spans="1:44" s="18" customFormat="1" x14ac:dyDescent="0.25">
      <c r="A213" s="23"/>
      <c r="B213" s="34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</row>
    <row r="214" spans="1:44" s="18" customFormat="1" x14ac:dyDescent="0.25">
      <c r="A214" s="23"/>
      <c r="B214" s="34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</row>
    <row r="215" spans="1:44" s="18" customFormat="1" x14ac:dyDescent="0.25">
      <c r="A215" s="23"/>
      <c r="B215" s="34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</row>
    <row r="216" spans="1:44" s="18" customFormat="1" x14ac:dyDescent="0.25">
      <c r="A216" s="23"/>
      <c r="B216" s="34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</row>
    <row r="217" spans="1:44" s="18" customFormat="1" x14ac:dyDescent="0.25">
      <c r="A217" s="23"/>
      <c r="B217" s="34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</row>
    <row r="218" spans="1:44" s="18" customFormat="1" x14ac:dyDescent="0.25">
      <c r="A218" s="23"/>
      <c r="B218" s="34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</row>
    <row r="219" spans="1:44" s="18" customFormat="1" x14ac:dyDescent="0.25">
      <c r="A219" s="23"/>
      <c r="B219" s="34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</row>
    <row r="220" spans="1:44" s="18" customFormat="1" x14ac:dyDescent="0.25">
      <c r="A220" s="23"/>
      <c r="B220" s="34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</row>
    <row r="221" spans="1:44" s="18" customFormat="1" x14ac:dyDescent="0.25">
      <c r="A221" s="23"/>
      <c r="B221" s="34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</row>
    <row r="222" spans="1:44" s="18" customFormat="1" x14ac:dyDescent="0.25">
      <c r="A222" s="23"/>
      <c r="B222" s="34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</row>
    <row r="223" spans="1:44" s="18" customFormat="1" x14ac:dyDescent="0.25">
      <c r="A223" s="23"/>
      <c r="B223" s="34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</row>
    <row r="224" spans="1:44" s="18" customFormat="1" x14ac:dyDescent="0.25">
      <c r="A224" s="23"/>
      <c r="B224" s="34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</row>
    <row r="225" spans="1:44" s="18" customFormat="1" x14ac:dyDescent="0.25">
      <c r="A225" s="23"/>
      <c r="B225" s="34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</row>
    <row r="226" spans="1:44" s="18" customFormat="1" x14ac:dyDescent="0.25">
      <c r="A226" s="23"/>
      <c r="B226" s="34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</row>
    <row r="227" spans="1:44" s="18" customFormat="1" x14ac:dyDescent="0.25">
      <c r="A227" s="23"/>
      <c r="B227" s="34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</row>
    <row r="228" spans="1:44" s="18" customFormat="1" x14ac:dyDescent="0.25">
      <c r="A228" s="23"/>
      <c r="B228" s="34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</row>
    <row r="229" spans="1:44" s="18" customFormat="1" x14ac:dyDescent="0.25">
      <c r="A229" s="23"/>
      <c r="B229" s="34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</row>
    <row r="230" spans="1:44" s="18" customFormat="1" x14ac:dyDescent="0.25">
      <c r="A230" s="23"/>
      <c r="B230" s="34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</row>
    <row r="231" spans="1:44" s="18" customFormat="1" x14ac:dyDescent="0.25">
      <c r="A231" s="23"/>
      <c r="B231" s="34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</row>
    <row r="232" spans="1:44" s="18" customFormat="1" x14ac:dyDescent="0.25">
      <c r="A232" s="23"/>
      <c r="B232" s="34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</row>
    <row r="233" spans="1:44" s="18" customFormat="1" x14ac:dyDescent="0.25">
      <c r="A233" s="23"/>
      <c r="B233" s="34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</row>
    <row r="234" spans="1:44" s="18" customFormat="1" x14ac:dyDescent="0.25">
      <c r="A234" s="23"/>
      <c r="B234" s="34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</row>
    <row r="235" spans="1:44" s="18" customFormat="1" x14ac:dyDescent="0.25">
      <c r="A235" s="23"/>
      <c r="B235" s="34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</row>
    <row r="236" spans="1:44" s="18" customFormat="1" x14ac:dyDescent="0.25">
      <c r="A236" s="23"/>
      <c r="B236" s="34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</row>
    <row r="237" spans="1:44" s="18" customFormat="1" x14ac:dyDescent="0.25">
      <c r="A237" s="23"/>
      <c r="B237" s="34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</row>
    <row r="238" spans="1:44" s="18" customFormat="1" x14ac:dyDescent="0.25">
      <c r="A238" s="23"/>
      <c r="B238" s="34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</row>
    <row r="239" spans="1:44" s="18" customFormat="1" x14ac:dyDescent="0.25">
      <c r="A239" s="23"/>
      <c r="B239" s="34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</row>
    <row r="240" spans="1:44" s="18" customFormat="1" x14ac:dyDescent="0.25">
      <c r="A240" s="23"/>
      <c r="B240" s="34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</row>
    <row r="241" spans="1:44" s="18" customFormat="1" x14ac:dyDescent="0.25">
      <c r="A241" s="23"/>
      <c r="B241" s="34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</row>
    <row r="242" spans="1:44" x14ac:dyDescent="0.25">
      <c r="B242" s="34"/>
    </row>
  </sheetData>
  <sheetProtection selectLockedCells="1"/>
  <mergeCells count="8">
    <mergeCell ref="B6:H6"/>
    <mergeCell ref="B7:H7"/>
    <mergeCell ref="A1:A3"/>
    <mergeCell ref="B1:F1"/>
    <mergeCell ref="H1:H3"/>
    <mergeCell ref="B2:F2"/>
    <mergeCell ref="B3:F3"/>
    <mergeCell ref="B5:H5"/>
  </mergeCells>
  <pageMargins left="0.31496062992125984" right="0.31496062992125984" top="0.35433070866141736" bottom="0.35433070866141736" header="0.31496062992125984" footer="0.31496062992125984"/>
  <pageSetup scale="57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2049" r:id="rId4">
          <objectPr defaultSize="0" autoPict="0" r:id="rId5">
            <anchor moveWithCells="1" sizeWithCells="1">
              <from>
                <xdr:col>7</xdr:col>
                <xdr:colOff>95250</xdr:colOff>
                <xdr:row>1</xdr:row>
                <xdr:rowOff>104775</xdr:rowOff>
              </from>
              <to>
                <xdr:col>8</xdr:col>
                <xdr:colOff>0</xdr:colOff>
                <xdr:row>1</xdr:row>
                <xdr:rowOff>314325</xdr:rowOff>
              </to>
            </anchor>
          </objectPr>
        </oleObject>
      </mc:Choice>
      <mc:Fallback>
        <oleObject progId="Visio.Drawing.11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H242"/>
  <sheetViews>
    <sheetView workbookViewId="0">
      <selection activeCell="F53" sqref="F53"/>
    </sheetView>
  </sheetViews>
  <sheetFormatPr baseColWidth="10" defaultRowHeight="15" x14ac:dyDescent="0.25"/>
  <cols>
    <col min="1" max="1" width="23.5703125" style="23" customWidth="1"/>
    <col min="2" max="2" width="46.85546875" style="23" customWidth="1"/>
    <col min="3" max="3" width="19.7109375" style="18" customWidth="1"/>
    <col min="4" max="4" width="17.7109375" style="23" customWidth="1"/>
    <col min="5" max="5" width="18.140625" style="23" customWidth="1"/>
    <col min="6" max="6" width="16.85546875" style="23" customWidth="1"/>
    <col min="7" max="7" width="15.7109375" style="23" customWidth="1"/>
    <col min="8" max="8" width="17" style="23" customWidth="1"/>
    <col min="9" max="9" width="11.42578125" style="23"/>
    <col min="10" max="10" width="17.5703125" style="23" customWidth="1"/>
    <col min="11" max="11" width="28.7109375" style="23" customWidth="1"/>
    <col min="12" max="12" width="17.140625" style="23" customWidth="1"/>
    <col min="13" max="13" width="14.140625" style="23" bestFit="1" customWidth="1"/>
    <col min="14" max="16384" width="11.42578125" style="23"/>
  </cols>
  <sheetData>
    <row r="1" spans="1:50" s="2" customFormat="1" ht="28.5" customHeight="1" x14ac:dyDescent="0.25">
      <c r="A1" s="97"/>
      <c r="B1" s="100" t="s">
        <v>0</v>
      </c>
      <c r="C1" s="101"/>
      <c r="D1" s="101"/>
      <c r="E1" s="101"/>
      <c r="F1" s="102"/>
      <c r="G1" s="1" t="s">
        <v>1</v>
      </c>
      <c r="H1" s="103"/>
    </row>
    <row r="2" spans="1:50" s="2" customFormat="1" ht="28.5" customHeight="1" x14ac:dyDescent="0.25">
      <c r="A2" s="98"/>
      <c r="B2" s="104" t="s">
        <v>2</v>
      </c>
      <c r="C2" s="105"/>
      <c r="D2" s="105"/>
      <c r="E2" s="105"/>
      <c r="F2" s="106"/>
      <c r="G2" s="3" t="s">
        <v>3</v>
      </c>
      <c r="H2" s="103"/>
    </row>
    <row r="3" spans="1:50" s="2" customFormat="1" ht="28.5" customHeight="1" x14ac:dyDescent="0.25">
      <c r="A3" s="99"/>
      <c r="B3" s="104" t="s">
        <v>4</v>
      </c>
      <c r="C3" s="105"/>
      <c r="D3" s="105"/>
      <c r="E3" s="105"/>
      <c r="F3" s="106"/>
      <c r="G3" s="4" t="s">
        <v>5</v>
      </c>
      <c r="H3" s="103"/>
    </row>
    <row r="4" spans="1:50" s="2" customFormat="1" x14ac:dyDescent="0.25"/>
    <row r="5" spans="1:50" s="2" customFormat="1" ht="38.25" customHeight="1" x14ac:dyDescent="0.25">
      <c r="A5" s="5" t="s">
        <v>6</v>
      </c>
      <c r="B5" s="94" t="s">
        <v>7</v>
      </c>
      <c r="C5" s="95"/>
      <c r="D5" s="95"/>
      <c r="E5" s="95"/>
      <c r="F5" s="95"/>
      <c r="G5" s="95"/>
      <c r="H5" s="96"/>
    </row>
    <row r="6" spans="1:50" s="2" customFormat="1" ht="38.25" customHeight="1" x14ac:dyDescent="0.25">
      <c r="A6" s="5" t="s">
        <v>8</v>
      </c>
      <c r="B6" s="94">
        <v>2022</v>
      </c>
      <c r="C6" s="95"/>
      <c r="D6" s="95"/>
      <c r="E6" s="95"/>
      <c r="F6" s="95"/>
      <c r="G6" s="95"/>
      <c r="H6" s="96"/>
    </row>
    <row r="7" spans="1:50" s="2" customFormat="1" ht="38.25" customHeight="1" x14ac:dyDescent="0.25">
      <c r="A7" s="5" t="s">
        <v>9</v>
      </c>
      <c r="B7" s="94" t="s">
        <v>198</v>
      </c>
      <c r="C7" s="95"/>
      <c r="D7" s="95"/>
      <c r="E7" s="95"/>
      <c r="F7" s="95"/>
      <c r="G7" s="95"/>
      <c r="H7" s="96"/>
    </row>
    <row r="8" spans="1:50" s="6" customFormat="1" ht="11.25" x14ac:dyDescent="0.2">
      <c r="C8" s="7"/>
      <c r="D8" s="7"/>
      <c r="E8" s="7"/>
      <c r="F8" s="8"/>
      <c r="G8" s="9"/>
      <c r="H8" s="9"/>
      <c r="J8" s="10"/>
    </row>
    <row r="9" spans="1:50" s="20" customFormat="1" ht="31.5" customHeight="1" x14ac:dyDescent="0.25">
      <c r="A9" s="11" t="s">
        <v>10</v>
      </c>
      <c r="B9" s="11" t="s">
        <v>11</v>
      </c>
      <c r="C9" s="12" t="s">
        <v>193</v>
      </c>
      <c r="D9" s="13" t="s">
        <v>12</v>
      </c>
      <c r="E9" s="14" t="s">
        <v>194</v>
      </c>
      <c r="F9" s="15" t="s">
        <v>13</v>
      </c>
      <c r="G9" s="16" t="s">
        <v>14</v>
      </c>
      <c r="H9" s="17" t="s">
        <v>15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 s="22" customFormat="1" ht="15.75" customHeight="1" x14ac:dyDescent="0.25">
      <c r="A10" s="35">
        <v>1</v>
      </c>
      <c r="B10" s="36" t="s">
        <v>47</v>
      </c>
      <c r="C10" s="37">
        <f t="shared" ref="C10:H10" si="0">+C11+C63+C91</f>
        <v>357700498000</v>
      </c>
      <c r="D10" s="37">
        <f t="shared" si="0"/>
        <v>0</v>
      </c>
      <c r="E10" s="37">
        <f t="shared" si="0"/>
        <v>357700498000</v>
      </c>
      <c r="F10" s="37">
        <f t="shared" si="0"/>
        <v>19982962070</v>
      </c>
      <c r="G10" s="37">
        <f t="shared" si="0"/>
        <v>0</v>
      </c>
      <c r="H10" s="37">
        <f t="shared" si="0"/>
        <v>27364138677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50" s="22" customFormat="1" ht="15.75" customHeight="1" x14ac:dyDescent="0.25">
      <c r="A11" s="38" t="s">
        <v>48</v>
      </c>
      <c r="B11" s="39" t="s">
        <v>16</v>
      </c>
      <c r="C11" s="40">
        <f>+C12</f>
        <v>69915748000</v>
      </c>
      <c r="D11" s="40">
        <f t="shared" ref="D11:H11" si="1">+D12</f>
        <v>0</v>
      </c>
      <c r="E11" s="40">
        <f t="shared" si="1"/>
        <v>69915748000</v>
      </c>
      <c r="F11" s="40">
        <f t="shared" si="1"/>
        <v>8241194107</v>
      </c>
      <c r="G11" s="40">
        <f t="shared" si="1"/>
        <v>0</v>
      </c>
      <c r="H11" s="40">
        <f t="shared" si="1"/>
        <v>8241194107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50" ht="15.75" customHeight="1" x14ac:dyDescent="0.25">
      <c r="A12" s="41" t="s">
        <v>61</v>
      </c>
      <c r="B12" s="42" t="s">
        <v>62</v>
      </c>
      <c r="C12" s="43">
        <f>+C13+C36+C45</f>
        <v>69915748000</v>
      </c>
      <c r="D12" s="43">
        <f t="shared" ref="D12:H12" si="2">+D13+D36+D45</f>
        <v>0</v>
      </c>
      <c r="E12" s="43">
        <f t="shared" si="2"/>
        <v>69915748000</v>
      </c>
      <c r="F12" s="43">
        <f t="shared" si="2"/>
        <v>8241194107</v>
      </c>
      <c r="G12" s="43">
        <f t="shared" si="2"/>
        <v>0</v>
      </c>
      <c r="H12" s="43">
        <f t="shared" si="2"/>
        <v>8241194107</v>
      </c>
      <c r="L12" s="24"/>
    </row>
    <row r="13" spans="1:50" x14ac:dyDescent="0.25">
      <c r="A13" s="44" t="s">
        <v>63</v>
      </c>
      <c r="B13" s="45" t="s">
        <v>64</v>
      </c>
      <c r="C13" s="46">
        <f>+C14</f>
        <v>19319702000</v>
      </c>
      <c r="D13" s="46">
        <f t="shared" ref="D13:H13" si="3">+D14</f>
        <v>0</v>
      </c>
      <c r="E13" s="46">
        <f t="shared" si="3"/>
        <v>19319702000</v>
      </c>
      <c r="F13" s="46">
        <f t="shared" si="3"/>
        <v>663990795</v>
      </c>
      <c r="G13" s="46">
        <f t="shared" si="3"/>
        <v>0</v>
      </c>
      <c r="H13" s="46">
        <f t="shared" si="3"/>
        <v>663990795</v>
      </c>
      <c r="L13" s="24"/>
    </row>
    <row r="14" spans="1:50" x14ac:dyDescent="0.25">
      <c r="A14" s="47" t="s">
        <v>65</v>
      </c>
      <c r="B14" s="48" t="s">
        <v>66</v>
      </c>
      <c r="C14" s="49">
        <f>+C15+C32</f>
        <v>19319702000</v>
      </c>
      <c r="D14" s="49">
        <f t="shared" ref="D14:H14" si="4">+D15+D32</f>
        <v>0</v>
      </c>
      <c r="E14" s="49">
        <f t="shared" si="4"/>
        <v>19319702000</v>
      </c>
      <c r="F14" s="49">
        <f t="shared" si="4"/>
        <v>663990795</v>
      </c>
      <c r="G14" s="49">
        <f t="shared" si="4"/>
        <v>0</v>
      </c>
      <c r="H14" s="49">
        <f t="shared" si="4"/>
        <v>663990795</v>
      </c>
      <c r="L14" s="24"/>
    </row>
    <row r="15" spans="1:50" ht="15.75" customHeight="1" x14ac:dyDescent="0.25">
      <c r="A15" s="50" t="s">
        <v>67</v>
      </c>
      <c r="B15" s="51" t="s">
        <v>68</v>
      </c>
      <c r="C15" s="52">
        <f>+C16+C21</f>
        <v>18766175000</v>
      </c>
      <c r="D15" s="52">
        <f t="shared" ref="D15:H15" si="5">+D16+D21</f>
        <v>0</v>
      </c>
      <c r="E15" s="52">
        <f t="shared" si="5"/>
        <v>18766175000</v>
      </c>
      <c r="F15" s="52">
        <f t="shared" si="5"/>
        <v>663353965</v>
      </c>
      <c r="G15" s="52">
        <f t="shared" si="5"/>
        <v>0</v>
      </c>
      <c r="H15" s="52">
        <f t="shared" si="5"/>
        <v>663353965</v>
      </c>
      <c r="L15" s="24"/>
    </row>
    <row r="16" spans="1:50" x14ac:dyDescent="0.25">
      <c r="A16" s="53" t="s">
        <v>69</v>
      </c>
      <c r="B16" s="54" t="s">
        <v>70</v>
      </c>
      <c r="C16" s="55">
        <f>SUM(C17:C20)</f>
        <v>5094843000</v>
      </c>
      <c r="D16" s="55">
        <f t="shared" ref="D16:H16" si="6">SUM(D17:D20)</f>
        <v>0</v>
      </c>
      <c r="E16" s="55">
        <f t="shared" si="6"/>
        <v>5094843000</v>
      </c>
      <c r="F16" s="55">
        <f t="shared" si="6"/>
        <v>301703969</v>
      </c>
      <c r="G16" s="55">
        <f t="shared" si="6"/>
        <v>0</v>
      </c>
      <c r="H16" s="55">
        <f t="shared" si="6"/>
        <v>301703969</v>
      </c>
      <c r="L16" s="24"/>
    </row>
    <row r="17" spans="1:12" ht="15.75" customHeight="1" x14ac:dyDescent="0.25">
      <c r="A17" s="33" t="s">
        <v>71</v>
      </c>
      <c r="B17" s="33" t="s">
        <v>72</v>
      </c>
      <c r="C17" s="56">
        <v>1955938000</v>
      </c>
      <c r="D17" s="25">
        <v>0</v>
      </c>
      <c r="E17" s="25">
        <f>+D17+'ENERO 2022 UNIVERSIDAD'!$E24</f>
        <v>1955938000</v>
      </c>
      <c r="F17" s="25">
        <f>+'[1]INSCRIPCIONES PREGRADO'!$O$20</f>
        <v>17100000</v>
      </c>
      <c r="G17" s="25">
        <v>0</v>
      </c>
      <c r="H17" s="25">
        <f>+F17-G17</f>
        <v>17100000</v>
      </c>
      <c r="L17" s="24"/>
    </row>
    <row r="18" spans="1:12" ht="15.75" customHeight="1" x14ac:dyDescent="0.25">
      <c r="A18" s="26" t="s">
        <v>73</v>
      </c>
      <c r="B18" s="26" t="s">
        <v>74</v>
      </c>
      <c r="C18" s="56">
        <v>306150000</v>
      </c>
      <c r="D18" s="25">
        <v>0</v>
      </c>
      <c r="E18" s="25">
        <f>+D18+'ENERO 2022 UNIVERSIDAD'!$E25</f>
        <v>306150000</v>
      </c>
      <c r="F18" s="25">
        <f>+'[1]DERECHOS DE GRADO PREGRADO'!$O$20</f>
        <v>2995500</v>
      </c>
      <c r="G18" s="25">
        <v>0</v>
      </c>
      <c r="H18" s="25">
        <f>+F18-G18</f>
        <v>2995500</v>
      </c>
      <c r="L18" s="24"/>
    </row>
    <row r="19" spans="1:12" ht="15.75" customHeight="1" x14ac:dyDescent="0.25">
      <c r="A19" s="33" t="s">
        <v>75</v>
      </c>
      <c r="B19" s="58" t="s">
        <v>76</v>
      </c>
      <c r="C19" s="59">
        <v>2698245000</v>
      </c>
      <c r="D19" s="25">
        <v>0</v>
      </c>
      <c r="E19" s="25">
        <f>+D19+'ENERO 2022 UNIVERSIDAD'!$E26</f>
        <v>2698245000</v>
      </c>
      <c r="F19" s="25">
        <f>+'[1]MATRICULAS PREGRADO'!$O$20</f>
        <v>668426</v>
      </c>
      <c r="G19" s="25">
        <v>0</v>
      </c>
      <c r="H19" s="25">
        <f>+F19-G19</f>
        <v>668426</v>
      </c>
      <c r="L19" s="24"/>
    </row>
    <row r="20" spans="1:12" ht="23.25" customHeight="1" x14ac:dyDescent="0.25">
      <c r="A20" s="26" t="s">
        <v>77</v>
      </c>
      <c r="B20" s="26" t="s">
        <v>78</v>
      </c>
      <c r="C20" s="56">
        <v>134510000</v>
      </c>
      <c r="D20" s="25">
        <v>0</v>
      </c>
      <c r="E20" s="25">
        <f>+D20+'ENERO 2022 UNIVERSIDAD'!$E27</f>
        <v>134510000</v>
      </c>
      <c r="F20" s="25">
        <f>+'[1]CERT CONST PECUNIA PREGRADO'!$O$20</f>
        <v>280940043</v>
      </c>
      <c r="G20" s="25">
        <v>0</v>
      </c>
      <c r="H20" s="25">
        <f>+F20-G20</f>
        <v>280940043</v>
      </c>
      <c r="L20" s="24"/>
    </row>
    <row r="21" spans="1:12" ht="15.75" customHeight="1" x14ac:dyDescent="0.2">
      <c r="A21" s="53" t="s">
        <v>79</v>
      </c>
      <c r="B21" s="60" t="s">
        <v>80</v>
      </c>
      <c r="C21" s="55">
        <f>+C22+C23+C24+C31</f>
        <v>13671332000</v>
      </c>
      <c r="D21" s="55">
        <f t="shared" ref="D21:H21" si="7">+D22+D23+D24+D31</f>
        <v>0</v>
      </c>
      <c r="E21" s="55">
        <f t="shared" si="7"/>
        <v>13671332000</v>
      </c>
      <c r="F21" s="55">
        <f t="shared" si="7"/>
        <v>361649996</v>
      </c>
      <c r="G21" s="55">
        <f t="shared" si="7"/>
        <v>0</v>
      </c>
      <c r="H21" s="55">
        <f t="shared" si="7"/>
        <v>361649996</v>
      </c>
      <c r="L21" s="24"/>
    </row>
    <row r="22" spans="1:12" ht="15.75" customHeight="1" x14ac:dyDescent="0.25">
      <c r="A22" s="26" t="s">
        <v>81</v>
      </c>
      <c r="B22" s="26" t="s">
        <v>72</v>
      </c>
      <c r="C22" s="56">
        <v>270677000</v>
      </c>
      <c r="D22" s="25">
        <v>0</v>
      </c>
      <c r="E22" s="25">
        <f>+D22+'ENERO 2022 UNIVERSIDAD'!$E29</f>
        <v>270677000</v>
      </c>
      <c r="F22" s="25">
        <f>+'[1]INSCRIPCIONES POSGRADO'!$O$20</f>
        <v>920900</v>
      </c>
      <c r="G22" s="25">
        <v>0</v>
      </c>
      <c r="H22" s="25">
        <f>+F22-G22</f>
        <v>920900</v>
      </c>
      <c r="L22" s="24"/>
    </row>
    <row r="23" spans="1:12" ht="15.75" customHeight="1" x14ac:dyDescent="0.25">
      <c r="A23" s="26" t="s">
        <v>82</v>
      </c>
      <c r="B23" s="26" t="s">
        <v>74</v>
      </c>
      <c r="C23" s="56">
        <v>306150000</v>
      </c>
      <c r="D23" s="25">
        <v>0</v>
      </c>
      <c r="E23" s="25">
        <f>+D23+'ENERO 2022 UNIVERSIDAD'!$E30</f>
        <v>306150000</v>
      </c>
      <c r="F23" s="25">
        <f>+'[1]DERECHOS DE GRADO POSGRADO'!$O$20</f>
        <v>333400</v>
      </c>
      <c r="G23" s="25">
        <v>0</v>
      </c>
      <c r="H23" s="25">
        <f>+F23-G23</f>
        <v>333400</v>
      </c>
      <c r="L23" s="24"/>
    </row>
    <row r="24" spans="1:12" ht="15.75" customHeight="1" x14ac:dyDescent="0.25">
      <c r="A24" s="58" t="s">
        <v>83</v>
      </c>
      <c r="B24" s="58" t="s">
        <v>76</v>
      </c>
      <c r="C24" s="59">
        <f>SUM(C25:C30)</f>
        <v>12959995000</v>
      </c>
      <c r="D24" s="59">
        <f t="shared" ref="D24:H24" si="8">SUM(D25:D30)</f>
        <v>0</v>
      </c>
      <c r="E24" s="25">
        <f>+D24+'ENERO 2022 UNIVERSIDAD'!$E31</f>
        <v>12959995000</v>
      </c>
      <c r="F24" s="59">
        <f t="shared" si="8"/>
        <v>359035296</v>
      </c>
      <c r="G24" s="59">
        <f t="shared" si="8"/>
        <v>0</v>
      </c>
      <c r="H24" s="59">
        <f t="shared" si="8"/>
        <v>359035296</v>
      </c>
      <c r="L24" s="24"/>
    </row>
    <row r="25" spans="1:12" ht="15.75" customHeight="1" x14ac:dyDescent="0.25">
      <c r="A25" s="58" t="s">
        <v>84</v>
      </c>
      <c r="B25" s="58" t="s">
        <v>20</v>
      </c>
      <c r="C25" s="59">
        <v>331381000</v>
      </c>
      <c r="D25" s="25">
        <v>0</v>
      </c>
      <c r="E25" s="25">
        <f>+D25+'ENERO 2022 UNIVERSIDAD'!$E32</f>
        <v>331381000</v>
      </c>
      <c r="F25" s="25">
        <f>+'[1]MATRI POS ARTES'!$O$20</f>
        <v>5591977</v>
      </c>
      <c r="G25" s="25">
        <v>0</v>
      </c>
      <c r="H25" s="25">
        <f t="shared" ref="H25:H31" si="9">+F25-G25</f>
        <v>5591977</v>
      </c>
      <c r="L25" s="24"/>
    </row>
    <row r="26" spans="1:12" ht="15.75" customHeight="1" x14ac:dyDescent="0.25">
      <c r="A26" s="58" t="s">
        <v>85</v>
      </c>
      <c r="B26" s="58" t="s">
        <v>21</v>
      </c>
      <c r="C26" s="59">
        <v>5611379000</v>
      </c>
      <c r="D26" s="25">
        <v>0</v>
      </c>
      <c r="E26" s="25">
        <f>+D26+'ENERO 2022 UNIVERSIDAD'!$E33</f>
        <v>5611379000</v>
      </c>
      <c r="F26" s="25">
        <f>+'[1]MATRI POS CIENCIAS'!$O$20</f>
        <v>202333831</v>
      </c>
      <c r="G26" s="25">
        <v>0</v>
      </c>
      <c r="H26" s="25">
        <f t="shared" si="9"/>
        <v>202333831</v>
      </c>
      <c r="L26" s="24"/>
    </row>
    <row r="27" spans="1:12" ht="15.75" customHeight="1" x14ac:dyDescent="0.25">
      <c r="A27" s="58" t="s">
        <v>86</v>
      </c>
      <c r="B27" s="58" t="s">
        <v>22</v>
      </c>
      <c r="C27" s="59">
        <v>5757989000</v>
      </c>
      <c r="D27" s="25">
        <v>0</v>
      </c>
      <c r="E27" s="25">
        <f>+D27+'ENERO 2022 UNIVERSIDAD'!$E34</f>
        <v>5757989000</v>
      </c>
      <c r="F27" s="25">
        <f>+'[1]MATRI POS ING'!$O$20</f>
        <v>123194481</v>
      </c>
      <c r="G27" s="25">
        <v>0</v>
      </c>
      <c r="H27" s="25">
        <f t="shared" si="9"/>
        <v>123194481</v>
      </c>
      <c r="L27" s="24"/>
    </row>
    <row r="28" spans="1:12" ht="15.75" customHeight="1" x14ac:dyDescent="0.25">
      <c r="A28" s="58" t="s">
        <v>87</v>
      </c>
      <c r="B28" s="58" t="s">
        <v>23</v>
      </c>
      <c r="C28" s="59">
        <v>1094560000</v>
      </c>
      <c r="D28" s="25">
        <v>0</v>
      </c>
      <c r="E28" s="25">
        <f>+D28+'ENERO 2022 UNIVERSIDAD'!$E35</f>
        <v>1094560000</v>
      </c>
      <c r="F28" s="25">
        <f>+'[1]MATRI POS MARN'!$O$20</f>
        <v>20517425</v>
      </c>
      <c r="G28" s="25">
        <v>0</v>
      </c>
      <c r="H28" s="25">
        <f t="shared" si="9"/>
        <v>20517425</v>
      </c>
      <c r="L28" s="24"/>
    </row>
    <row r="29" spans="1:12" ht="15.75" customHeight="1" x14ac:dyDescent="0.25">
      <c r="A29" s="58" t="s">
        <v>88</v>
      </c>
      <c r="B29" s="58" t="s">
        <v>24</v>
      </c>
      <c r="C29" s="59">
        <v>164686000</v>
      </c>
      <c r="D29" s="25">
        <v>0</v>
      </c>
      <c r="E29" s="25">
        <f>+D29+'ENERO 2022 UNIVERSIDAD'!$E36</f>
        <v>164686000</v>
      </c>
      <c r="F29" s="25">
        <f>+'[1]MATRI POS TECNO'!$O$20</f>
        <v>7397582</v>
      </c>
      <c r="G29" s="25">
        <v>0</v>
      </c>
      <c r="H29" s="25">
        <f t="shared" si="9"/>
        <v>7397582</v>
      </c>
      <c r="L29" s="24"/>
    </row>
    <row r="30" spans="1:12" ht="15.75" customHeight="1" x14ac:dyDescent="0.25">
      <c r="A30" s="58" t="s">
        <v>89</v>
      </c>
      <c r="B30" s="58" t="s">
        <v>90</v>
      </c>
      <c r="C30" s="59">
        <v>0</v>
      </c>
      <c r="D30" s="25">
        <v>0</v>
      </c>
      <c r="E30" s="25">
        <f>+D30+'ENERO 2022 UNIVERSIDAD'!$E37</f>
        <v>0</v>
      </c>
      <c r="F30" s="25">
        <f>+'[1]MATRI POS CIED GUAJIRA'!$O$20</f>
        <v>0</v>
      </c>
      <c r="G30" s="25">
        <v>0</v>
      </c>
      <c r="H30" s="25">
        <f t="shared" si="9"/>
        <v>0</v>
      </c>
    </row>
    <row r="31" spans="1:12" ht="15.75" customHeight="1" x14ac:dyDescent="0.25">
      <c r="A31" s="61" t="s">
        <v>91</v>
      </c>
      <c r="B31" s="61" t="s">
        <v>78</v>
      </c>
      <c r="C31" s="59">
        <v>134510000</v>
      </c>
      <c r="D31" s="25">
        <v>0</v>
      </c>
      <c r="E31" s="25">
        <f>+D31+'ENERO 2022 UNIVERSIDAD'!$E38</f>
        <v>134510000</v>
      </c>
      <c r="F31" s="25">
        <f>+'[1]CERTIF CONST POSGRADO'!$O$20</f>
        <v>1360400</v>
      </c>
      <c r="G31" s="25">
        <v>0</v>
      </c>
      <c r="H31" s="25">
        <f t="shared" si="9"/>
        <v>1360400</v>
      </c>
      <c r="L31" s="24"/>
    </row>
    <row r="32" spans="1:12" ht="21" customHeight="1" x14ac:dyDescent="0.25">
      <c r="A32" s="50" t="s">
        <v>92</v>
      </c>
      <c r="B32" s="50" t="s">
        <v>93</v>
      </c>
      <c r="C32" s="62">
        <f>SUM(C33:C35)</f>
        <v>553527000</v>
      </c>
      <c r="D32" s="62">
        <f t="shared" ref="D32:H32" si="10">SUM(D33:D35)</f>
        <v>0</v>
      </c>
      <c r="E32" s="62">
        <f t="shared" si="10"/>
        <v>553527000</v>
      </c>
      <c r="F32" s="62">
        <f t="shared" si="10"/>
        <v>636830</v>
      </c>
      <c r="G32" s="62">
        <f t="shared" si="10"/>
        <v>0</v>
      </c>
      <c r="H32" s="62">
        <f t="shared" si="10"/>
        <v>636830</v>
      </c>
      <c r="L32" s="24"/>
    </row>
    <row r="33" spans="1:44" ht="15.75" customHeight="1" x14ac:dyDescent="0.25">
      <c r="A33" s="26" t="s">
        <v>94</v>
      </c>
      <c r="B33" s="26" t="s">
        <v>25</v>
      </c>
      <c r="C33" s="56">
        <v>0</v>
      </c>
      <c r="D33" s="25">
        <v>0</v>
      </c>
      <c r="E33" s="25">
        <f>+D33+'ENERO 2022 UNIVERSIDAD'!$E40</f>
        <v>0</v>
      </c>
      <c r="F33" s="25">
        <f>+'[1]CURSOS DE VACACIONES'!$K$13</f>
        <v>0</v>
      </c>
      <c r="G33" s="25">
        <v>0</v>
      </c>
      <c r="H33" s="25">
        <f t="shared" ref="H33:H35" si="11">+F33-G33</f>
        <v>0</v>
      </c>
      <c r="L33" s="24"/>
    </row>
    <row r="34" spans="1:44" ht="15.75" customHeight="1" x14ac:dyDescent="0.25">
      <c r="A34" s="26" t="s">
        <v>95</v>
      </c>
      <c r="B34" s="26" t="s">
        <v>26</v>
      </c>
      <c r="C34" s="56">
        <v>454901000</v>
      </c>
      <c r="D34" s="25">
        <v>0</v>
      </c>
      <c r="E34" s="25">
        <f>+D34+'ENERO 2022 UNIVERSIDAD'!$E41</f>
        <v>454901000</v>
      </c>
      <c r="F34" s="25">
        <f>+[1]SISTEMATIZACIÓN!$O$20</f>
        <v>80000</v>
      </c>
      <c r="G34" s="25">
        <v>0</v>
      </c>
      <c r="H34" s="25">
        <f t="shared" si="11"/>
        <v>80000</v>
      </c>
      <c r="L34" s="24"/>
    </row>
    <row r="35" spans="1:44" ht="15.75" customHeight="1" x14ac:dyDescent="0.25">
      <c r="A35" s="26" t="s">
        <v>96</v>
      </c>
      <c r="B35" s="57" t="s">
        <v>30</v>
      </c>
      <c r="C35" s="56">
        <v>98626000</v>
      </c>
      <c r="D35" s="25">
        <v>0</v>
      </c>
      <c r="E35" s="25">
        <f>+D35+'ENERO 2022 UNIVERSIDAD'!$E42</f>
        <v>98626000</v>
      </c>
      <c r="F35" s="25">
        <f>+'[1]OTROS INGRESOS'!$O$20</f>
        <v>556830</v>
      </c>
      <c r="G35" s="25">
        <v>0</v>
      </c>
      <c r="H35" s="25">
        <f t="shared" si="11"/>
        <v>556830</v>
      </c>
      <c r="L35" s="24"/>
    </row>
    <row r="36" spans="1:44" ht="15.75" customHeight="1" x14ac:dyDescent="0.25">
      <c r="A36" s="63" t="s">
        <v>97</v>
      </c>
      <c r="B36" s="45" t="s">
        <v>19</v>
      </c>
      <c r="C36" s="46">
        <f t="shared" ref="C36:H40" si="12">+C37</f>
        <v>995977000</v>
      </c>
      <c r="D36" s="46">
        <f t="shared" si="12"/>
        <v>0</v>
      </c>
      <c r="E36" s="46">
        <f t="shared" si="12"/>
        <v>995977000</v>
      </c>
      <c r="F36" s="46">
        <f t="shared" si="12"/>
        <v>1777650</v>
      </c>
      <c r="G36" s="46">
        <f t="shared" si="12"/>
        <v>0</v>
      </c>
      <c r="H36" s="46">
        <f t="shared" si="12"/>
        <v>1777650</v>
      </c>
      <c r="L36" s="24"/>
    </row>
    <row r="37" spans="1:44" ht="15.75" customHeight="1" x14ac:dyDescent="0.25">
      <c r="A37" s="64" t="s">
        <v>98</v>
      </c>
      <c r="B37" s="48" t="s">
        <v>99</v>
      </c>
      <c r="C37" s="65">
        <f t="shared" si="12"/>
        <v>995977000</v>
      </c>
      <c r="D37" s="65">
        <f t="shared" si="12"/>
        <v>0</v>
      </c>
      <c r="E37" s="65">
        <f t="shared" si="12"/>
        <v>995977000</v>
      </c>
      <c r="F37" s="65">
        <f t="shared" si="12"/>
        <v>1777650</v>
      </c>
      <c r="G37" s="65">
        <f t="shared" si="12"/>
        <v>0</v>
      </c>
      <c r="H37" s="65">
        <f t="shared" si="12"/>
        <v>1777650</v>
      </c>
      <c r="L37" s="24"/>
    </row>
    <row r="38" spans="1:44" s="22" customFormat="1" ht="15.75" customHeight="1" x14ac:dyDescent="0.25">
      <c r="A38" s="66" t="s">
        <v>100</v>
      </c>
      <c r="B38" s="51" t="s">
        <v>101</v>
      </c>
      <c r="C38" s="62">
        <f>+C39</f>
        <v>995977000</v>
      </c>
      <c r="D38" s="62">
        <f t="shared" si="12"/>
        <v>0</v>
      </c>
      <c r="E38" s="62">
        <f t="shared" si="12"/>
        <v>995977000</v>
      </c>
      <c r="F38" s="62">
        <f t="shared" si="12"/>
        <v>1777650</v>
      </c>
      <c r="G38" s="62">
        <f t="shared" si="12"/>
        <v>0</v>
      </c>
      <c r="H38" s="62">
        <f t="shared" si="12"/>
        <v>1777650</v>
      </c>
      <c r="I38" s="21"/>
      <c r="J38" s="23"/>
      <c r="K38" s="23"/>
      <c r="L38" s="24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44" ht="23.25" customHeight="1" x14ac:dyDescent="0.25">
      <c r="A39" s="67" t="s">
        <v>102</v>
      </c>
      <c r="B39" s="54" t="s">
        <v>103</v>
      </c>
      <c r="C39" s="68">
        <f>+C40</f>
        <v>995977000</v>
      </c>
      <c r="D39" s="68">
        <f t="shared" si="12"/>
        <v>0</v>
      </c>
      <c r="E39" s="68">
        <f t="shared" si="12"/>
        <v>995977000</v>
      </c>
      <c r="F39" s="68">
        <f t="shared" si="12"/>
        <v>1777650</v>
      </c>
      <c r="G39" s="68">
        <f t="shared" si="12"/>
        <v>0</v>
      </c>
      <c r="H39" s="68">
        <f t="shared" si="12"/>
        <v>1777650</v>
      </c>
      <c r="L39" s="24"/>
    </row>
    <row r="40" spans="1:44" ht="23.25" customHeight="1" x14ac:dyDescent="0.25">
      <c r="A40" s="69" t="s">
        <v>104</v>
      </c>
      <c r="B40" s="70" t="s">
        <v>105</v>
      </c>
      <c r="C40" s="59">
        <f>+C41</f>
        <v>995977000</v>
      </c>
      <c r="D40" s="59">
        <f t="shared" si="12"/>
        <v>0</v>
      </c>
      <c r="E40" s="59">
        <f t="shared" si="12"/>
        <v>995977000</v>
      </c>
      <c r="F40" s="59">
        <f t="shared" si="12"/>
        <v>1777650</v>
      </c>
      <c r="G40" s="59">
        <f t="shared" si="12"/>
        <v>0</v>
      </c>
      <c r="H40" s="59">
        <f t="shared" si="12"/>
        <v>1777650</v>
      </c>
      <c r="L40" s="24"/>
    </row>
    <row r="41" spans="1:44" s="27" customFormat="1" x14ac:dyDescent="0.25">
      <c r="A41" s="69" t="s">
        <v>106</v>
      </c>
      <c r="B41" s="70" t="s">
        <v>107</v>
      </c>
      <c r="C41" s="59">
        <f>SUM(C42:C44)</f>
        <v>995977000</v>
      </c>
      <c r="D41" s="59">
        <f t="shared" ref="D41:H41" si="13">SUM(D42:D44)</f>
        <v>0</v>
      </c>
      <c r="E41" s="59">
        <f t="shared" si="13"/>
        <v>995977000</v>
      </c>
      <c r="F41" s="59">
        <f t="shared" si="13"/>
        <v>1777650</v>
      </c>
      <c r="G41" s="59">
        <f t="shared" si="13"/>
        <v>0</v>
      </c>
      <c r="H41" s="59">
        <f t="shared" si="13"/>
        <v>1777650</v>
      </c>
      <c r="J41" s="21"/>
      <c r="K41" s="21"/>
      <c r="L41" s="8"/>
    </row>
    <row r="42" spans="1:44" ht="29.25" customHeight="1" x14ac:dyDescent="0.25">
      <c r="A42" s="58" t="s">
        <v>108</v>
      </c>
      <c r="B42" s="33" t="s">
        <v>27</v>
      </c>
      <c r="C42" s="56">
        <v>927589000</v>
      </c>
      <c r="D42" s="25">
        <v>0</v>
      </c>
      <c r="E42" s="25">
        <f>+D42+'ENERO 2022 UNIVERSIDAD'!$E49</f>
        <v>927589000</v>
      </c>
      <c r="F42" s="25">
        <f>+[1]BENEF.INST.PROD.SERV.ESPECIA!$O$20</f>
        <v>0</v>
      </c>
      <c r="G42" s="25">
        <v>0</v>
      </c>
      <c r="H42" s="25">
        <f t="shared" ref="H42:H44" si="14">+F42-G42</f>
        <v>0</v>
      </c>
      <c r="L42" s="24"/>
      <c r="M42" s="28"/>
    </row>
    <row r="43" spans="1:44" ht="15.75" customHeight="1" x14ac:dyDescent="0.25">
      <c r="A43" s="58" t="s">
        <v>109</v>
      </c>
      <c r="B43" s="26" t="s">
        <v>28</v>
      </c>
      <c r="C43" s="56">
        <v>0</v>
      </c>
      <c r="D43" s="25">
        <v>0</v>
      </c>
      <c r="E43" s="25">
        <f>+D43+'ENERO 2022 UNIVERSIDAD'!$E50</f>
        <v>0</v>
      </c>
      <c r="F43" s="25">
        <f>+[1]BENEF.INST.EDUC.CONTINUADA!$K$13</f>
        <v>0</v>
      </c>
      <c r="G43" s="25">
        <v>0</v>
      </c>
      <c r="H43" s="25">
        <f t="shared" si="14"/>
        <v>0</v>
      </c>
      <c r="L43" s="24"/>
    </row>
    <row r="44" spans="1:44" ht="15.75" customHeight="1" x14ac:dyDescent="0.25">
      <c r="A44" s="58" t="s">
        <v>110</v>
      </c>
      <c r="B44" s="57" t="s">
        <v>29</v>
      </c>
      <c r="C44" s="56">
        <v>68388000</v>
      </c>
      <c r="D44" s="25">
        <v>0</v>
      </c>
      <c r="E44" s="25">
        <f>+D44+'ENERO 2022 UNIVERSIDAD'!$E51</f>
        <v>68388000</v>
      </c>
      <c r="F44" s="25">
        <f>+'[1]FONDO DE PUBLICACIONES'!$O$20</f>
        <v>1777650</v>
      </c>
      <c r="G44" s="25">
        <v>0</v>
      </c>
      <c r="H44" s="25">
        <f t="shared" si="14"/>
        <v>1777650</v>
      </c>
      <c r="J44" s="27"/>
      <c r="K44" s="27"/>
      <c r="L44" s="29"/>
    </row>
    <row r="45" spans="1:44" ht="15.75" customHeight="1" x14ac:dyDescent="0.25">
      <c r="A45" s="63" t="s">
        <v>111</v>
      </c>
      <c r="B45" s="45" t="s">
        <v>31</v>
      </c>
      <c r="C45" s="46">
        <f>+C46+C50+C60</f>
        <v>49600069000</v>
      </c>
      <c r="D45" s="46">
        <f t="shared" ref="D45:H45" si="15">+D46+D50+D60</f>
        <v>0</v>
      </c>
      <c r="E45" s="46">
        <f t="shared" si="15"/>
        <v>49600069000</v>
      </c>
      <c r="F45" s="46">
        <f t="shared" si="15"/>
        <v>7575425662</v>
      </c>
      <c r="G45" s="46">
        <f t="shared" si="15"/>
        <v>0</v>
      </c>
      <c r="H45" s="46">
        <f t="shared" si="15"/>
        <v>7575425662</v>
      </c>
      <c r="L45" s="24"/>
    </row>
    <row r="46" spans="1:44" ht="15.75" customHeight="1" x14ac:dyDescent="0.25">
      <c r="A46" s="71" t="s">
        <v>112</v>
      </c>
      <c r="B46" s="48" t="s">
        <v>113</v>
      </c>
      <c r="C46" s="72">
        <f>+C47</f>
        <v>3299500000</v>
      </c>
      <c r="D46" s="72">
        <f t="shared" ref="D46:H48" si="16">+D47</f>
        <v>0</v>
      </c>
      <c r="E46" s="72">
        <f t="shared" si="16"/>
        <v>3299500000</v>
      </c>
      <c r="F46" s="72">
        <f t="shared" si="16"/>
        <v>2355458246</v>
      </c>
      <c r="G46" s="72">
        <f t="shared" si="16"/>
        <v>0</v>
      </c>
      <c r="H46" s="72">
        <f t="shared" si="16"/>
        <v>2355458246</v>
      </c>
      <c r="L46" s="24"/>
    </row>
    <row r="47" spans="1:44" ht="15.75" customHeight="1" x14ac:dyDescent="0.25">
      <c r="A47" s="73" t="s">
        <v>114</v>
      </c>
      <c r="B47" s="51" t="s">
        <v>115</v>
      </c>
      <c r="C47" s="74">
        <f>+C48</f>
        <v>3299500000</v>
      </c>
      <c r="D47" s="74">
        <f t="shared" si="16"/>
        <v>0</v>
      </c>
      <c r="E47" s="74">
        <f t="shared" si="16"/>
        <v>3299500000</v>
      </c>
      <c r="F47" s="74">
        <f t="shared" si="16"/>
        <v>2355458246</v>
      </c>
      <c r="G47" s="74">
        <f t="shared" si="16"/>
        <v>0</v>
      </c>
      <c r="H47" s="74">
        <f t="shared" si="16"/>
        <v>2355458246</v>
      </c>
      <c r="L47" s="24"/>
    </row>
    <row r="48" spans="1:44" ht="20.25" customHeight="1" x14ac:dyDescent="0.25">
      <c r="A48" s="75" t="s">
        <v>116</v>
      </c>
      <c r="B48" s="54" t="s">
        <v>117</v>
      </c>
      <c r="C48" s="76">
        <f>+C49</f>
        <v>3299500000</v>
      </c>
      <c r="D48" s="76">
        <f t="shared" si="16"/>
        <v>0</v>
      </c>
      <c r="E48" s="76">
        <f t="shared" si="16"/>
        <v>3299500000</v>
      </c>
      <c r="F48" s="76">
        <f t="shared" si="16"/>
        <v>2355458246</v>
      </c>
      <c r="G48" s="76">
        <f t="shared" si="16"/>
        <v>0</v>
      </c>
      <c r="H48" s="76">
        <f t="shared" si="16"/>
        <v>2355458246</v>
      </c>
      <c r="L48" s="24"/>
    </row>
    <row r="49" spans="1:60" ht="23.25" customHeight="1" x14ac:dyDescent="0.25">
      <c r="A49" s="26" t="s">
        <v>118</v>
      </c>
      <c r="B49" s="33" t="s">
        <v>119</v>
      </c>
      <c r="C49" s="56">
        <v>3299500000</v>
      </c>
      <c r="D49" s="25">
        <v>0</v>
      </c>
      <c r="E49" s="25">
        <f>+D49+'ENERO 2022 UNIVERSIDAD'!$E56</f>
        <v>3299500000</v>
      </c>
      <c r="F49" s="25">
        <f>+'[1]LEY 1697 ESTAMPILLA_PRO_UNAL'!$O$20</f>
        <v>2355458246</v>
      </c>
      <c r="G49" s="25">
        <v>0</v>
      </c>
      <c r="H49" s="25">
        <f t="shared" ref="H49" si="17">+F49-G49</f>
        <v>2355458246</v>
      </c>
      <c r="L49" s="24"/>
    </row>
    <row r="50" spans="1:60" ht="21" customHeight="1" x14ac:dyDescent="0.25">
      <c r="A50" s="71" t="s">
        <v>120</v>
      </c>
      <c r="B50" s="48" t="s">
        <v>121</v>
      </c>
      <c r="C50" s="72">
        <f>+C51+C59</f>
        <v>46123670000</v>
      </c>
      <c r="D50" s="72">
        <f t="shared" ref="D50:H50" si="18">+D51+D59</f>
        <v>0</v>
      </c>
      <c r="E50" s="72">
        <f t="shared" si="18"/>
        <v>46123670000</v>
      </c>
      <c r="F50" s="72">
        <f t="shared" si="18"/>
        <v>5216773394</v>
      </c>
      <c r="G50" s="72">
        <f t="shared" si="18"/>
        <v>0</v>
      </c>
      <c r="H50" s="72">
        <f t="shared" si="18"/>
        <v>5216773394</v>
      </c>
      <c r="J50" s="30"/>
      <c r="L50" s="24"/>
    </row>
    <row r="51" spans="1:60" s="22" customFormat="1" ht="18.75" customHeight="1" x14ac:dyDescent="0.25">
      <c r="A51" s="73" t="s">
        <v>122</v>
      </c>
      <c r="B51" s="51" t="s">
        <v>123</v>
      </c>
      <c r="C51" s="74">
        <f>+C52</f>
        <v>42052859000</v>
      </c>
      <c r="D51" s="74">
        <f t="shared" ref="D51:H51" si="19">+D52</f>
        <v>0</v>
      </c>
      <c r="E51" s="74">
        <f t="shared" si="19"/>
        <v>42052859000</v>
      </c>
      <c r="F51" s="74">
        <f t="shared" si="19"/>
        <v>5216773394</v>
      </c>
      <c r="G51" s="74">
        <f t="shared" si="19"/>
        <v>0</v>
      </c>
      <c r="H51" s="74">
        <f t="shared" si="19"/>
        <v>5216773394</v>
      </c>
      <c r="I51" s="21"/>
      <c r="J51" s="23"/>
      <c r="K51" s="23"/>
      <c r="L51" s="24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</row>
    <row r="52" spans="1:60" s="22" customFormat="1" ht="19.5" customHeight="1" x14ac:dyDescent="0.25">
      <c r="A52" s="75" t="s">
        <v>124</v>
      </c>
      <c r="B52" s="54" t="s">
        <v>125</v>
      </c>
      <c r="C52" s="76">
        <f>SUM(C53:C58)</f>
        <v>42052859000</v>
      </c>
      <c r="D52" s="76">
        <f t="shared" ref="D52:H52" si="20">SUM(D53:D58)</f>
        <v>0</v>
      </c>
      <c r="E52" s="76">
        <f t="shared" si="20"/>
        <v>42052859000</v>
      </c>
      <c r="F52" s="76">
        <f t="shared" si="20"/>
        <v>5216773394</v>
      </c>
      <c r="G52" s="76">
        <f t="shared" si="20"/>
        <v>0</v>
      </c>
      <c r="H52" s="76">
        <f t="shared" si="20"/>
        <v>5216773394</v>
      </c>
      <c r="I52" s="21"/>
      <c r="J52" s="23"/>
      <c r="K52" s="23"/>
      <c r="L52" s="24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</row>
    <row r="53" spans="1:60" s="22" customFormat="1" ht="15.75" customHeight="1" x14ac:dyDescent="0.25">
      <c r="A53" s="26" t="s">
        <v>126</v>
      </c>
      <c r="B53" s="33" t="s">
        <v>33</v>
      </c>
      <c r="C53" s="56">
        <v>31740069000</v>
      </c>
      <c r="D53" s="25">
        <v>0</v>
      </c>
      <c r="E53" s="25">
        <f>+D53+'ENERO 2022 UNIVERSIDAD'!$E60</f>
        <v>31740069000</v>
      </c>
      <c r="F53" s="25">
        <f>+'[1]TRANS NACION ART 86'!$O$20</f>
        <v>5216773394</v>
      </c>
      <c r="G53" s="25">
        <v>0</v>
      </c>
      <c r="H53" s="25">
        <f t="shared" ref="H53:H58" si="21">+F53-G53</f>
        <v>5216773394</v>
      </c>
      <c r="I53" s="21"/>
      <c r="J53" s="23"/>
      <c r="K53" s="23"/>
      <c r="L53" s="24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</row>
    <row r="54" spans="1:60" s="22" customFormat="1" ht="15.75" customHeight="1" x14ac:dyDescent="0.25">
      <c r="A54" s="26" t="s">
        <v>127</v>
      </c>
      <c r="B54" s="26" t="s">
        <v>34</v>
      </c>
      <c r="C54" s="56">
        <v>1189119000</v>
      </c>
      <c r="D54" s="25">
        <v>0</v>
      </c>
      <c r="E54" s="25">
        <f>+D54+'ENERO 2022 UNIVERSIDAD'!$E61</f>
        <v>1189119000</v>
      </c>
      <c r="F54" s="25">
        <f>+'[1]TRANS NACION ART 87'!$O$20</f>
        <v>0</v>
      </c>
      <c r="G54" s="25">
        <v>0</v>
      </c>
      <c r="H54" s="25">
        <f t="shared" si="21"/>
        <v>0</v>
      </c>
      <c r="I54" s="21"/>
      <c r="J54" s="23"/>
      <c r="K54" s="23"/>
      <c r="L54" s="24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60" s="22" customFormat="1" ht="15.75" customHeight="1" x14ac:dyDescent="0.25">
      <c r="A55" s="26" t="s">
        <v>128</v>
      </c>
      <c r="B55" s="26" t="s">
        <v>35</v>
      </c>
      <c r="C55" s="56">
        <v>711575000</v>
      </c>
      <c r="D55" s="25">
        <v>0</v>
      </c>
      <c r="E55" s="25">
        <f>+D55+'ENERO 2022 UNIVERSIDAD'!$E62</f>
        <v>711575000</v>
      </c>
      <c r="F55" s="25">
        <f>+'[1]TRANS NACION 10%'!$O$20</f>
        <v>0</v>
      </c>
      <c r="G55" s="25">
        <v>0</v>
      </c>
      <c r="H55" s="25">
        <f t="shared" si="21"/>
        <v>0</v>
      </c>
      <c r="I55" s="21"/>
      <c r="J55" s="21"/>
      <c r="K55" s="21"/>
      <c r="L55" s="8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</row>
    <row r="56" spans="1:60" s="22" customFormat="1" ht="15.75" customHeight="1" x14ac:dyDescent="0.25">
      <c r="A56" s="26" t="s">
        <v>129</v>
      </c>
      <c r="B56" s="26" t="s">
        <v>37</v>
      </c>
      <c r="C56" s="56">
        <v>0</v>
      </c>
      <c r="D56" s="25">
        <v>0</v>
      </c>
      <c r="E56" s="25">
        <f>+D56+'ENERO 2022 UNIVERSIDAD'!$E63</f>
        <v>0</v>
      </c>
      <c r="F56" s="25">
        <f>+'[1]TRANS NACION SANEA PASIVOS'!$O$20</f>
        <v>0</v>
      </c>
      <c r="G56" s="25">
        <v>0</v>
      </c>
      <c r="H56" s="25">
        <f t="shared" si="21"/>
        <v>0</v>
      </c>
      <c r="I56" s="21"/>
      <c r="J56" s="21"/>
      <c r="K56" s="21"/>
      <c r="L56" s="8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</row>
    <row r="57" spans="1:60" s="22" customFormat="1" ht="15.75" customHeight="1" x14ac:dyDescent="0.25">
      <c r="A57" s="26" t="s">
        <v>130</v>
      </c>
      <c r="B57" s="26" t="s">
        <v>38</v>
      </c>
      <c r="C57" s="56">
        <v>1308096000</v>
      </c>
      <c r="D57" s="25">
        <v>0</v>
      </c>
      <c r="E57" s="25">
        <f>+D57+'ENERO 2022 UNIVERSIDAD'!$E64</f>
        <v>1308096000</v>
      </c>
      <c r="F57" s="25">
        <f>+'[1]TRANS NACION EXCED COOPERATIVAS'!$O$20</f>
        <v>0</v>
      </c>
      <c r="G57" s="25">
        <v>0</v>
      </c>
      <c r="H57" s="25">
        <f t="shared" si="21"/>
        <v>0</v>
      </c>
      <c r="I57" s="21"/>
      <c r="J57" s="21"/>
      <c r="K57" s="21"/>
      <c r="L57" s="8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</row>
    <row r="58" spans="1:60" s="22" customFormat="1" ht="15.75" customHeight="1" x14ac:dyDescent="0.25">
      <c r="A58" s="26" t="s">
        <v>131</v>
      </c>
      <c r="B58" s="57" t="s">
        <v>36</v>
      </c>
      <c r="C58" s="56">
        <v>7104000000</v>
      </c>
      <c r="D58" s="25">
        <v>0</v>
      </c>
      <c r="E58" s="25">
        <f>+D58+'ENERO 2022 UNIVERSIDAD'!$E65</f>
        <v>7104000000</v>
      </c>
      <c r="F58" s="25">
        <f>+'[1]TRANS NACION PLAN FOMENTO CALID'!$O$20</f>
        <v>0</v>
      </c>
      <c r="G58" s="25">
        <v>0</v>
      </c>
      <c r="H58" s="25">
        <f t="shared" si="21"/>
        <v>0</v>
      </c>
      <c r="I58" s="21"/>
      <c r="J58" s="21"/>
      <c r="K58" s="21"/>
      <c r="L58" s="8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</row>
    <row r="59" spans="1:60" s="22" customFormat="1" ht="22.5" customHeight="1" x14ac:dyDescent="0.25">
      <c r="A59" s="73" t="s">
        <v>132</v>
      </c>
      <c r="B59" s="51" t="s">
        <v>133</v>
      </c>
      <c r="C59" s="74">
        <v>4070811000</v>
      </c>
      <c r="D59" s="74">
        <v>0</v>
      </c>
      <c r="E59" s="74">
        <f>+D59+'ENERO 2022 UNIVERSIDAD'!$E66</f>
        <v>4070811000</v>
      </c>
      <c r="F59" s="74">
        <f>+'[1]DEVOLUCION IVA'!$O$20</f>
        <v>0</v>
      </c>
      <c r="G59" s="74">
        <v>0</v>
      </c>
      <c r="H59" s="74">
        <f>+F59-G59</f>
        <v>0</v>
      </c>
      <c r="I59" s="21"/>
      <c r="J59" s="21"/>
      <c r="K59" s="21"/>
      <c r="L59" s="8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</row>
    <row r="60" spans="1:60" s="22" customFormat="1" ht="20.25" customHeight="1" x14ac:dyDescent="0.25">
      <c r="A60" s="71" t="s">
        <v>134</v>
      </c>
      <c r="B60" s="48" t="s">
        <v>135</v>
      </c>
      <c r="C60" s="77">
        <f t="shared" ref="C60:H61" si="22">+C61</f>
        <v>176899000</v>
      </c>
      <c r="D60" s="77">
        <f t="shared" si="22"/>
        <v>0</v>
      </c>
      <c r="E60" s="77">
        <f t="shared" si="22"/>
        <v>176899000</v>
      </c>
      <c r="F60" s="77">
        <f t="shared" si="22"/>
        <v>3194022</v>
      </c>
      <c r="G60" s="77">
        <f t="shared" si="22"/>
        <v>0</v>
      </c>
      <c r="H60" s="77">
        <f t="shared" si="22"/>
        <v>3194022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</row>
    <row r="61" spans="1:60" s="22" customFormat="1" ht="15.75" customHeight="1" x14ac:dyDescent="0.25">
      <c r="A61" s="66" t="s">
        <v>136</v>
      </c>
      <c r="B61" s="51" t="s">
        <v>137</v>
      </c>
      <c r="C61" s="62">
        <f t="shared" si="22"/>
        <v>176899000</v>
      </c>
      <c r="D61" s="62">
        <f t="shared" si="22"/>
        <v>0</v>
      </c>
      <c r="E61" s="62">
        <f t="shared" si="22"/>
        <v>176899000</v>
      </c>
      <c r="F61" s="62">
        <f t="shared" si="22"/>
        <v>3194022</v>
      </c>
      <c r="G61" s="62">
        <f t="shared" si="22"/>
        <v>0</v>
      </c>
      <c r="H61" s="62">
        <f t="shared" si="22"/>
        <v>3194022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</row>
    <row r="62" spans="1:60" s="22" customFormat="1" ht="15.75" customHeight="1" x14ac:dyDescent="0.25">
      <c r="A62" s="26" t="s">
        <v>138</v>
      </c>
      <c r="B62" s="78" t="s">
        <v>139</v>
      </c>
      <c r="C62" s="56">
        <v>176899000</v>
      </c>
      <c r="D62" s="25">
        <v>0</v>
      </c>
      <c r="E62" s="25">
        <f>+D62+'ENERO 2022 UNIVERSIDAD'!$E69</f>
        <v>176899000</v>
      </c>
      <c r="F62" s="25">
        <f>+'[1]CUOTAS PARTES PENSION'!$O$20</f>
        <v>3194022</v>
      </c>
      <c r="G62" s="25">
        <v>0</v>
      </c>
      <c r="H62" s="25">
        <f t="shared" ref="H62" si="23">+F62-G62</f>
        <v>3194022</v>
      </c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</row>
    <row r="63" spans="1:60" s="22" customFormat="1" ht="12.75" x14ac:dyDescent="0.25">
      <c r="A63" s="79" t="s">
        <v>140</v>
      </c>
      <c r="B63" s="80" t="s">
        <v>39</v>
      </c>
      <c r="C63" s="40">
        <f>+C64+C66+C69+C76</f>
        <v>1227122000</v>
      </c>
      <c r="D63" s="40">
        <f t="shared" ref="D63:H63" si="24">+D64+D66+D69+D76</f>
        <v>0</v>
      </c>
      <c r="E63" s="40">
        <f t="shared" si="24"/>
        <v>1227122000</v>
      </c>
      <c r="F63" s="40">
        <f t="shared" si="24"/>
        <v>104251531</v>
      </c>
      <c r="G63" s="40">
        <f t="shared" si="24"/>
        <v>0</v>
      </c>
      <c r="H63" s="40">
        <f t="shared" si="24"/>
        <v>104251531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</row>
    <row r="64" spans="1:60" s="22" customFormat="1" ht="12.75" x14ac:dyDescent="0.25">
      <c r="A64" s="81" t="s">
        <v>141</v>
      </c>
      <c r="B64" s="42" t="s">
        <v>142</v>
      </c>
      <c r="C64" s="43">
        <f>+C65</f>
        <v>0</v>
      </c>
      <c r="D64" s="43">
        <f t="shared" ref="D64:H64" si="25">+D65</f>
        <v>0</v>
      </c>
      <c r="E64" s="43">
        <f t="shared" si="25"/>
        <v>0</v>
      </c>
      <c r="F64" s="43">
        <f t="shared" si="25"/>
        <v>0</v>
      </c>
      <c r="G64" s="43">
        <f t="shared" si="25"/>
        <v>0</v>
      </c>
      <c r="H64" s="43">
        <f t="shared" si="25"/>
        <v>0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</row>
    <row r="65" spans="1:60" s="22" customFormat="1" ht="12.75" x14ac:dyDescent="0.25">
      <c r="A65" s="63" t="s">
        <v>143</v>
      </c>
      <c r="B65" s="45" t="s">
        <v>144</v>
      </c>
      <c r="C65" s="46">
        <v>0</v>
      </c>
      <c r="D65" s="46">
        <v>0</v>
      </c>
      <c r="E65" s="46">
        <f>+D65+'ENERO 2022 UNIVERSIDAD'!$E72</f>
        <v>0</v>
      </c>
      <c r="F65" s="46">
        <v>0</v>
      </c>
      <c r="G65" s="46">
        <v>0</v>
      </c>
      <c r="H65" s="46">
        <f t="shared" ref="H65" si="26">+F65-G65</f>
        <v>0</v>
      </c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</row>
    <row r="66" spans="1:60" s="32" customFormat="1" ht="12.75" x14ac:dyDescent="0.25">
      <c r="A66" s="81" t="s">
        <v>145</v>
      </c>
      <c r="B66" s="42" t="s">
        <v>42</v>
      </c>
      <c r="C66" s="43">
        <f t="shared" ref="C66:H67" si="27">+C67</f>
        <v>1016489000</v>
      </c>
      <c r="D66" s="43">
        <f t="shared" si="27"/>
        <v>0</v>
      </c>
      <c r="E66" s="43">
        <f t="shared" si="27"/>
        <v>1016489000</v>
      </c>
      <c r="F66" s="43">
        <f t="shared" si="27"/>
        <v>97654149</v>
      </c>
      <c r="G66" s="43">
        <f t="shared" si="27"/>
        <v>0</v>
      </c>
      <c r="H66" s="43">
        <f t="shared" si="27"/>
        <v>97654149</v>
      </c>
    </row>
    <row r="67" spans="1:60" s="32" customFormat="1" ht="12.75" x14ac:dyDescent="0.25">
      <c r="A67" s="63" t="s">
        <v>146</v>
      </c>
      <c r="B67" s="45" t="s">
        <v>147</v>
      </c>
      <c r="C67" s="46">
        <f t="shared" si="27"/>
        <v>1016489000</v>
      </c>
      <c r="D67" s="46">
        <f t="shared" si="27"/>
        <v>0</v>
      </c>
      <c r="E67" s="46">
        <f t="shared" si="27"/>
        <v>1016489000</v>
      </c>
      <c r="F67" s="46">
        <f t="shared" si="27"/>
        <v>97654149</v>
      </c>
      <c r="G67" s="46">
        <f t="shared" si="27"/>
        <v>0</v>
      </c>
      <c r="H67" s="46">
        <f t="shared" si="27"/>
        <v>97654149</v>
      </c>
    </row>
    <row r="68" spans="1:60" s="32" customFormat="1" ht="12.75" x14ac:dyDescent="0.25">
      <c r="A68" s="82" t="s">
        <v>148</v>
      </c>
      <c r="B68" s="83" t="s">
        <v>43</v>
      </c>
      <c r="C68" s="84">
        <v>1016489000</v>
      </c>
      <c r="D68" s="25">
        <v>0</v>
      </c>
      <c r="E68" s="25">
        <f>+D68+'ENERO 2022 UNIVERSIDAD'!$E75</f>
        <v>1016489000</v>
      </c>
      <c r="F68" s="31">
        <f>+'[1]RECURSOS PROP LIBRE DEST'!$O$20</f>
        <v>97654149</v>
      </c>
      <c r="G68" s="31">
        <v>0</v>
      </c>
      <c r="H68" s="25">
        <f t="shared" ref="H68" si="28">+F68-G68</f>
        <v>97654149</v>
      </c>
    </row>
    <row r="69" spans="1:60" s="32" customFormat="1" ht="12.75" x14ac:dyDescent="0.25">
      <c r="A69" s="81" t="s">
        <v>149</v>
      </c>
      <c r="B69" s="42" t="s">
        <v>150</v>
      </c>
      <c r="C69" s="43">
        <f>+C70</f>
        <v>210633000</v>
      </c>
      <c r="D69" s="43">
        <f t="shared" ref="D69:H69" si="29">+D70</f>
        <v>0</v>
      </c>
      <c r="E69" s="43">
        <f t="shared" si="29"/>
        <v>210633000</v>
      </c>
      <c r="F69" s="43">
        <f t="shared" si="29"/>
        <v>6597382</v>
      </c>
      <c r="G69" s="43">
        <f t="shared" si="29"/>
        <v>0</v>
      </c>
      <c r="H69" s="43">
        <f t="shared" si="29"/>
        <v>6597382</v>
      </c>
    </row>
    <row r="70" spans="1:60" s="32" customFormat="1" ht="12.75" x14ac:dyDescent="0.25">
      <c r="A70" s="63" t="s">
        <v>151</v>
      </c>
      <c r="B70" s="45" t="s">
        <v>152</v>
      </c>
      <c r="C70" s="46">
        <f>+C71+C74</f>
        <v>210633000</v>
      </c>
      <c r="D70" s="46">
        <f t="shared" ref="D70:H70" si="30">+D71+D74</f>
        <v>0</v>
      </c>
      <c r="E70" s="46">
        <f t="shared" si="30"/>
        <v>210633000</v>
      </c>
      <c r="F70" s="46">
        <f t="shared" si="30"/>
        <v>6597382</v>
      </c>
      <c r="G70" s="46">
        <f t="shared" si="30"/>
        <v>0</v>
      </c>
      <c r="H70" s="46">
        <f t="shared" si="30"/>
        <v>6597382</v>
      </c>
    </row>
    <row r="71" spans="1:60" s="22" customFormat="1" ht="27" customHeight="1" x14ac:dyDescent="0.25">
      <c r="A71" s="75" t="s">
        <v>153</v>
      </c>
      <c r="B71" s="54" t="s">
        <v>154</v>
      </c>
      <c r="C71" s="76">
        <f>+C72</f>
        <v>150915000</v>
      </c>
      <c r="D71" s="76">
        <f t="shared" ref="D71:H71" si="31">+D72</f>
        <v>0</v>
      </c>
      <c r="E71" s="76">
        <f t="shared" si="31"/>
        <v>150915000</v>
      </c>
      <c r="F71" s="76">
        <f t="shared" si="31"/>
        <v>4447368</v>
      </c>
      <c r="G71" s="76">
        <f t="shared" si="31"/>
        <v>0</v>
      </c>
      <c r="H71" s="76">
        <f t="shared" si="31"/>
        <v>4447368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</row>
    <row r="72" spans="1:60" s="22" customFormat="1" ht="12.75" x14ac:dyDescent="0.25">
      <c r="A72" s="85" t="s">
        <v>155</v>
      </c>
      <c r="B72" s="33" t="s">
        <v>40</v>
      </c>
      <c r="C72" s="56">
        <v>150915000</v>
      </c>
      <c r="D72" s="25">
        <v>0</v>
      </c>
      <c r="E72" s="25">
        <f>+D72+'ENERO 2022 UNIVERSIDAD'!$E79</f>
        <v>150915000</v>
      </c>
      <c r="F72" s="25">
        <f>+'[1]PRESTAMO VIVIENDA ADMTIVOS.'!$O$20</f>
        <v>4447368</v>
      </c>
      <c r="G72" s="25">
        <v>0</v>
      </c>
      <c r="H72" s="25">
        <f>+F72-G72</f>
        <v>4447368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</row>
    <row r="73" spans="1:60" ht="15.75" customHeight="1" x14ac:dyDescent="0.2">
      <c r="A73" s="86" t="s">
        <v>156</v>
      </c>
      <c r="B73" s="87" t="s">
        <v>157</v>
      </c>
      <c r="C73" s="76">
        <f>+C74</f>
        <v>59718000</v>
      </c>
      <c r="D73" s="76">
        <f t="shared" ref="D73:H73" si="32">+D74</f>
        <v>0</v>
      </c>
      <c r="E73" s="76">
        <f t="shared" si="32"/>
        <v>59718000</v>
      </c>
      <c r="F73" s="76">
        <f t="shared" si="32"/>
        <v>2150014</v>
      </c>
      <c r="G73" s="76">
        <f t="shared" si="32"/>
        <v>0</v>
      </c>
      <c r="H73" s="76">
        <f t="shared" si="32"/>
        <v>2150014</v>
      </c>
      <c r="I73" s="24"/>
      <c r="J73" s="21"/>
      <c r="K73" s="21"/>
      <c r="L73" s="8"/>
    </row>
    <row r="74" spans="1:60" ht="15.75" customHeight="1" x14ac:dyDescent="0.25">
      <c r="A74" s="85" t="s">
        <v>158</v>
      </c>
      <c r="B74" s="26" t="s">
        <v>40</v>
      </c>
      <c r="C74" s="56">
        <v>59718000</v>
      </c>
      <c r="D74" s="25">
        <v>0</v>
      </c>
      <c r="E74" s="25">
        <f>+D74+'ENERO 2022 UNIVERSIDAD'!$E81</f>
        <v>59718000</v>
      </c>
      <c r="F74" s="25">
        <f>+'[1]PRESTAMO ORDINARIO ADMTIVOS.'!$O$20</f>
        <v>2150014</v>
      </c>
      <c r="G74" s="25">
        <v>0</v>
      </c>
      <c r="H74" s="25">
        <f>+F74-G74</f>
        <v>2150014</v>
      </c>
      <c r="J74" s="21"/>
      <c r="K74" s="21"/>
      <c r="L74" s="8"/>
    </row>
    <row r="75" spans="1:60" ht="15.75" customHeight="1" x14ac:dyDescent="0.25">
      <c r="A75" s="81" t="s">
        <v>159</v>
      </c>
      <c r="B75" s="42" t="s">
        <v>160</v>
      </c>
      <c r="C75" s="43">
        <f>+C76</f>
        <v>0</v>
      </c>
      <c r="D75" s="43">
        <f t="shared" ref="D75:H75" si="33">+D76</f>
        <v>0</v>
      </c>
      <c r="E75" s="43">
        <f t="shared" si="33"/>
        <v>0</v>
      </c>
      <c r="F75" s="43">
        <f t="shared" si="33"/>
        <v>0</v>
      </c>
      <c r="G75" s="43">
        <f t="shared" si="33"/>
        <v>0</v>
      </c>
      <c r="H75" s="43">
        <f t="shared" si="33"/>
        <v>0</v>
      </c>
      <c r="J75" s="21"/>
      <c r="K75" s="21"/>
      <c r="L75" s="8"/>
    </row>
    <row r="76" spans="1:60" ht="15.75" customHeight="1" x14ac:dyDescent="0.25">
      <c r="A76" s="63" t="s">
        <v>161</v>
      </c>
      <c r="B76" s="45" t="s">
        <v>162</v>
      </c>
      <c r="C76" s="46">
        <f>+C77+C80</f>
        <v>0</v>
      </c>
      <c r="D76" s="46">
        <f t="shared" ref="D76:H76" si="34">+D77+D80</f>
        <v>0</v>
      </c>
      <c r="E76" s="46">
        <f t="shared" si="34"/>
        <v>0</v>
      </c>
      <c r="F76" s="46">
        <f t="shared" si="34"/>
        <v>0</v>
      </c>
      <c r="G76" s="46">
        <f t="shared" si="34"/>
        <v>0</v>
      </c>
      <c r="H76" s="46">
        <f t="shared" si="34"/>
        <v>0</v>
      </c>
      <c r="J76" s="21"/>
      <c r="K76" s="21"/>
      <c r="L76" s="21"/>
    </row>
    <row r="77" spans="1:60" ht="15.75" customHeight="1" x14ac:dyDescent="0.25">
      <c r="A77" s="88" t="s">
        <v>163</v>
      </c>
      <c r="B77" s="48" t="s">
        <v>164</v>
      </c>
      <c r="C77" s="49">
        <f>+C79</f>
        <v>0</v>
      </c>
      <c r="D77" s="49">
        <f t="shared" ref="D77:H77" si="35">+D79</f>
        <v>0</v>
      </c>
      <c r="E77" s="49">
        <f t="shared" si="35"/>
        <v>0</v>
      </c>
      <c r="F77" s="49">
        <f t="shared" si="35"/>
        <v>0</v>
      </c>
      <c r="G77" s="49">
        <f t="shared" si="35"/>
        <v>0</v>
      </c>
      <c r="H77" s="49">
        <f t="shared" si="35"/>
        <v>0</v>
      </c>
      <c r="J77" s="21"/>
      <c r="K77" s="21"/>
      <c r="L77" s="21"/>
    </row>
    <row r="78" spans="1:60" ht="15.75" customHeight="1" x14ac:dyDescent="0.25">
      <c r="A78" s="26" t="s">
        <v>165</v>
      </c>
      <c r="B78" s="78" t="s">
        <v>41</v>
      </c>
      <c r="C78" s="56"/>
      <c r="D78" s="25">
        <v>0</v>
      </c>
      <c r="E78" s="25">
        <f>+D78+'ENERO 2022 UNIVERSIDAD'!$E85</f>
        <v>0</v>
      </c>
      <c r="F78" s="25">
        <v>0</v>
      </c>
      <c r="G78" s="25">
        <v>0</v>
      </c>
      <c r="H78" s="25">
        <f>+F78-G78</f>
        <v>0</v>
      </c>
      <c r="J78" s="21"/>
      <c r="K78" s="21"/>
      <c r="L78" s="8"/>
    </row>
    <row r="79" spans="1:60" s="22" customFormat="1" ht="15.75" customHeight="1" x14ac:dyDescent="0.25">
      <c r="A79" s="88" t="s">
        <v>166</v>
      </c>
      <c r="B79" s="48" t="s">
        <v>167</v>
      </c>
      <c r="C79" s="49">
        <f>+C80+C89</f>
        <v>0</v>
      </c>
      <c r="D79" s="49">
        <f t="shared" ref="D79:H79" si="36">+D80+D89</f>
        <v>0</v>
      </c>
      <c r="E79" s="49">
        <f t="shared" si="36"/>
        <v>0</v>
      </c>
      <c r="F79" s="49">
        <f t="shared" si="36"/>
        <v>0</v>
      </c>
      <c r="G79" s="49">
        <f t="shared" si="36"/>
        <v>0</v>
      </c>
      <c r="H79" s="49">
        <f t="shared" si="36"/>
        <v>0</v>
      </c>
      <c r="I79" s="21"/>
      <c r="J79" s="21"/>
      <c r="K79" s="21"/>
      <c r="L79" s="8"/>
      <c r="M79" s="23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</row>
    <row r="80" spans="1:60" ht="15.75" customHeight="1" x14ac:dyDescent="0.25">
      <c r="A80" s="89" t="s">
        <v>168</v>
      </c>
      <c r="B80" s="51" t="s">
        <v>169</v>
      </c>
      <c r="C80" s="52">
        <f>SUM(C81:C88)</f>
        <v>0</v>
      </c>
      <c r="D80" s="52">
        <f t="shared" ref="D80:H80" si="37">SUM(D81:D88)</f>
        <v>0</v>
      </c>
      <c r="E80" s="52">
        <f t="shared" si="37"/>
        <v>0</v>
      </c>
      <c r="F80" s="52">
        <f t="shared" si="37"/>
        <v>0</v>
      </c>
      <c r="G80" s="52">
        <f t="shared" si="37"/>
        <v>0</v>
      </c>
      <c r="H80" s="52">
        <f t="shared" si="37"/>
        <v>0</v>
      </c>
      <c r="J80" s="21"/>
      <c r="K80" s="21"/>
      <c r="L80" s="8"/>
      <c r="M80" s="21"/>
    </row>
    <row r="81" spans="1:44" ht="15.75" customHeight="1" x14ac:dyDescent="0.25">
      <c r="A81" s="26" t="s">
        <v>170</v>
      </c>
      <c r="B81" s="33" t="s">
        <v>171</v>
      </c>
      <c r="C81" s="56"/>
      <c r="D81" s="25">
        <v>0</v>
      </c>
      <c r="E81" s="25">
        <f>+D81+'ENERO 2022 UNIVERSIDAD'!$E88</f>
        <v>0</v>
      </c>
      <c r="F81" s="25">
        <v>0</v>
      </c>
      <c r="G81" s="25">
        <v>0</v>
      </c>
      <c r="H81" s="25">
        <f t="shared" ref="H81:H88" si="38">+F81-G81</f>
        <v>0</v>
      </c>
      <c r="J81" s="21"/>
      <c r="K81" s="21"/>
      <c r="L81" s="8"/>
    </row>
    <row r="82" spans="1:44" ht="15.75" customHeight="1" x14ac:dyDescent="0.25">
      <c r="A82" s="26" t="s">
        <v>172</v>
      </c>
      <c r="B82" s="26" t="s">
        <v>173</v>
      </c>
      <c r="C82" s="56"/>
      <c r="D82" s="25">
        <v>0</v>
      </c>
      <c r="E82" s="25">
        <f>+D82+'ENERO 2022 UNIVERSIDAD'!$E89</f>
        <v>0</v>
      </c>
      <c r="F82" s="25">
        <v>0</v>
      </c>
      <c r="G82" s="25">
        <v>0</v>
      </c>
      <c r="H82" s="25">
        <f t="shared" si="38"/>
        <v>0</v>
      </c>
      <c r="J82" s="21"/>
      <c r="K82" s="21"/>
      <c r="L82" s="8"/>
    </row>
    <row r="83" spans="1:44" ht="25.5" x14ac:dyDescent="0.25">
      <c r="A83" s="26" t="s">
        <v>174</v>
      </c>
      <c r="B83" s="26" t="s">
        <v>175</v>
      </c>
      <c r="C83" s="56"/>
      <c r="D83" s="25">
        <v>0</v>
      </c>
      <c r="E83" s="25">
        <f>+D83+'ENERO 2022 UNIVERSIDAD'!$E90</f>
        <v>0</v>
      </c>
      <c r="F83" s="25">
        <v>0</v>
      </c>
      <c r="G83" s="25">
        <v>0</v>
      </c>
      <c r="H83" s="25">
        <f t="shared" si="38"/>
        <v>0</v>
      </c>
      <c r="J83" s="21"/>
      <c r="K83" s="21"/>
      <c r="L83" s="8"/>
    </row>
    <row r="84" spans="1:44" ht="25.5" x14ac:dyDescent="0.25">
      <c r="A84" s="26" t="s">
        <v>176</v>
      </c>
      <c r="B84" s="26" t="s">
        <v>32</v>
      </c>
      <c r="C84" s="56"/>
      <c r="D84" s="25">
        <v>0</v>
      </c>
      <c r="E84" s="25">
        <f>+D84+'ENERO 2022 UNIVERSIDAD'!$E91</f>
        <v>0</v>
      </c>
      <c r="F84" s="25">
        <v>0</v>
      </c>
      <c r="G84" s="25">
        <v>0</v>
      </c>
      <c r="H84" s="25">
        <f t="shared" si="38"/>
        <v>0</v>
      </c>
      <c r="J84" s="21"/>
      <c r="K84" s="21"/>
      <c r="L84" s="21"/>
    </row>
    <row r="85" spans="1:44" s="18" customFormat="1" x14ac:dyDescent="0.25">
      <c r="A85" s="26" t="s">
        <v>177</v>
      </c>
      <c r="B85" s="26" t="s">
        <v>178</v>
      </c>
      <c r="C85" s="56"/>
      <c r="D85" s="25">
        <v>0</v>
      </c>
      <c r="E85" s="25">
        <f>+D85+'ENERO 2022 UNIVERSIDAD'!$E92</f>
        <v>0</v>
      </c>
      <c r="F85" s="25">
        <v>0</v>
      </c>
      <c r="G85" s="25">
        <v>0</v>
      </c>
      <c r="H85" s="25">
        <f t="shared" si="38"/>
        <v>0</v>
      </c>
      <c r="I85" s="23"/>
      <c r="J85" s="21"/>
      <c r="K85" s="21"/>
      <c r="L85" s="21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</row>
    <row r="86" spans="1:44" s="18" customFormat="1" x14ac:dyDescent="0.25">
      <c r="A86" s="26" t="s">
        <v>179</v>
      </c>
      <c r="B86" s="26" t="s">
        <v>180</v>
      </c>
      <c r="C86" s="56"/>
      <c r="D86" s="25">
        <v>0</v>
      </c>
      <c r="E86" s="25">
        <f>+D86+'ENERO 2022 UNIVERSIDAD'!$E93</f>
        <v>0</v>
      </c>
      <c r="F86" s="25">
        <v>0</v>
      </c>
      <c r="G86" s="25">
        <v>0</v>
      </c>
      <c r="H86" s="25">
        <f t="shared" si="38"/>
        <v>0</v>
      </c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</row>
    <row r="87" spans="1:44" s="18" customFormat="1" ht="25.5" x14ac:dyDescent="0.25">
      <c r="A87" s="26" t="s">
        <v>181</v>
      </c>
      <c r="B87" s="26" t="s">
        <v>182</v>
      </c>
      <c r="C87" s="56"/>
      <c r="D87" s="25">
        <v>0</v>
      </c>
      <c r="E87" s="25">
        <f>+D87+'ENERO 2022 UNIVERSIDAD'!$E94</f>
        <v>0</v>
      </c>
      <c r="F87" s="25">
        <v>0</v>
      </c>
      <c r="G87" s="25">
        <v>0</v>
      </c>
      <c r="H87" s="25">
        <f t="shared" si="38"/>
        <v>0</v>
      </c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</row>
    <row r="88" spans="1:44" s="18" customFormat="1" x14ac:dyDescent="0.25">
      <c r="A88" s="26" t="s">
        <v>183</v>
      </c>
      <c r="B88" s="26" t="s">
        <v>184</v>
      </c>
      <c r="C88" s="56"/>
      <c r="D88" s="25">
        <v>0</v>
      </c>
      <c r="E88" s="25">
        <f>+D88+'ENERO 2022 UNIVERSIDAD'!$E95</f>
        <v>0</v>
      </c>
      <c r="F88" s="25">
        <v>0</v>
      </c>
      <c r="G88" s="25">
        <v>0</v>
      </c>
      <c r="H88" s="25">
        <f t="shared" si="38"/>
        <v>0</v>
      </c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</row>
    <row r="89" spans="1:44" s="18" customFormat="1" x14ac:dyDescent="0.25">
      <c r="A89" s="90" t="s">
        <v>185</v>
      </c>
      <c r="B89" s="51" t="s">
        <v>186</v>
      </c>
      <c r="C89" s="74">
        <f>+C90</f>
        <v>0</v>
      </c>
      <c r="D89" s="74">
        <f t="shared" ref="D89:H89" si="39">+D90</f>
        <v>0</v>
      </c>
      <c r="E89" s="74">
        <f t="shared" si="39"/>
        <v>0</v>
      </c>
      <c r="F89" s="74">
        <f t="shared" si="39"/>
        <v>0</v>
      </c>
      <c r="G89" s="74">
        <f t="shared" si="39"/>
        <v>0</v>
      </c>
      <c r="H89" s="74">
        <f t="shared" si="39"/>
        <v>0</v>
      </c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</row>
    <row r="90" spans="1:44" s="18" customFormat="1" x14ac:dyDescent="0.25">
      <c r="A90" s="91" t="s">
        <v>187</v>
      </c>
      <c r="B90" s="91" t="s">
        <v>41</v>
      </c>
      <c r="C90" s="92"/>
      <c r="D90" s="25">
        <v>0</v>
      </c>
      <c r="E90" s="25">
        <f>+D90+'ENERO 2022 UNIVERSIDAD'!$E97</f>
        <v>0</v>
      </c>
      <c r="F90" s="25">
        <v>0</v>
      </c>
      <c r="G90" s="25">
        <v>0</v>
      </c>
      <c r="H90" s="25">
        <f t="shared" ref="H90" si="40">+F90-G90</f>
        <v>0</v>
      </c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</row>
    <row r="91" spans="1:44" s="18" customFormat="1" x14ac:dyDescent="0.25">
      <c r="A91" s="79" t="s">
        <v>188</v>
      </c>
      <c r="B91" s="80" t="s">
        <v>189</v>
      </c>
      <c r="C91" s="40">
        <f>+C92+C95</f>
        <v>286557628000</v>
      </c>
      <c r="D91" s="40">
        <f t="shared" ref="D91:H91" si="41">+D92+D95</f>
        <v>0</v>
      </c>
      <c r="E91" s="40">
        <f t="shared" si="41"/>
        <v>286557628000</v>
      </c>
      <c r="F91" s="40">
        <f t="shared" si="41"/>
        <v>11637516432</v>
      </c>
      <c r="G91" s="40">
        <f t="shared" si="41"/>
        <v>0</v>
      </c>
      <c r="H91" s="40">
        <f t="shared" si="41"/>
        <v>19018693039</v>
      </c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</row>
    <row r="92" spans="1:44" s="18" customFormat="1" x14ac:dyDescent="0.25">
      <c r="A92" s="81" t="s">
        <v>190</v>
      </c>
      <c r="B92" s="42" t="s">
        <v>44</v>
      </c>
      <c r="C92" s="43">
        <f t="shared" ref="C92:H93" si="42">+C93</f>
        <v>272870628000</v>
      </c>
      <c r="D92" s="43">
        <f t="shared" si="42"/>
        <v>0</v>
      </c>
      <c r="E92" s="43">
        <f t="shared" si="42"/>
        <v>272870628000</v>
      </c>
      <c r="F92" s="43">
        <f t="shared" si="42"/>
        <v>10777498932</v>
      </c>
      <c r="G92" s="43">
        <f t="shared" si="42"/>
        <v>0</v>
      </c>
      <c r="H92" s="43">
        <f t="shared" si="42"/>
        <v>10777498932</v>
      </c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</row>
    <row r="93" spans="1:44" s="18" customFormat="1" x14ac:dyDescent="0.25">
      <c r="A93" s="88" t="s">
        <v>191</v>
      </c>
      <c r="B93" s="48" t="s">
        <v>8</v>
      </c>
      <c r="C93" s="49">
        <f t="shared" si="42"/>
        <v>272870628000</v>
      </c>
      <c r="D93" s="49">
        <f t="shared" si="42"/>
        <v>0</v>
      </c>
      <c r="E93" s="49">
        <f t="shared" si="42"/>
        <v>272870628000</v>
      </c>
      <c r="F93" s="49">
        <f t="shared" si="42"/>
        <v>10777498932</v>
      </c>
      <c r="G93" s="49">
        <f t="shared" si="42"/>
        <v>0</v>
      </c>
      <c r="H93" s="49">
        <f t="shared" si="42"/>
        <v>10777498932</v>
      </c>
      <c r="I93" s="23"/>
      <c r="J93" s="21"/>
      <c r="K93" s="21"/>
      <c r="L93" s="21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</row>
    <row r="94" spans="1:44" s="18" customFormat="1" x14ac:dyDescent="0.25">
      <c r="A94" s="82" t="s">
        <v>192</v>
      </c>
      <c r="B94" s="93" t="s">
        <v>45</v>
      </c>
      <c r="C94" s="56">
        <v>272870628000</v>
      </c>
      <c r="D94" s="25">
        <v>0</v>
      </c>
      <c r="E94" s="25">
        <f>+D94+'ENERO 2022 UNIVERSIDAD'!$E101</f>
        <v>272870628000</v>
      </c>
      <c r="F94" s="25">
        <f>+'[1]APORTE LEY 30'!$O$20</f>
        <v>10777498932</v>
      </c>
      <c r="G94" s="25">
        <v>0</v>
      </c>
      <c r="H94" s="25">
        <f t="shared" ref="H94" si="43">+F94-G94</f>
        <v>10777498932</v>
      </c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</row>
    <row r="95" spans="1:44" ht="22.5" customHeight="1" x14ac:dyDescent="0.25">
      <c r="A95" s="81" t="s">
        <v>196</v>
      </c>
      <c r="B95" s="42" t="s">
        <v>55</v>
      </c>
      <c r="C95" s="43">
        <f>+C96+C97</f>
        <v>13687000000</v>
      </c>
      <c r="D95" s="43">
        <f t="shared" ref="D95:H95" si="44">+D96+D97</f>
        <v>0</v>
      </c>
      <c r="E95" s="43">
        <f t="shared" si="44"/>
        <v>13687000000</v>
      </c>
      <c r="F95" s="43">
        <f t="shared" si="44"/>
        <v>860017500</v>
      </c>
      <c r="G95" s="43">
        <f t="shared" si="44"/>
        <v>0</v>
      </c>
      <c r="H95" s="43">
        <f t="shared" si="44"/>
        <v>8241194107</v>
      </c>
      <c r="L95" s="24"/>
    </row>
    <row r="96" spans="1:44" ht="27.75" customHeight="1" x14ac:dyDescent="0.25">
      <c r="A96" s="88" t="s">
        <v>197</v>
      </c>
      <c r="B96" s="48" t="s">
        <v>59</v>
      </c>
      <c r="C96" s="49"/>
      <c r="D96" s="49">
        <v>0</v>
      </c>
      <c r="E96" s="49">
        <f>+D96+'ENERO 2022 UNIVERSIDAD'!$E17</f>
        <v>0</v>
      </c>
      <c r="F96" s="49">
        <v>0</v>
      </c>
      <c r="G96" s="49">
        <v>0</v>
      </c>
      <c r="H96" s="49">
        <f>+F96-G96</f>
        <v>0</v>
      </c>
      <c r="L96" s="24"/>
    </row>
    <row r="97" spans="1:44" ht="24.75" customHeight="1" x14ac:dyDescent="0.25">
      <c r="A97" s="88" t="s">
        <v>197</v>
      </c>
      <c r="B97" s="48" t="s">
        <v>18</v>
      </c>
      <c r="C97" s="49">
        <v>13687000000</v>
      </c>
      <c r="D97" s="49">
        <v>0</v>
      </c>
      <c r="E97" s="49">
        <f>+D97+'ENERO 2022 UNIVERSIDAD'!$E18</f>
        <v>13687000000</v>
      </c>
      <c r="F97" s="49">
        <f>+'[1]ESTAMPILLA UD LEY 1825 1,1'!$O$20</f>
        <v>860017500</v>
      </c>
      <c r="G97" s="49">
        <v>0</v>
      </c>
      <c r="H97" s="49">
        <f>+H12</f>
        <v>8241194107</v>
      </c>
      <c r="L97" s="24"/>
    </row>
    <row r="98" spans="1:44" s="18" customFormat="1" x14ac:dyDescent="0.25">
      <c r="A98" s="23"/>
      <c r="B98" s="34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</row>
    <row r="99" spans="1:44" s="18" customFormat="1" x14ac:dyDescent="0.25">
      <c r="A99" s="23"/>
      <c r="B99" s="34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</row>
    <row r="100" spans="1:44" s="18" customFormat="1" x14ac:dyDescent="0.25">
      <c r="A100" s="23"/>
      <c r="B100" s="34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</row>
    <row r="101" spans="1:44" s="18" customFormat="1" x14ac:dyDescent="0.25">
      <c r="A101" s="23"/>
      <c r="B101" s="34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</row>
    <row r="102" spans="1:44" s="18" customFormat="1" x14ac:dyDescent="0.25">
      <c r="A102" s="23"/>
      <c r="B102" s="34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</row>
    <row r="103" spans="1:44" s="18" customFormat="1" x14ac:dyDescent="0.25">
      <c r="A103" s="23"/>
      <c r="B103" s="34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</row>
    <row r="104" spans="1:44" s="18" customFormat="1" x14ac:dyDescent="0.25">
      <c r="A104" s="23"/>
      <c r="B104" s="34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</row>
    <row r="105" spans="1:44" s="18" customFormat="1" x14ac:dyDescent="0.25">
      <c r="A105" s="23"/>
      <c r="B105" s="34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</row>
    <row r="106" spans="1:44" s="18" customFormat="1" x14ac:dyDescent="0.25">
      <c r="A106" s="23"/>
      <c r="B106" s="34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</row>
    <row r="107" spans="1:44" s="18" customFormat="1" x14ac:dyDescent="0.25">
      <c r="A107" s="23"/>
      <c r="B107" s="34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</row>
    <row r="108" spans="1:44" s="18" customFormat="1" x14ac:dyDescent="0.25">
      <c r="A108" s="23"/>
      <c r="B108" s="34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</row>
    <row r="109" spans="1:44" s="18" customFormat="1" x14ac:dyDescent="0.25">
      <c r="A109" s="23"/>
      <c r="B109" s="34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</row>
    <row r="110" spans="1:44" s="18" customFormat="1" x14ac:dyDescent="0.25">
      <c r="A110" s="23"/>
      <c r="B110" s="34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</row>
    <row r="111" spans="1:44" s="18" customFormat="1" x14ac:dyDescent="0.25">
      <c r="A111" s="23"/>
      <c r="B111" s="34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</row>
    <row r="112" spans="1:44" s="18" customFormat="1" x14ac:dyDescent="0.25">
      <c r="A112" s="23"/>
      <c r="B112" s="34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</row>
    <row r="113" spans="1:44" s="18" customFormat="1" x14ac:dyDescent="0.25">
      <c r="A113" s="23"/>
      <c r="B113" s="34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</row>
    <row r="114" spans="1:44" s="18" customFormat="1" x14ac:dyDescent="0.25">
      <c r="A114" s="23"/>
      <c r="B114" s="34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</row>
    <row r="115" spans="1:44" s="18" customFormat="1" x14ac:dyDescent="0.25">
      <c r="A115" s="23"/>
      <c r="B115" s="34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</row>
    <row r="116" spans="1:44" s="18" customFormat="1" x14ac:dyDescent="0.25">
      <c r="A116" s="23"/>
      <c r="B116" s="34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</row>
    <row r="117" spans="1:44" s="18" customFormat="1" x14ac:dyDescent="0.25">
      <c r="A117" s="23"/>
      <c r="B117" s="34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</row>
    <row r="118" spans="1:44" s="18" customFormat="1" x14ac:dyDescent="0.25">
      <c r="A118" s="23"/>
      <c r="B118" s="34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</row>
    <row r="119" spans="1:44" s="18" customFormat="1" x14ac:dyDescent="0.25">
      <c r="A119" s="23"/>
      <c r="B119" s="34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</row>
    <row r="120" spans="1:44" s="18" customFormat="1" x14ac:dyDescent="0.25">
      <c r="A120" s="23"/>
      <c r="B120" s="34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</row>
    <row r="121" spans="1:44" s="18" customFormat="1" x14ac:dyDescent="0.25">
      <c r="A121" s="23"/>
      <c r="B121" s="34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</row>
    <row r="122" spans="1:44" s="18" customFormat="1" x14ac:dyDescent="0.25">
      <c r="A122" s="23"/>
      <c r="B122" s="34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</row>
    <row r="123" spans="1:44" s="18" customFormat="1" x14ac:dyDescent="0.25">
      <c r="A123" s="23"/>
      <c r="B123" s="34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</row>
    <row r="124" spans="1:44" s="18" customFormat="1" x14ac:dyDescent="0.25">
      <c r="A124" s="23"/>
      <c r="B124" s="34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</row>
    <row r="125" spans="1:44" s="18" customFormat="1" x14ac:dyDescent="0.25">
      <c r="A125" s="23"/>
      <c r="B125" s="34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</row>
    <row r="126" spans="1:44" s="18" customFormat="1" x14ac:dyDescent="0.25">
      <c r="A126" s="23"/>
      <c r="B126" s="34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</row>
    <row r="127" spans="1:44" s="18" customFormat="1" x14ac:dyDescent="0.25">
      <c r="A127" s="23"/>
      <c r="B127" s="34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</row>
    <row r="128" spans="1:44" s="18" customFormat="1" x14ac:dyDescent="0.25">
      <c r="A128" s="23"/>
      <c r="B128" s="34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</row>
    <row r="129" spans="1:44" s="18" customFormat="1" x14ac:dyDescent="0.25">
      <c r="A129" s="23"/>
      <c r="B129" s="34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</row>
    <row r="130" spans="1:44" s="18" customFormat="1" x14ac:dyDescent="0.25">
      <c r="A130" s="23"/>
      <c r="B130" s="34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</row>
    <row r="131" spans="1:44" s="18" customFormat="1" x14ac:dyDescent="0.25">
      <c r="A131" s="23"/>
      <c r="B131" s="34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</row>
    <row r="132" spans="1:44" s="18" customFormat="1" x14ac:dyDescent="0.25">
      <c r="A132" s="23"/>
      <c r="B132" s="34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</row>
    <row r="133" spans="1:44" s="18" customFormat="1" x14ac:dyDescent="0.25">
      <c r="A133" s="23"/>
      <c r="B133" s="34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</row>
    <row r="134" spans="1:44" s="18" customFormat="1" x14ac:dyDescent="0.25">
      <c r="A134" s="23"/>
      <c r="B134" s="34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</row>
    <row r="135" spans="1:44" s="18" customFormat="1" x14ac:dyDescent="0.25">
      <c r="A135" s="23"/>
      <c r="B135" s="34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4" s="18" customFormat="1" x14ac:dyDescent="0.25">
      <c r="A136" s="23"/>
      <c r="B136" s="34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</row>
    <row r="137" spans="1:44" s="18" customFormat="1" x14ac:dyDescent="0.25">
      <c r="A137" s="23"/>
      <c r="B137" s="34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</row>
    <row r="138" spans="1:44" s="18" customFormat="1" x14ac:dyDescent="0.25">
      <c r="A138" s="23"/>
      <c r="B138" s="34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</row>
    <row r="139" spans="1:44" s="18" customFormat="1" x14ac:dyDescent="0.25">
      <c r="A139" s="23"/>
      <c r="B139" s="34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</row>
    <row r="140" spans="1:44" s="18" customFormat="1" x14ac:dyDescent="0.25">
      <c r="A140" s="23"/>
      <c r="B140" s="34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</row>
    <row r="141" spans="1:44" s="18" customFormat="1" x14ac:dyDescent="0.25">
      <c r="A141" s="23"/>
      <c r="B141" s="34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</row>
    <row r="142" spans="1:44" s="18" customFormat="1" x14ac:dyDescent="0.25">
      <c r="A142" s="23"/>
      <c r="B142" s="34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</row>
    <row r="143" spans="1:44" s="18" customFormat="1" x14ac:dyDescent="0.25">
      <c r="A143" s="23"/>
      <c r="B143" s="34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</row>
    <row r="144" spans="1:44" s="18" customFormat="1" x14ac:dyDescent="0.25">
      <c r="A144" s="23"/>
      <c r="B144" s="34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</row>
    <row r="145" spans="1:44" s="18" customFormat="1" x14ac:dyDescent="0.25">
      <c r="A145" s="23"/>
      <c r="B145" s="34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</row>
    <row r="146" spans="1:44" s="18" customFormat="1" x14ac:dyDescent="0.25">
      <c r="A146" s="23"/>
      <c r="B146" s="34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</row>
    <row r="147" spans="1:44" s="18" customFormat="1" x14ac:dyDescent="0.25">
      <c r="A147" s="23"/>
      <c r="B147" s="34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</row>
    <row r="148" spans="1:44" s="18" customFormat="1" x14ac:dyDescent="0.25">
      <c r="A148" s="23"/>
      <c r="B148" s="34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</row>
    <row r="149" spans="1:44" s="18" customFormat="1" x14ac:dyDescent="0.25">
      <c r="A149" s="23"/>
      <c r="B149" s="34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</row>
    <row r="150" spans="1:44" s="18" customFormat="1" x14ac:dyDescent="0.25">
      <c r="A150" s="23"/>
      <c r="B150" s="34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</row>
    <row r="151" spans="1:44" s="18" customFormat="1" x14ac:dyDescent="0.25">
      <c r="A151" s="23"/>
      <c r="B151" s="34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</row>
    <row r="152" spans="1:44" s="18" customFormat="1" x14ac:dyDescent="0.25">
      <c r="A152" s="23"/>
      <c r="B152" s="34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</row>
    <row r="153" spans="1:44" s="18" customFormat="1" x14ac:dyDescent="0.25">
      <c r="A153" s="23"/>
      <c r="B153" s="34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</row>
    <row r="154" spans="1:44" s="18" customFormat="1" x14ac:dyDescent="0.25">
      <c r="A154" s="23"/>
      <c r="B154" s="34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</row>
    <row r="155" spans="1:44" s="18" customFormat="1" x14ac:dyDescent="0.25">
      <c r="A155" s="23"/>
      <c r="B155" s="34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</row>
    <row r="156" spans="1:44" s="18" customFormat="1" x14ac:dyDescent="0.25">
      <c r="A156" s="23"/>
      <c r="B156" s="34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</row>
    <row r="157" spans="1:44" s="18" customFormat="1" x14ac:dyDescent="0.25">
      <c r="A157" s="23"/>
      <c r="B157" s="34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</row>
    <row r="158" spans="1:44" s="18" customFormat="1" x14ac:dyDescent="0.25">
      <c r="A158" s="23"/>
      <c r="B158" s="34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</row>
    <row r="159" spans="1:44" s="18" customFormat="1" x14ac:dyDescent="0.25">
      <c r="A159" s="23"/>
      <c r="B159" s="34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</row>
    <row r="160" spans="1:44" s="18" customFormat="1" x14ac:dyDescent="0.25">
      <c r="A160" s="23"/>
      <c r="B160" s="34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</row>
    <row r="161" spans="1:44" s="18" customFormat="1" x14ac:dyDescent="0.25">
      <c r="A161" s="23"/>
      <c r="B161" s="34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</row>
    <row r="162" spans="1:44" s="18" customFormat="1" x14ac:dyDescent="0.25">
      <c r="A162" s="23"/>
      <c r="B162" s="34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</row>
    <row r="163" spans="1:44" s="18" customFormat="1" x14ac:dyDescent="0.25">
      <c r="A163" s="23"/>
      <c r="B163" s="34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</row>
    <row r="164" spans="1:44" s="18" customFormat="1" x14ac:dyDescent="0.25">
      <c r="A164" s="23"/>
      <c r="B164" s="34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</row>
    <row r="165" spans="1:44" s="18" customFormat="1" x14ac:dyDescent="0.25">
      <c r="A165" s="23"/>
      <c r="B165" s="34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</row>
    <row r="166" spans="1:44" s="18" customFormat="1" x14ac:dyDescent="0.25">
      <c r="A166" s="23"/>
      <c r="B166" s="34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</row>
    <row r="167" spans="1:44" s="18" customFormat="1" x14ac:dyDescent="0.25">
      <c r="A167" s="23"/>
      <c r="B167" s="34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</row>
    <row r="168" spans="1:44" s="18" customFormat="1" x14ac:dyDescent="0.25">
      <c r="A168" s="23"/>
      <c r="B168" s="34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</row>
    <row r="169" spans="1:44" s="18" customFormat="1" x14ac:dyDescent="0.25">
      <c r="A169" s="23"/>
      <c r="B169" s="34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</row>
    <row r="170" spans="1:44" s="18" customFormat="1" x14ac:dyDescent="0.25">
      <c r="A170" s="23"/>
      <c r="B170" s="34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</row>
    <row r="171" spans="1:44" s="18" customFormat="1" x14ac:dyDescent="0.25">
      <c r="A171" s="23"/>
      <c r="B171" s="34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</row>
    <row r="172" spans="1:44" s="18" customFormat="1" x14ac:dyDescent="0.25">
      <c r="A172" s="23"/>
      <c r="B172" s="34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</row>
    <row r="173" spans="1:44" s="18" customFormat="1" x14ac:dyDescent="0.25">
      <c r="A173" s="23"/>
      <c r="B173" s="34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</row>
    <row r="174" spans="1:44" s="18" customFormat="1" x14ac:dyDescent="0.25">
      <c r="A174" s="23"/>
      <c r="B174" s="34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</row>
    <row r="175" spans="1:44" s="18" customFormat="1" x14ac:dyDescent="0.25">
      <c r="A175" s="23"/>
      <c r="B175" s="34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</row>
    <row r="176" spans="1:44" s="18" customFormat="1" x14ac:dyDescent="0.25">
      <c r="A176" s="23"/>
      <c r="B176" s="34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</row>
    <row r="177" spans="1:44" s="18" customFormat="1" x14ac:dyDescent="0.25">
      <c r="A177" s="23"/>
      <c r="B177" s="34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</row>
    <row r="178" spans="1:44" s="18" customFormat="1" x14ac:dyDescent="0.25">
      <c r="A178" s="23"/>
      <c r="B178" s="34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</row>
    <row r="179" spans="1:44" s="18" customFormat="1" x14ac:dyDescent="0.25">
      <c r="A179" s="23"/>
      <c r="B179" s="34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</row>
    <row r="180" spans="1:44" s="18" customFormat="1" x14ac:dyDescent="0.25">
      <c r="A180" s="23"/>
      <c r="B180" s="34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</row>
    <row r="181" spans="1:44" s="18" customFormat="1" x14ac:dyDescent="0.25">
      <c r="A181" s="23"/>
      <c r="B181" s="34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</row>
    <row r="182" spans="1:44" s="18" customFormat="1" x14ac:dyDescent="0.25">
      <c r="A182" s="23"/>
      <c r="B182" s="34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</row>
    <row r="183" spans="1:44" s="18" customFormat="1" x14ac:dyDescent="0.25">
      <c r="A183" s="23"/>
      <c r="B183" s="34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</row>
    <row r="184" spans="1:44" s="18" customFormat="1" x14ac:dyDescent="0.25">
      <c r="A184" s="23"/>
      <c r="B184" s="34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</row>
    <row r="185" spans="1:44" s="18" customFormat="1" x14ac:dyDescent="0.25">
      <c r="A185" s="23"/>
      <c r="B185" s="34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</row>
    <row r="186" spans="1:44" s="18" customFormat="1" x14ac:dyDescent="0.25">
      <c r="A186" s="23"/>
      <c r="B186" s="34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</row>
    <row r="187" spans="1:44" s="18" customFormat="1" x14ac:dyDescent="0.25">
      <c r="A187" s="23"/>
      <c r="B187" s="34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</row>
    <row r="188" spans="1:44" s="18" customFormat="1" x14ac:dyDescent="0.25">
      <c r="A188" s="23"/>
      <c r="B188" s="34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</row>
    <row r="189" spans="1:44" s="18" customFormat="1" x14ac:dyDescent="0.25">
      <c r="A189" s="23"/>
      <c r="B189" s="34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</row>
    <row r="190" spans="1:44" s="18" customFormat="1" x14ac:dyDescent="0.25">
      <c r="A190" s="23"/>
      <c r="B190" s="34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</row>
    <row r="191" spans="1:44" s="18" customFormat="1" x14ac:dyDescent="0.25">
      <c r="A191" s="23"/>
      <c r="B191" s="34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</row>
    <row r="192" spans="1:44" s="18" customFormat="1" x14ac:dyDescent="0.25">
      <c r="A192" s="23"/>
      <c r="B192" s="34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</row>
    <row r="193" spans="1:44" s="18" customFormat="1" x14ac:dyDescent="0.25">
      <c r="A193" s="23"/>
      <c r="B193" s="34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</row>
    <row r="194" spans="1:44" s="18" customFormat="1" x14ac:dyDescent="0.25">
      <c r="A194" s="23"/>
      <c r="B194" s="34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</row>
    <row r="195" spans="1:44" s="18" customFormat="1" x14ac:dyDescent="0.25">
      <c r="A195" s="23"/>
      <c r="B195" s="34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</row>
    <row r="196" spans="1:44" s="18" customFormat="1" x14ac:dyDescent="0.25">
      <c r="A196" s="23"/>
      <c r="B196" s="34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</row>
    <row r="197" spans="1:44" s="18" customFormat="1" x14ac:dyDescent="0.25">
      <c r="A197" s="23"/>
      <c r="B197" s="34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</row>
    <row r="198" spans="1:44" s="18" customFormat="1" x14ac:dyDescent="0.25">
      <c r="A198" s="23"/>
      <c r="B198" s="34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</row>
    <row r="199" spans="1:44" s="18" customFormat="1" x14ac:dyDescent="0.25">
      <c r="A199" s="23"/>
      <c r="B199" s="34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</row>
    <row r="200" spans="1:44" s="18" customFormat="1" x14ac:dyDescent="0.25">
      <c r="A200" s="23"/>
      <c r="B200" s="34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</row>
    <row r="201" spans="1:44" s="18" customFormat="1" x14ac:dyDescent="0.25">
      <c r="A201" s="23"/>
      <c r="B201" s="34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</row>
    <row r="202" spans="1:44" s="18" customFormat="1" x14ac:dyDescent="0.25">
      <c r="A202" s="23"/>
      <c r="B202" s="34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</row>
    <row r="203" spans="1:44" s="18" customFormat="1" x14ac:dyDescent="0.25">
      <c r="A203" s="23"/>
      <c r="B203" s="34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</row>
    <row r="204" spans="1:44" s="18" customFormat="1" x14ac:dyDescent="0.25">
      <c r="A204" s="23"/>
      <c r="B204" s="34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</row>
    <row r="205" spans="1:44" s="18" customFormat="1" x14ac:dyDescent="0.25">
      <c r="A205" s="23"/>
      <c r="B205" s="34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</row>
    <row r="206" spans="1:44" s="18" customFormat="1" x14ac:dyDescent="0.25">
      <c r="A206" s="23"/>
      <c r="B206" s="34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</row>
    <row r="207" spans="1:44" s="18" customFormat="1" x14ac:dyDescent="0.25">
      <c r="A207" s="23"/>
      <c r="B207" s="34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</row>
    <row r="208" spans="1:44" s="18" customFormat="1" x14ac:dyDescent="0.25">
      <c r="A208" s="23"/>
      <c r="B208" s="34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</row>
    <row r="209" spans="1:44" s="18" customFormat="1" x14ac:dyDescent="0.25">
      <c r="A209" s="23"/>
      <c r="B209" s="34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</row>
    <row r="210" spans="1:44" s="18" customFormat="1" x14ac:dyDescent="0.25">
      <c r="A210" s="23"/>
      <c r="B210" s="34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</row>
    <row r="211" spans="1:44" s="18" customFormat="1" x14ac:dyDescent="0.25">
      <c r="A211" s="23"/>
      <c r="B211" s="34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</row>
    <row r="212" spans="1:44" s="18" customFormat="1" x14ac:dyDescent="0.25">
      <c r="A212" s="23"/>
      <c r="B212" s="34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</row>
    <row r="213" spans="1:44" s="18" customFormat="1" x14ac:dyDescent="0.25">
      <c r="A213" s="23"/>
      <c r="B213" s="34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</row>
    <row r="214" spans="1:44" s="18" customFormat="1" x14ac:dyDescent="0.25">
      <c r="A214" s="23"/>
      <c r="B214" s="34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</row>
    <row r="215" spans="1:44" s="18" customFormat="1" x14ac:dyDescent="0.25">
      <c r="A215" s="23"/>
      <c r="B215" s="34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</row>
    <row r="216" spans="1:44" s="18" customFormat="1" x14ac:dyDescent="0.25">
      <c r="A216" s="23"/>
      <c r="B216" s="34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</row>
    <row r="217" spans="1:44" s="18" customFormat="1" x14ac:dyDescent="0.25">
      <c r="A217" s="23"/>
      <c r="B217" s="34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</row>
    <row r="218" spans="1:44" s="18" customFormat="1" x14ac:dyDescent="0.25">
      <c r="A218" s="23"/>
      <c r="B218" s="34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</row>
    <row r="219" spans="1:44" s="18" customFormat="1" x14ac:dyDescent="0.25">
      <c r="A219" s="23"/>
      <c r="B219" s="34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</row>
    <row r="220" spans="1:44" s="18" customFormat="1" x14ac:dyDescent="0.25">
      <c r="A220" s="23"/>
      <c r="B220" s="34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</row>
    <row r="221" spans="1:44" s="18" customFormat="1" x14ac:dyDescent="0.25">
      <c r="A221" s="23"/>
      <c r="B221" s="34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</row>
    <row r="222" spans="1:44" s="18" customFormat="1" x14ac:dyDescent="0.25">
      <c r="A222" s="23"/>
      <c r="B222" s="34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</row>
    <row r="223" spans="1:44" s="18" customFormat="1" x14ac:dyDescent="0.25">
      <c r="A223" s="23"/>
      <c r="B223" s="34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</row>
    <row r="224" spans="1:44" s="18" customFormat="1" x14ac:dyDescent="0.25">
      <c r="A224" s="23"/>
      <c r="B224" s="34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</row>
    <row r="225" spans="1:44" s="18" customFormat="1" x14ac:dyDescent="0.25">
      <c r="A225" s="23"/>
      <c r="B225" s="34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</row>
    <row r="226" spans="1:44" s="18" customFormat="1" x14ac:dyDescent="0.25">
      <c r="A226" s="23"/>
      <c r="B226" s="34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</row>
    <row r="227" spans="1:44" s="18" customFormat="1" x14ac:dyDescent="0.25">
      <c r="A227" s="23"/>
      <c r="B227" s="34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</row>
    <row r="228" spans="1:44" s="18" customFormat="1" x14ac:dyDescent="0.25">
      <c r="A228" s="23"/>
      <c r="B228" s="34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</row>
    <row r="229" spans="1:44" s="18" customFormat="1" x14ac:dyDescent="0.25">
      <c r="A229" s="23"/>
      <c r="B229" s="34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</row>
    <row r="230" spans="1:44" s="18" customFormat="1" x14ac:dyDescent="0.25">
      <c r="A230" s="23"/>
      <c r="B230" s="34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</row>
    <row r="231" spans="1:44" s="18" customFormat="1" x14ac:dyDescent="0.25">
      <c r="A231" s="23"/>
      <c r="B231" s="34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</row>
    <row r="232" spans="1:44" s="18" customFormat="1" x14ac:dyDescent="0.25">
      <c r="A232" s="23"/>
      <c r="B232" s="34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</row>
    <row r="233" spans="1:44" s="18" customFormat="1" x14ac:dyDescent="0.25">
      <c r="A233" s="23"/>
      <c r="B233" s="34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</row>
    <row r="234" spans="1:44" s="18" customFormat="1" x14ac:dyDescent="0.25">
      <c r="A234" s="23"/>
      <c r="B234" s="34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</row>
    <row r="235" spans="1:44" s="18" customFormat="1" x14ac:dyDescent="0.25">
      <c r="A235" s="23"/>
      <c r="B235" s="34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</row>
    <row r="236" spans="1:44" s="18" customFormat="1" x14ac:dyDescent="0.25">
      <c r="A236" s="23"/>
      <c r="B236" s="34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</row>
    <row r="237" spans="1:44" s="18" customFormat="1" x14ac:dyDescent="0.25">
      <c r="A237" s="23"/>
      <c r="B237" s="34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</row>
    <row r="238" spans="1:44" s="18" customFormat="1" x14ac:dyDescent="0.25">
      <c r="A238" s="23"/>
      <c r="B238" s="34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</row>
    <row r="239" spans="1:44" s="18" customFormat="1" x14ac:dyDescent="0.25">
      <c r="A239" s="23"/>
      <c r="B239" s="34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</row>
    <row r="240" spans="1:44" s="18" customFormat="1" x14ac:dyDescent="0.25">
      <c r="A240" s="23"/>
      <c r="B240" s="34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</row>
    <row r="241" spans="1:44" s="18" customFormat="1" x14ac:dyDescent="0.25">
      <c r="A241" s="23"/>
      <c r="B241" s="34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</row>
    <row r="242" spans="1:44" x14ac:dyDescent="0.25">
      <c r="B242" s="34"/>
    </row>
  </sheetData>
  <sheetProtection selectLockedCells="1"/>
  <mergeCells count="8">
    <mergeCell ref="B6:H6"/>
    <mergeCell ref="B7:H7"/>
    <mergeCell ref="A1:A3"/>
    <mergeCell ref="B1:F1"/>
    <mergeCell ref="H1:H3"/>
    <mergeCell ref="B2:F2"/>
    <mergeCell ref="B3:F3"/>
    <mergeCell ref="B5:H5"/>
  </mergeCells>
  <pageMargins left="0.31496062992125984" right="0.31496062992125984" top="0.35433070866141736" bottom="0.35433070866141736" header="0.31496062992125984" footer="0.31496062992125984"/>
  <pageSetup scale="57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3073" r:id="rId4">
          <objectPr defaultSize="0" autoPict="0" r:id="rId5">
            <anchor moveWithCells="1" sizeWithCells="1">
              <from>
                <xdr:col>7</xdr:col>
                <xdr:colOff>95250</xdr:colOff>
                <xdr:row>1</xdr:row>
                <xdr:rowOff>104775</xdr:rowOff>
              </from>
              <to>
                <xdr:col>8</xdr:col>
                <xdr:colOff>0</xdr:colOff>
                <xdr:row>1</xdr:row>
                <xdr:rowOff>314325</xdr:rowOff>
              </to>
            </anchor>
          </objectPr>
        </oleObject>
      </mc:Choice>
      <mc:Fallback>
        <oleObject progId="Visio.Drawing.11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H242"/>
  <sheetViews>
    <sheetView tabSelected="1" topLeftCell="A37" workbookViewId="0">
      <selection activeCell="F58" sqref="F58"/>
    </sheetView>
  </sheetViews>
  <sheetFormatPr baseColWidth="10" defaultRowHeight="15" x14ac:dyDescent="0.25"/>
  <cols>
    <col min="1" max="1" width="23.5703125" style="23" customWidth="1"/>
    <col min="2" max="2" width="46.85546875" style="23" customWidth="1"/>
    <col min="3" max="3" width="19.7109375" style="18" customWidth="1"/>
    <col min="4" max="4" width="17.7109375" style="23" customWidth="1"/>
    <col min="5" max="5" width="18.140625" style="23" customWidth="1"/>
    <col min="6" max="6" width="16.85546875" style="23" customWidth="1"/>
    <col min="7" max="7" width="15.7109375" style="23" customWidth="1"/>
    <col min="8" max="8" width="17" style="23" customWidth="1"/>
    <col min="9" max="9" width="11.42578125" style="23"/>
    <col min="10" max="10" width="17.5703125" style="23" customWidth="1"/>
    <col min="11" max="11" width="28.7109375" style="23" customWidth="1"/>
    <col min="12" max="12" width="17.140625" style="23" customWidth="1"/>
    <col min="13" max="13" width="14.140625" style="23" bestFit="1" customWidth="1"/>
    <col min="14" max="16384" width="11.42578125" style="23"/>
  </cols>
  <sheetData>
    <row r="1" spans="1:50" s="2" customFormat="1" ht="28.5" customHeight="1" x14ac:dyDescent="0.25">
      <c r="A1" s="97"/>
      <c r="B1" s="100" t="s">
        <v>0</v>
      </c>
      <c r="C1" s="101"/>
      <c r="D1" s="101"/>
      <c r="E1" s="101"/>
      <c r="F1" s="102"/>
      <c r="G1" s="1" t="s">
        <v>1</v>
      </c>
      <c r="H1" s="103"/>
    </row>
    <row r="2" spans="1:50" s="2" customFormat="1" ht="28.5" customHeight="1" x14ac:dyDescent="0.25">
      <c r="A2" s="98"/>
      <c r="B2" s="104" t="s">
        <v>2</v>
      </c>
      <c r="C2" s="105"/>
      <c r="D2" s="105"/>
      <c r="E2" s="105"/>
      <c r="F2" s="106"/>
      <c r="G2" s="3" t="s">
        <v>3</v>
      </c>
      <c r="H2" s="103"/>
    </row>
    <row r="3" spans="1:50" s="2" customFormat="1" ht="28.5" customHeight="1" x14ac:dyDescent="0.25">
      <c r="A3" s="99"/>
      <c r="B3" s="104" t="s">
        <v>4</v>
      </c>
      <c r="C3" s="105"/>
      <c r="D3" s="105"/>
      <c r="E3" s="105"/>
      <c r="F3" s="106"/>
      <c r="G3" s="4" t="s">
        <v>5</v>
      </c>
      <c r="H3" s="103"/>
    </row>
    <row r="4" spans="1:50" s="2" customFormat="1" x14ac:dyDescent="0.25"/>
    <row r="5" spans="1:50" s="2" customFormat="1" ht="38.25" customHeight="1" x14ac:dyDescent="0.25">
      <c r="A5" s="5" t="s">
        <v>6</v>
      </c>
      <c r="B5" s="94" t="s">
        <v>7</v>
      </c>
      <c r="C5" s="95"/>
      <c r="D5" s="95"/>
      <c r="E5" s="95"/>
      <c r="F5" s="95"/>
      <c r="G5" s="95"/>
      <c r="H5" s="96"/>
    </row>
    <row r="6" spans="1:50" s="2" customFormat="1" ht="38.25" customHeight="1" x14ac:dyDescent="0.25">
      <c r="A6" s="5" t="s">
        <v>8</v>
      </c>
      <c r="B6" s="94">
        <v>2022</v>
      </c>
      <c r="C6" s="95"/>
      <c r="D6" s="95"/>
      <c r="E6" s="95"/>
      <c r="F6" s="95"/>
      <c r="G6" s="95"/>
      <c r="H6" s="96"/>
    </row>
    <row r="7" spans="1:50" s="2" customFormat="1" ht="38.25" customHeight="1" x14ac:dyDescent="0.25">
      <c r="A7" s="5" t="s">
        <v>9</v>
      </c>
      <c r="B7" s="94" t="s">
        <v>199</v>
      </c>
      <c r="C7" s="95"/>
      <c r="D7" s="95"/>
      <c r="E7" s="95"/>
      <c r="F7" s="95"/>
      <c r="G7" s="95"/>
      <c r="H7" s="96"/>
    </row>
    <row r="8" spans="1:50" s="6" customFormat="1" ht="11.25" x14ac:dyDescent="0.2">
      <c r="C8" s="7"/>
      <c r="D8" s="7"/>
      <c r="E8" s="7"/>
      <c r="F8" s="8"/>
      <c r="G8" s="9"/>
      <c r="H8" s="9"/>
      <c r="J8" s="10"/>
    </row>
    <row r="9" spans="1:50" s="20" customFormat="1" ht="31.5" customHeight="1" x14ac:dyDescent="0.25">
      <c r="A9" s="11" t="s">
        <v>10</v>
      </c>
      <c r="B9" s="11" t="s">
        <v>11</v>
      </c>
      <c r="C9" s="12" t="s">
        <v>193</v>
      </c>
      <c r="D9" s="13" t="s">
        <v>12</v>
      </c>
      <c r="E9" s="14" t="s">
        <v>194</v>
      </c>
      <c r="F9" s="15" t="s">
        <v>13</v>
      </c>
      <c r="G9" s="16" t="s">
        <v>14</v>
      </c>
      <c r="H9" s="17" t="s">
        <v>15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 s="22" customFormat="1" ht="15.75" customHeight="1" x14ac:dyDescent="0.25">
      <c r="A10" s="35">
        <v>1</v>
      </c>
      <c r="B10" s="36" t="s">
        <v>47</v>
      </c>
      <c r="C10" s="37">
        <f t="shared" ref="C10:H10" si="0">+C11+C63+C91</f>
        <v>357700498000</v>
      </c>
      <c r="D10" s="37">
        <f t="shared" si="0"/>
        <v>0</v>
      </c>
      <c r="E10" s="37">
        <f t="shared" si="0"/>
        <v>357700498000</v>
      </c>
      <c r="F10" s="37">
        <f t="shared" si="0"/>
        <v>26882595532</v>
      </c>
      <c r="G10" s="37">
        <f t="shared" si="0"/>
        <v>0</v>
      </c>
      <c r="H10" s="37">
        <f t="shared" si="0"/>
        <v>38669537949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50" s="22" customFormat="1" ht="15.75" customHeight="1" x14ac:dyDescent="0.25">
      <c r="A11" s="38" t="s">
        <v>48</v>
      </c>
      <c r="B11" s="39" t="s">
        <v>16</v>
      </c>
      <c r="C11" s="40">
        <f>+C12</f>
        <v>69915748000</v>
      </c>
      <c r="D11" s="40">
        <f t="shared" ref="D11:H11" si="1">+D12</f>
        <v>0</v>
      </c>
      <c r="E11" s="40">
        <f t="shared" si="1"/>
        <v>69915748000</v>
      </c>
      <c r="F11" s="40">
        <f t="shared" si="1"/>
        <v>13844560417</v>
      </c>
      <c r="G11" s="40">
        <f t="shared" si="1"/>
        <v>0</v>
      </c>
      <c r="H11" s="40">
        <f t="shared" si="1"/>
        <v>13844560417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50" ht="15.75" customHeight="1" x14ac:dyDescent="0.25">
      <c r="A12" s="41" t="s">
        <v>61</v>
      </c>
      <c r="B12" s="42" t="s">
        <v>62</v>
      </c>
      <c r="C12" s="43">
        <f>+C13+C36+C45</f>
        <v>69915748000</v>
      </c>
      <c r="D12" s="43">
        <f t="shared" ref="D12:H12" si="2">+D13+D36+D45</f>
        <v>0</v>
      </c>
      <c r="E12" s="43">
        <f t="shared" si="2"/>
        <v>69915748000</v>
      </c>
      <c r="F12" s="43">
        <f t="shared" si="2"/>
        <v>13844560417</v>
      </c>
      <c r="G12" s="43">
        <f t="shared" si="2"/>
        <v>0</v>
      </c>
      <c r="H12" s="43">
        <f t="shared" si="2"/>
        <v>13844560417</v>
      </c>
      <c r="L12" s="24"/>
    </row>
    <row r="13" spans="1:50" x14ac:dyDescent="0.25">
      <c r="A13" s="44" t="s">
        <v>63</v>
      </c>
      <c r="B13" s="45" t="s">
        <v>64</v>
      </c>
      <c r="C13" s="46">
        <f>+C14</f>
        <v>19319702000</v>
      </c>
      <c r="D13" s="46">
        <f t="shared" ref="D13:H13" si="3">+D14</f>
        <v>0</v>
      </c>
      <c r="E13" s="46">
        <f t="shared" si="3"/>
        <v>19319702000</v>
      </c>
      <c r="F13" s="46">
        <f t="shared" si="3"/>
        <v>428325481</v>
      </c>
      <c r="G13" s="46">
        <f t="shared" si="3"/>
        <v>0</v>
      </c>
      <c r="H13" s="46">
        <f t="shared" si="3"/>
        <v>428325481</v>
      </c>
      <c r="L13" s="24"/>
    </row>
    <row r="14" spans="1:50" x14ac:dyDescent="0.25">
      <c r="A14" s="47" t="s">
        <v>65</v>
      </c>
      <c r="B14" s="48" t="s">
        <v>66</v>
      </c>
      <c r="C14" s="49">
        <f>+C15+C32</f>
        <v>19319702000</v>
      </c>
      <c r="D14" s="49">
        <f t="shared" ref="D14:H14" si="4">+D15+D32</f>
        <v>0</v>
      </c>
      <c r="E14" s="49">
        <f t="shared" si="4"/>
        <v>19319702000</v>
      </c>
      <c r="F14" s="49">
        <f t="shared" si="4"/>
        <v>428325481</v>
      </c>
      <c r="G14" s="49">
        <f t="shared" si="4"/>
        <v>0</v>
      </c>
      <c r="H14" s="49">
        <f t="shared" si="4"/>
        <v>428325481</v>
      </c>
      <c r="L14" s="24"/>
    </row>
    <row r="15" spans="1:50" ht="15.75" customHeight="1" x14ac:dyDescent="0.25">
      <c r="A15" s="50" t="s">
        <v>67</v>
      </c>
      <c r="B15" s="51" t="s">
        <v>68</v>
      </c>
      <c r="C15" s="52">
        <f>+C16+C21</f>
        <v>18766175000</v>
      </c>
      <c r="D15" s="52">
        <f t="shared" ref="D15:H15" si="5">+D16+D21</f>
        <v>0</v>
      </c>
      <c r="E15" s="52">
        <f t="shared" si="5"/>
        <v>18766175000</v>
      </c>
      <c r="F15" s="52">
        <f t="shared" si="5"/>
        <v>423652877</v>
      </c>
      <c r="G15" s="52">
        <f t="shared" si="5"/>
        <v>0</v>
      </c>
      <c r="H15" s="52">
        <f t="shared" si="5"/>
        <v>423652877</v>
      </c>
      <c r="L15" s="24"/>
    </row>
    <row r="16" spans="1:50" x14ac:dyDescent="0.25">
      <c r="A16" s="53" t="s">
        <v>69</v>
      </c>
      <c r="B16" s="54" t="s">
        <v>70</v>
      </c>
      <c r="C16" s="55">
        <f>SUM(C17:C20)</f>
        <v>5094843000</v>
      </c>
      <c r="D16" s="55">
        <f t="shared" ref="D16:H16" si="6">SUM(D17:D20)</f>
        <v>0</v>
      </c>
      <c r="E16" s="55">
        <f t="shared" si="6"/>
        <v>5094843000</v>
      </c>
      <c r="F16" s="55">
        <f t="shared" si="6"/>
        <v>202583034</v>
      </c>
      <c r="G16" s="55">
        <f t="shared" si="6"/>
        <v>0</v>
      </c>
      <c r="H16" s="55">
        <f t="shared" si="6"/>
        <v>202583034</v>
      </c>
      <c r="L16" s="24"/>
    </row>
    <row r="17" spans="1:12" ht="15.75" customHeight="1" x14ac:dyDescent="0.25">
      <c r="A17" s="33" t="s">
        <v>71</v>
      </c>
      <c r="B17" s="33" t="s">
        <v>72</v>
      </c>
      <c r="C17" s="56">
        <v>1955938000</v>
      </c>
      <c r="D17" s="25">
        <v>0</v>
      </c>
      <c r="E17" s="25">
        <f>+D17+'ENERO 2022 UNIVERSIDAD'!$E24</f>
        <v>1955938000</v>
      </c>
      <c r="F17" s="25">
        <f>+'[1]INSCRIPCIONES PREGRADO'!$O$23</f>
        <v>64551400</v>
      </c>
      <c r="G17" s="25">
        <v>0</v>
      </c>
      <c r="H17" s="25">
        <f>+F17-G17</f>
        <v>64551400</v>
      </c>
      <c r="L17" s="24"/>
    </row>
    <row r="18" spans="1:12" ht="15.75" customHeight="1" x14ac:dyDescent="0.25">
      <c r="A18" s="26" t="s">
        <v>73</v>
      </c>
      <c r="B18" s="26" t="s">
        <v>74</v>
      </c>
      <c r="C18" s="56">
        <v>306150000</v>
      </c>
      <c r="D18" s="25">
        <v>0</v>
      </c>
      <c r="E18" s="25">
        <f>+D18+'ENERO 2022 UNIVERSIDAD'!$E25</f>
        <v>306150000</v>
      </c>
      <c r="F18" s="25">
        <f>+'[1]DERECHOS DE GRADO PREGRADO'!$O$23</f>
        <v>68955700</v>
      </c>
      <c r="G18" s="25">
        <v>0</v>
      </c>
      <c r="H18" s="25">
        <f>+F18-G18</f>
        <v>68955700</v>
      </c>
      <c r="L18" s="24"/>
    </row>
    <row r="19" spans="1:12" ht="15.75" customHeight="1" x14ac:dyDescent="0.25">
      <c r="A19" s="33" t="s">
        <v>75</v>
      </c>
      <c r="B19" s="58" t="s">
        <v>76</v>
      </c>
      <c r="C19" s="59">
        <v>2698245000</v>
      </c>
      <c r="D19" s="25">
        <v>0</v>
      </c>
      <c r="E19" s="25">
        <f>+D19+'ENERO 2022 UNIVERSIDAD'!$E26</f>
        <v>2698245000</v>
      </c>
      <c r="F19" s="25">
        <f>+'[1]MATRICULAS PREGRADO'!$O$23</f>
        <v>2022924</v>
      </c>
      <c r="G19" s="25">
        <v>0</v>
      </c>
      <c r="H19" s="25">
        <f>+F19-G19</f>
        <v>2022924</v>
      </c>
      <c r="L19" s="24"/>
    </row>
    <row r="20" spans="1:12" ht="23.25" customHeight="1" x14ac:dyDescent="0.25">
      <c r="A20" s="26" t="s">
        <v>77</v>
      </c>
      <c r="B20" s="26" t="s">
        <v>78</v>
      </c>
      <c r="C20" s="56">
        <v>134510000</v>
      </c>
      <c r="D20" s="25">
        <v>0</v>
      </c>
      <c r="E20" s="25">
        <f>+D20+'ENERO 2022 UNIVERSIDAD'!$E27</f>
        <v>134510000</v>
      </c>
      <c r="F20" s="25">
        <f>+'[1]CERT CONST PECUNIA PREGRADO'!$O$23</f>
        <v>67053010</v>
      </c>
      <c r="G20" s="25">
        <v>0</v>
      </c>
      <c r="H20" s="25">
        <f>+F20-G20</f>
        <v>67053010</v>
      </c>
      <c r="L20" s="24"/>
    </row>
    <row r="21" spans="1:12" ht="15.75" customHeight="1" x14ac:dyDescent="0.2">
      <c r="A21" s="53" t="s">
        <v>79</v>
      </c>
      <c r="B21" s="60" t="s">
        <v>80</v>
      </c>
      <c r="C21" s="55">
        <f>+C22+C23+C24+C31</f>
        <v>13671332000</v>
      </c>
      <c r="D21" s="55">
        <f t="shared" ref="D21:H21" si="7">+D22+D23+D24+D31</f>
        <v>0</v>
      </c>
      <c r="E21" s="55">
        <f t="shared" si="7"/>
        <v>13671332000</v>
      </c>
      <c r="F21" s="55">
        <f t="shared" si="7"/>
        <v>221069843</v>
      </c>
      <c r="G21" s="55">
        <f t="shared" si="7"/>
        <v>0</v>
      </c>
      <c r="H21" s="55">
        <f t="shared" si="7"/>
        <v>221069843</v>
      </c>
      <c r="L21" s="24"/>
    </row>
    <row r="22" spans="1:12" ht="15.75" customHeight="1" x14ac:dyDescent="0.25">
      <c r="A22" s="26" t="s">
        <v>81</v>
      </c>
      <c r="B22" s="26" t="s">
        <v>72</v>
      </c>
      <c r="C22" s="56">
        <v>270677000</v>
      </c>
      <c r="D22" s="25">
        <v>0</v>
      </c>
      <c r="E22" s="25">
        <f>+D22+'ENERO 2022 UNIVERSIDAD'!$E29</f>
        <v>270677000</v>
      </c>
      <c r="F22" s="25">
        <f>+'[1]INSCRIPCIONES POSGRADO'!$O$23</f>
        <v>6531800</v>
      </c>
      <c r="G22" s="25">
        <v>0</v>
      </c>
      <c r="H22" s="25">
        <f>+F22-G22</f>
        <v>6531800</v>
      </c>
      <c r="L22" s="24"/>
    </row>
    <row r="23" spans="1:12" ht="15.75" customHeight="1" x14ac:dyDescent="0.25">
      <c r="A23" s="26" t="s">
        <v>82</v>
      </c>
      <c r="B23" s="26" t="s">
        <v>74</v>
      </c>
      <c r="C23" s="56">
        <v>306150000</v>
      </c>
      <c r="D23" s="25">
        <v>0</v>
      </c>
      <c r="E23" s="25">
        <f>+D23+'ENERO 2022 UNIVERSIDAD'!$E30</f>
        <v>306150000</v>
      </c>
      <c r="F23" s="25">
        <f>+'[1]DERECHOS DE GRADO POSGRADO'!$O$23</f>
        <v>1166900</v>
      </c>
      <c r="G23" s="25">
        <v>0</v>
      </c>
      <c r="H23" s="25">
        <f>+F23-G23</f>
        <v>1166900</v>
      </c>
      <c r="L23" s="24"/>
    </row>
    <row r="24" spans="1:12" ht="15.75" customHeight="1" x14ac:dyDescent="0.25">
      <c r="A24" s="58" t="s">
        <v>83</v>
      </c>
      <c r="B24" s="58" t="s">
        <v>76</v>
      </c>
      <c r="C24" s="59">
        <f>SUM(C25:C30)</f>
        <v>12959995000</v>
      </c>
      <c r="D24" s="59">
        <f t="shared" ref="D24:H24" si="8">SUM(D25:D30)</f>
        <v>0</v>
      </c>
      <c r="E24" s="25">
        <f>+D24+'ENERO 2022 UNIVERSIDAD'!$E31</f>
        <v>12959995000</v>
      </c>
      <c r="F24" s="59">
        <f t="shared" si="8"/>
        <v>212670943</v>
      </c>
      <c r="G24" s="59">
        <f t="shared" si="8"/>
        <v>0</v>
      </c>
      <c r="H24" s="59">
        <f t="shared" si="8"/>
        <v>212670943</v>
      </c>
      <c r="L24" s="24"/>
    </row>
    <row r="25" spans="1:12" ht="15.75" customHeight="1" x14ac:dyDescent="0.25">
      <c r="A25" s="58" t="s">
        <v>84</v>
      </c>
      <c r="B25" s="58" t="s">
        <v>20</v>
      </c>
      <c r="C25" s="59">
        <v>331381000</v>
      </c>
      <c r="D25" s="25">
        <v>0</v>
      </c>
      <c r="E25" s="25">
        <f>+D25+'ENERO 2022 UNIVERSIDAD'!$E32</f>
        <v>331381000</v>
      </c>
      <c r="F25" s="25">
        <f>+'[1]MATRI POS ARTES'!$O$23</f>
        <v>16532446</v>
      </c>
      <c r="G25" s="25">
        <v>0</v>
      </c>
      <c r="H25" s="25">
        <f t="shared" ref="H25:H31" si="9">+F25-G25</f>
        <v>16532446</v>
      </c>
      <c r="L25" s="24"/>
    </row>
    <row r="26" spans="1:12" ht="15.75" customHeight="1" x14ac:dyDescent="0.25">
      <c r="A26" s="58" t="s">
        <v>85</v>
      </c>
      <c r="B26" s="58" t="s">
        <v>21</v>
      </c>
      <c r="C26" s="59">
        <v>5611379000</v>
      </c>
      <c r="D26" s="25">
        <v>0</v>
      </c>
      <c r="E26" s="25">
        <f>+D26+'ENERO 2022 UNIVERSIDAD'!$E33</f>
        <v>5611379000</v>
      </c>
      <c r="F26" s="25">
        <f>+'[1]MATRI POS CIENCIAS'!$O$23</f>
        <v>110635299</v>
      </c>
      <c r="G26" s="25">
        <v>0</v>
      </c>
      <c r="H26" s="25">
        <f t="shared" si="9"/>
        <v>110635299</v>
      </c>
      <c r="L26" s="24"/>
    </row>
    <row r="27" spans="1:12" ht="15.75" customHeight="1" x14ac:dyDescent="0.25">
      <c r="A27" s="58" t="s">
        <v>86</v>
      </c>
      <c r="B27" s="58" t="s">
        <v>22</v>
      </c>
      <c r="C27" s="59">
        <v>5757989000</v>
      </c>
      <c r="D27" s="25">
        <v>0</v>
      </c>
      <c r="E27" s="25">
        <f>+D27+'ENERO 2022 UNIVERSIDAD'!$E34</f>
        <v>5757989000</v>
      </c>
      <c r="F27" s="25">
        <f>+'[1]MATRI POS ING'!$O$23</f>
        <v>76112675</v>
      </c>
      <c r="G27" s="25">
        <v>0</v>
      </c>
      <c r="H27" s="25">
        <f t="shared" si="9"/>
        <v>76112675</v>
      </c>
      <c r="L27" s="24"/>
    </row>
    <row r="28" spans="1:12" ht="15.75" customHeight="1" x14ac:dyDescent="0.25">
      <c r="A28" s="58" t="s">
        <v>87</v>
      </c>
      <c r="B28" s="58" t="s">
        <v>23</v>
      </c>
      <c r="C28" s="59">
        <v>1094560000</v>
      </c>
      <c r="D28" s="25">
        <v>0</v>
      </c>
      <c r="E28" s="25">
        <f>+D28+'ENERO 2022 UNIVERSIDAD'!$E35</f>
        <v>1094560000</v>
      </c>
      <c r="F28" s="25">
        <f>+'[1]MATRI POS MARN'!$O$23</f>
        <v>6643141</v>
      </c>
      <c r="G28" s="25">
        <v>0</v>
      </c>
      <c r="H28" s="25">
        <f t="shared" si="9"/>
        <v>6643141</v>
      </c>
      <c r="L28" s="24"/>
    </row>
    <row r="29" spans="1:12" ht="15.75" customHeight="1" x14ac:dyDescent="0.25">
      <c r="A29" s="58" t="s">
        <v>88</v>
      </c>
      <c r="B29" s="58" t="s">
        <v>24</v>
      </c>
      <c r="C29" s="59">
        <v>164686000</v>
      </c>
      <c r="D29" s="25">
        <v>0</v>
      </c>
      <c r="E29" s="25">
        <f>+D29+'ENERO 2022 UNIVERSIDAD'!$E36</f>
        <v>164686000</v>
      </c>
      <c r="F29" s="25">
        <f>+'[1]MATRI POS TECNO'!$O$23</f>
        <v>2747382</v>
      </c>
      <c r="G29" s="25">
        <v>0</v>
      </c>
      <c r="H29" s="25">
        <f t="shared" si="9"/>
        <v>2747382</v>
      </c>
      <c r="L29" s="24"/>
    </row>
    <row r="30" spans="1:12" ht="15.75" customHeight="1" x14ac:dyDescent="0.25">
      <c r="A30" s="58" t="s">
        <v>89</v>
      </c>
      <c r="B30" s="58" t="s">
        <v>90</v>
      </c>
      <c r="C30" s="59">
        <v>0</v>
      </c>
      <c r="D30" s="25">
        <v>0</v>
      </c>
      <c r="E30" s="25">
        <f>+D30+'ENERO 2022 UNIVERSIDAD'!$E37</f>
        <v>0</v>
      </c>
      <c r="F30" s="25">
        <f>+'[1]MATRI POS CIED GUAJIRA'!$O$23</f>
        <v>0</v>
      </c>
      <c r="G30" s="25">
        <v>0</v>
      </c>
      <c r="H30" s="25">
        <f t="shared" si="9"/>
        <v>0</v>
      </c>
    </row>
    <row r="31" spans="1:12" ht="15.75" customHeight="1" x14ac:dyDescent="0.25">
      <c r="A31" s="61" t="s">
        <v>91</v>
      </c>
      <c r="B31" s="61" t="s">
        <v>78</v>
      </c>
      <c r="C31" s="59">
        <v>134510000</v>
      </c>
      <c r="D31" s="25">
        <v>0</v>
      </c>
      <c r="E31" s="25">
        <f>+D31+'ENERO 2022 UNIVERSIDAD'!$E38</f>
        <v>134510000</v>
      </c>
      <c r="F31" s="25">
        <f>+'[1]CERTIF CONST POSGRADO'!$O$23</f>
        <v>700200</v>
      </c>
      <c r="G31" s="25">
        <v>0</v>
      </c>
      <c r="H31" s="25">
        <f t="shared" si="9"/>
        <v>700200</v>
      </c>
      <c r="L31" s="24"/>
    </row>
    <row r="32" spans="1:12" ht="21" customHeight="1" x14ac:dyDescent="0.25">
      <c r="A32" s="50" t="s">
        <v>92</v>
      </c>
      <c r="B32" s="50" t="s">
        <v>93</v>
      </c>
      <c r="C32" s="62">
        <f>SUM(C33:C35)</f>
        <v>553527000</v>
      </c>
      <c r="D32" s="62">
        <f t="shared" ref="D32:H32" si="10">SUM(D33:D35)</f>
        <v>0</v>
      </c>
      <c r="E32" s="62">
        <f t="shared" si="10"/>
        <v>553527000</v>
      </c>
      <c r="F32" s="62">
        <f t="shared" si="10"/>
        <v>4672604</v>
      </c>
      <c r="G32" s="62">
        <f t="shared" si="10"/>
        <v>0</v>
      </c>
      <c r="H32" s="62">
        <f t="shared" si="10"/>
        <v>4672604</v>
      </c>
      <c r="L32" s="24"/>
    </row>
    <row r="33" spans="1:44" ht="15.75" customHeight="1" x14ac:dyDescent="0.25">
      <c r="A33" s="26" t="s">
        <v>94</v>
      </c>
      <c r="B33" s="26" t="s">
        <v>25</v>
      </c>
      <c r="C33" s="56">
        <v>0</v>
      </c>
      <c r="D33" s="25">
        <v>0</v>
      </c>
      <c r="E33" s="25">
        <f>+D33+'ENERO 2022 UNIVERSIDAD'!$E40</f>
        <v>0</v>
      </c>
      <c r="F33" s="25">
        <f>+'[1]CURSOS DE VACACIONES'!$K$13</f>
        <v>0</v>
      </c>
      <c r="G33" s="25">
        <v>0</v>
      </c>
      <c r="H33" s="25">
        <f t="shared" ref="H33:H35" si="11">+F33-G33</f>
        <v>0</v>
      </c>
      <c r="L33" s="24"/>
    </row>
    <row r="34" spans="1:44" ht="15.75" customHeight="1" x14ac:dyDescent="0.25">
      <c r="A34" s="26" t="s">
        <v>95</v>
      </c>
      <c r="B34" s="26" t="s">
        <v>26</v>
      </c>
      <c r="C34" s="56">
        <v>454901000</v>
      </c>
      <c r="D34" s="25">
        <v>0</v>
      </c>
      <c r="E34" s="25">
        <f>+D34+'ENERO 2022 UNIVERSIDAD'!$E41</f>
        <v>454901000</v>
      </c>
      <c r="F34" s="25">
        <f>+[1]SISTEMATIZACIÓN!$O$23</f>
        <v>72000</v>
      </c>
      <c r="G34" s="25">
        <v>0</v>
      </c>
      <c r="H34" s="25">
        <f t="shared" si="11"/>
        <v>72000</v>
      </c>
      <c r="L34" s="24"/>
    </row>
    <row r="35" spans="1:44" ht="15.75" customHeight="1" x14ac:dyDescent="0.25">
      <c r="A35" s="26" t="s">
        <v>96</v>
      </c>
      <c r="B35" s="57" t="s">
        <v>30</v>
      </c>
      <c r="C35" s="56">
        <v>98626000</v>
      </c>
      <c r="D35" s="25">
        <v>0</v>
      </c>
      <c r="E35" s="25">
        <f>+D35+'ENERO 2022 UNIVERSIDAD'!$E42</f>
        <v>98626000</v>
      </c>
      <c r="F35" s="25">
        <f>+'[1]OTROS INGRESOS'!$O$23</f>
        <v>4600604</v>
      </c>
      <c r="G35" s="25">
        <v>0</v>
      </c>
      <c r="H35" s="25">
        <f t="shared" si="11"/>
        <v>4600604</v>
      </c>
      <c r="L35" s="24"/>
    </row>
    <row r="36" spans="1:44" ht="15.75" customHeight="1" x14ac:dyDescent="0.25">
      <c r="A36" s="63" t="s">
        <v>97</v>
      </c>
      <c r="B36" s="45" t="s">
        <v>19</v>
      </c>
      <c r="C36" s="46">
        <f t="shared" ref="C36:H40" si="12">+C37</f>
        <v>995977000</v>
      </c>
      <c r="D36" s="46">
        <f t="shared" si="12"/>
        <v>0</v>
      </c>
      <c r="E36" s="46">
        <f t="shared" si="12"/>
        <v>995977000</v>
      </c>
      <c r="F36" s="46">
        <f t="shared" si="12"/>
        <v>374561125</v>
      </c>
      <c r="G36" s="46">
        <f t="shared" si="12"/>
        <v>0</v>
      </c>
      <c r="H36" s="46">
        <f t="shared" si="12"/>
        <v>374561125</v>
      </c>
      <c r="L36" s="24"/>
    </row>
    <row r="37" spans="1:44" ht="15.75" customHeight="1" x14ac:dyDescent="0.25">
      <c r="A37" s="64" t="s">
        <v>98</v>
      </c>
      <c r="B37" s="48" t="s">
        <v>99</v>
      </c>
      <c r="C37" s="65">
        <f t="shared" si="12"/>
        <v>995977000</v>
      </c>
      <c r="D37" s="65">
        <f t="shared" si="12"/>
        <v>0</v>
      </c>
      <c r="E37" s="65">
        <f t="shared" si="12"/>
        <v>995977000</v>
      </c>
      <c r="F37" s="65">
        <f t="shared" si="12"/>
        <v>374561125</v>
      </c>
      <c r="G37" s="65">
        <f t="shared" si="12"/>
        <v>0</v>
      </c>
      <c r="H37" s="65">
        <f t="shared" si="12"/>
        <v>374561125</v>
      </c>
      <c r="L37" s="24"/>
    </row>
    <row r="38" spans="1:44" s="22" customFormat="1" ht="15.75" customHeight="1" x14ac:dyDescent="0.25">
      <c r="A38" s="66" t="s">
        <v>100</v>
      </c>
      <c r="B38" s="51" t="s">
        <v>101</v>
      </c>
      <c r="C38" s="62">
        <f>+C39</f>
        <v>995977000</v>
      </c>
      <c r="D38" s="62">
        <f t="shared" si="12"/>
        <v>0</v>
      </c>
      <c r="E38" s="62">
        <f t="shared" si="12"/>
        <v>995977000</v>
      </c>
      <c r="F38" s="62">
        <f t="shared" si="12"/>
        <v>374561125</v>
      </c>
      <c r="G38" s="62">
        <f t="shared" si="12"/>
        <v>0</v>
      </c>
      <c r="H38" s="62">
        <f t="shared" si="12"/>
        <v>374561125</v>
      </c>
      <c r="I38" s="21"/>
      <c r="J38" s="23"/>
      <c r="K38" s="23"/>
      <c r="L38" s="24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44" ht="23.25" customHeight="1" x14ac:dyDescent="0.25">
      <c r="A39" s="67" t="s">
        <v>102</v>
      </c>
      <c r="B39" s="54" t="s">
        <v>103</v>
      </c>
      <c r="C39" s="68">
        <f>+C40</f>
        <v>995977000</v>
      </c>
      <c r="D39" s="68">
        <f t="shared" si="12"/>
        <v>0</v>
      </c>
      <c r="E39" s="68">
        <f t="shared" si="12"/>
        <v>995977000</v>
      </c>
      <c r="F39" s="68">
        <f t="shared" si="12"/>
        <v>374561125</v>
      </c>
      <c r="G39" s="68">
        <f t="shared" si="12"/>
        <v>0</v>
      </c>
      <c r="H39" s="68">
        <f t="shared" si="12"/>
        <v>374561125</v>
      </c>
      <c r="L39" s="24"/>
    </row>
    <row r="40" spans="1:44" ht="23.25" customHeight="1" x14ac:dyDescent="0.25">
      <c r="A40" s="69" t="s">
        <v>104</v>
      </c>
      <c r="B40" s="70" t="s">
        <v>105</v>
      </c>
      <c r="C40" s="59">
        <f>+C41</f>
        <v>995977000</v>
      </c>
      <c r="D40" s="59">
        <f t="shared" si="12"/>
        <v>0</v>
      </c>
      <c r="E40" s="59">
        <f t="shared" si="12"/>
        <v>995977000</v>
      </c>
      <c r="F40" s="59">
        <f t="shared" si="12"/>
        <v>374561125</v>
      </c>
      <c r="G40" s="59">
        <f t="shared" si="12"/>
        <v>0</v>
      </c>
      <c r="H40" s="59">
        <f t="shared" si="12"/>
        <v>374561125</v>
      </c>
      <c r="L40" s="24"/>
    </row>
    <row r="41" spans="1:44" s="27" customFormat="1" x14ac:dyDescent="0.25">
      <c r="A41" s="69" t="s">
        <v>106</v>
      </c>
      <c r="B41" s="70" t="s">
        <v>107</v>
      </c>
      <c r="C41" s="59">
        <f>SUM(C42:C44)</f>
        <v>995977000</v>
      </c>
      <c r="D41" s="59">
        <f t="shared" ref="D41:H41" si="13">SUM(D42:D44)</f>
        <v>0</v>
      </c>
      <c r="E41" s="59">
        <f t="shared" si="13"/>
        <v>995977000</v>
      </c>
      <c r="F41" s="59">
        <f t="shared" si="13"/>
        <v>374561125</v>
      </c>
      <c r="G41" s="59">
        <f t="shared" si="13"/>
        <v>0</v>
      </c>
      <c r="H41" s="59">
        <f t="shared" si="13"/>
        <v>374561125</v>
      </c>
      <c r="J41" s="21"/>
      <c r="K41" s="21"/>
      <c r="L41" s="8"/>
    </row>
    <row r="42" spans="1:44" ht="29.25" customHeight="1" x14ac:dyDescent="0.25">
      <c r="A42" s="58" t="s">
        <v>108</v>
      </c>
      <c r="B42" s="33" t="s">
        <v>27</v>
      </c>
      <c r="C42" s="56">
        <v>927589000</v>
      </c>
      <c r="D42" s="25">
        <v>0</v>
      </c>
      <c r="E42" s="25">
        <f>+D42+'ENERO 2022 UNIVERSIDAD'!$E49</f>
        <v>927589000</v>
      </c>
      <c r="F42" s="25">
        <f>+[1]BENEF.INST.PROD.SERV.ESPECIA!$O$23</f>
        <v>357648734</v>
      </c>
      <c r="G42" s="25">
        <v>0</v>
      </c>
      <c r="H42" s="25">
        <f t="shared" ref="H42:H44" si="14">+F42-G42</f>
        <v>357648734</v>
      </c>
      <c r="L42" s="24"/>
      <c r="M42" s="28"/>
    </row>
    <row r="43" spans="1:44" ht="15.75" customHeight="1" x14ac:dyDescent="0.25">
      <c r="A43" s="58" t="s">
        <v>109</v>
      </c>
      <c r="B43" s="26" t="s">
        <v>28</v>
      </c>
      <c r="C43" s="56">
        <v>0</v>
      </c>
      <c r="D43" s="25">
        <v>0</v>
      </c>
      <c r="E43" s="25">
        <f>+D43+'ENERO 2022 UNIVERSIDAD'!$E50</f>
        <v>0</v>
      </c>
      <c r="F43" s="25">
        <f>+[1]BENEF.INST.EDUC.CONTINUADA!$K$13</f>
        <v>0</v>
      </c>
      <c r="G43" s="25">
        <v>0</v>
      </c>
      <c r="H43" s="25">
        <f t="shared" si="14"/>
        <v>0</v>
      </c>
      <c r="L43" s="24"/>
    </row>
    <row r="44" spans="1:44" ht="15.75" customHeight="1" x14ac:dyDescent="0.25">
      <c r="A44" s="58" t="s">
        <v>110</v>
      </c>
      <c r="B44" s="57" t="s">
        <v>29</v>
      </c>
      <c r="C44" s="56">
        <v>68388000</v>
      </c>
      <c r="D44" s="25">
        <v>0</v>
      </c>
      <c r="E44" s="25">
        <f>+D44+'ENERO 2022 UNIVERSIDAD'!$E51</f>
        <v>68388000</v>
      </c>
      <c r="F44" s="25">
        <f>+'[1]FONDO DE PUBLICACIONES'!$O$23</f>
        <v>16912391</v>
      </c>
      <c r="G44" s="25">
        <v>0</v>
      </c>
      <c r="H44" s="25">
        <f t="shared" si="14"/>
        <v>16912391</v>
      </c>
      <c r="J44" s="27"/>
      <c r="K44" s="27"/>
      <c r="L44" s="29"/>
    </row>
    <row r="45" spans="1:44" ht="15.75" customHeight="1" x14ac:dyDescent="0.25">
      <c r="A45" s="63" t="s">
        <v>111</v>
      </c>
      <c r="B45" s="45" t="s">
        <v>31</v>
      </c>
      <c r="C45" s="46">
        <f>+C46+C50+C60</f>
        <v>49600069000</v>
      </c>
      <c r="D45" s="46">
        <f t="shared" ref="D45:H45" si="15">+D46+D50+D60</f>
        <v>0</v>
      </c>
      <c r="E45" s="46">
        <f t="shared" si="15"/>
        <v>49600069000</v>
      </c>
      <c r="F45" s="46">
        <f t="shared" si="15"/>
        <v>13041673811</v>
      </c>
      <c r="G45" s="46">
        <f t="shared" si="15"/>
        <v>0</v>
      </c>
      <c r="H45" s="46">
        <f t="shared" si="15"/>
        <v>13041673811</v>
      </c>
      <c r="L45" s="24"/>
    </row>
    <row r="46" spans="1:44" ht="15.75" customHeight="1" x14ac:dyDescent="0.25">
      <c r="A46" s="71" t="s">
        <v>112</v>
      </c>
      <c r="B46" s="48" t="s">
        <v>113</v>
      </c>
      <c r="C46" s="72">
        <f>+C47</f>
        <v>3299500000</v>
      </c>
      <c r="D46" s="72">
        <f t="shared" ref="D46:H48" si="16">+D47</f>
        <v>0</v>
      </c>
      <c r="E46" s="72">
        <f t="shared" si="16"/>
        <v>3299500000</v>
      </c>
      <c r="F46" s="72">
        <f t="shared" si="16"/>
        <v>0</v>
      </c>
      <c r="G46" s="72">
        <f t="shared" si="16"/>
        <v>0</v>
      </c>
      <c r="H46" s="72">
        <f t="shared" si="16"/>
        <v>0</v>
      </c>
      <c r="L46" s="24"/>
    </row>
    <row r="47" spans="1:44" ht="15.75" customHeight="1" x14ac:dyDescent="0.25">
      <c r="A47" s="73" t="s">
        <v>114</v>
      </c>
      <c r="B47" s="51" t="s">
        <v>115</v>
      </c>
      <c r="C47" s="74">
        <f>+C48</f>
        <v>3299500000</v>
      </c>
      <c r="D47" s="74">
        <f t="shared" si="16"/>
        <v>0</v>
      </c>
      <c r="E47" s="74">
        <f t="shared" si="16"/>
        <v>3299500000</v>
      </c>
      <c r="F47" s="74">
        <f t="shared" si="16"/>
        <v>0</v>
      </c>
      <c r="G47" s="74">
        <f t="shared" si="16"/>
        <v>0</v>
      </c>
      <c r="H47" s="74">
        <f t="shared" si="16"/>
        <v>0</v>
      </c>
      <c r="L47" s="24"/>
    </row>
    <row r="48" spans="1:44" ht="20.25" customHeight="1" x14ac:dyDescent="0.25">
      <c r="A48" s="75" t="s">
        <v>116</v>
      </c>
      <c r="B48" s="54" t="s">
        <v>117</v>
      </c>
      <c r="C48" s="76">
        <f>+C49</f>
        <v>3299500000</v>
      </c>
      <c r="D48" s="76">
        <f t="shared" si="16"/>
        <v>0</v>
      </c>
      <c r="E48" s="76">
        <f t="shared" si="16"/>
        <v>3299500000</v>
      </c>
      <c r="F48" s="76">
        <f t="shared" si="16"/>
        <v>0</v>
      </c>
      <c r="G48" s="76">
        <f t="shared" si="16"/>
        <v>0</v>
      </c>
      <c r="H48" s="76">
        <f t="shared" si="16"/>
        <v>0</v>
      </c>
      <c r="L48" s="24"/>
    </row>
    <row r="49" spans="1:60" ht="23.25" customHeight="1" x14ac:dyDescent="0.25">
      <c r="A49" s="26" t="s">
        <v>118</v>
      </c>
      <c r="B49" s="33" t="s">
        <v>119</v>
      </c>
      <c r="C49" s="56">
        <v>3299500000</v>
      </c>
      <c r="D49" s="25">
        <v>0</v>
      </c>
      <c r="E49" s="25">
        <f>+D49+'ENERO 2022 UNIVERSIDAD'!$E56</f>
        <v>3299500000</v>
      </c>
      <c r="F49" s="25">
        <f>+'[1]LEY 1697 ESTAMPILLA_PRO_UNAL'!$O$23</f>
        <v>0</v>
      </c>
      <c r="G49" s="25">
        <v>0</v>
      </c>
      <c r="H49" s="25">
        <f t="shared" ref="H49" si="17">+F49-G49</f>
        <v>0</v>
      </c>
      <c r="L49" s="24"/>
    </row>
    <row r="50" spans="1:60" ht="21" customHeight="1" x14ac:dyDescent="0.25">
      <c r="A50" s="71" t="s">
        <v>120</v>
      </c>
      <c r="B50" s="48" t="s">
        <v>121</v>
      </c>
      <c r="C50" s="72">
        <f>+C51+C59</f>
        <v>46123670000</v>
      </c>
      <c r="D50" s="72">
        <f t="shared" ref="D50:H50" si="18">+D51+D59</f>
        <v>0</v>
      </c>
      <c r="E50" s="72">
        <f t="shared" si="18"/>
        <v>46123670000</v>
      </c>
      <c r="F50" s="72">
        <f t="shared" si="18"/>
        <v>12780933036</v>
      </c>
      <c r="G50" s="72">
        <f t="shared" si="18"/>
        <v>0</v>
      </c>
      <c r="H50" s="72">
        <f t="shared" si="18"/>
        <v>12780933036</v>
      </c>
      <c r="J50" s="30"/>
      <c r="L50" s="24"/>
    </row>
    <row r="51" spans="1:60" s="22" customFormat="1" ht="18.75" customHeight="1" x14ac:dyDescent="0.25">
      <c r="A51" s="73" t="s">
        <v>122</v>
      </c>
      <c r="B51" s="51" t="s">
        <v>123</v>
      </c>
      <c r="C51" s="74">
        <f>+C52</f>
        <v>42052859000</v>
      </c>
      <c r="D51" s="74">
        <f t="shared" ref="D51:H51" si="19">+D52</f>
        <v>0</v>
      </c>
      <c r="E51" s="74">
        <f t="shared" si="19"/>
        <v>42052859000</v>
      </c>
      <c r="F51" s="74">
        <f t="shared" si="19"/>
        <v>12072423255</v>
      </c>
      <c r="G51" s="74">
        <f t="shared" si="19"/>
        <v>0</v>
      </c>
      <c r="H51" s="74">
        <f t="shared" si="19"/>
        <v>12072423255</v>
      </c>
      <c r="I51" s="21"/>
      <c r="J51" s="23"/>
      <c r="K51" s="23"/>
      <c r="L51" s="24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</row>
    <row r="52" spans="1:60" s="22" customFormat="1" ht="19.5" customHeight="1" x14ac:dyDescent="0.25">
      <c r="A52" s="75" t="s">
        <v>124</v>
      </c>
      <c r="B52" s="54" t="s">
        <v>125</v>
      </c>
      <c r="C52" s="76">
        <f>SUM(C53:C58)</f>
        <v>42052859000</v>
      </c>
      <c r="D52" s="76">
        <f t="shared" ref="D52:H52" si="20">SUM(D53:D58)</f>
        <v>0</v>
      </c>
      <c r="E52" s="76">
        <f t="shared" si="20"/>
        <v>42052859000</v>
      </c>
      <c r="F52" s="76">
        <f t="shared" si="20"/>
        <v>12072423255</v>
      </c>
      <c r="G52" s="76">
        <f t="shared" si="20"/>
        <v>0</v>
      </c>
      <c r="H52" s="76">
        <f t="shared" si="20"/>
        <v>12072423255</v>
      </c>
      <c r="I52" s="21"/>
      <c r="J52" s="23"/>
      <c r="K52" s="23"/>
      <c r="L52" s="24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</row>
    <row r="53" spans="1:60" s="22" customFormat="1" ht="15.75" customHeight="1" x14ac:dyDescent="0.25">
      <c r="A53" s="26" t="s">
        <v>126</v>
      </c>
      <c r="B53" s="33" t="s">
        <v>33</v>
      </c>
      <c r="C53" s="56">
        <v>31740069000</v>
      </c>
      <c r="D53" s="25">
        <v>0</v>
      </c>
      <c r="E53" s="25">
        <f>+D53+'ENERO 2022 UNIVERSIDAD'!$E60</f>
        <v>31740069000</v>
      </c>
      <c r="F53" s="25">
        <f>+'[1]TRANS NACION ART 86'!$O$23</f>
        <v>2188846088</v>
      </c>
      <c r="G53" s="25">
        <v>0</v>
      </c>
      <c r="H53" s="25">
        <f t="shared" ref="H53:H58" si="21">+F53-G53</f>
        <v>2188846088</v>
      </c>
      <c r="I53" s="21"/>
      <c r="J53" s="23"/>
      <c r="K53" s="23"/>
      <c r="L53" s="24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</row>
    <row r="54" spans="1:60" s="22" customFormat="1" ht="15.75" customHeight="1" x14ac:dyDescent="0.25">
      <c r="A54" s="26" t="s">
        <v>127</v>
      </c>
      <c r="B54" s="26" t="s">
        <v>34</v>
      </c>
      <c r="C54" s="56">
        <v>1189119000</v>
      </c>
      <c r="D54" s="25">
        <v>0</v>
      </c>
      <c r="E54" s="25">
        <f>+D54+'ENERO 2022 UNIVERSIDAD'!$E61</f>
        <v>1189119000</v>
      </c>
      <c r="F54" s="25">
        <f>+'[1]TRANS NACION ART 87'!$O$23</f>
        <v>0</v>
      </c>
      <c r="G54" s="25">
        <v>0</v>
      </c>
      <c r="H54" s="25">
        <f t="shared" si="21"/>
        <v>0</v>
      </c>
      <c r="I54" s="21"/>
      <c r="J54" s="23"/>
      <c r="K54" s="23"/>
      <c r="L54" s="24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60" s="22" customFormat="1" ht="15.75" customHeight="1" x14ac:dyDescent="0.25">
      <c r="A55" s="26" t="s">
        <v>128</v>
      </c>
      <c r="B55" s="26" t="s">
        <v>35</v>
      </c>
      <c r="C55" s="56">
        <v>711575000</v>
      </c>
      <c r="D55" s="25">
        <v>0</v>
      </c>
      <c r="E55" s="25">
        <f>+D55+'ENERO 2022 UNIVERSIDAD'!$E62</f>
        <v>711575000</v>
      </c>
      <c r="F55" s="25">
        <f>+'[1]TRANS NACION 10%'!$O$23</f>
        <v>0</v>
      </c>
      <c r="G55" s="25">
        <v>0</v>
      </c>
      <c r="H55" s="25">
        <f t="shared" si="21"/>
        <v>0</v>
      </c>
      <c r="I55" s="21"/>
      <c r="J55" s="21"/>
      <c r="K55" s="21"/>
      <c r="L55" s="8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</row>
    <row r="56" spans="1:60" s="22" customFormat="1" ht="15.75" customHeight="1" x14ac:dyDescent="0.25">
      <c r="A56" s="26" t="s">
        <v>129</v>
      </c>
      <c r="B56" s="26" t="s">
        <v>37</v>
      </c>
      <c r="C56" s="56">
        <v>0</v>
      </c>
      <c r="D56" s="25">
        <v>0</v>
      </c>
      <c r="E56" s="25">
        <f>+D56+'ENERO 2022 UNIVERSIDAD'!$E63</f>
        <v>0</v>
      </c>
      <c r="F56" s="25">
        <f>+'[1]TRANS NACION SANEA PASIVOS'!$O$23</f>
        <v>0</v>
      </c>
      <c r="G56" s="25">
        <v>0</v>
      </c>
      <c r="H56" s="25">
        <f t="shared" si="21"/>
        <v>0</v>
      </c>
      <c r="I56" s="21"/>
      <c r="J56" s="21"/>
      <c r="K56" s="21"/>
      <c r="L56" s="8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</row>
    <row r="57" spans="1:60" s="22" customFormat="1" ht="15.75" customHeight="1" x14ac:dyDescent="0.25">
      <c r="A57" s="26" t="s">
        <v>130</v>
      </c>
      <c r="B57" s="26" t="s">
        <v>38</v>
      </c>
      <c r="C57" s="56">
        <v>1308096000</v>
      </c>
      <c r="D57" s="25">
        <v>0</v>
      </c>
      <c r="E57" s="25">
        <f>+D57+'ENERO 2022 UNIVERSIDAD'!$E64</f>
        <v>1308096000</v>
      </c>
      <c r="F57" s="25">
        <f>+'[1]TRANS NACION EXCED COOPERATIVAS'!$O$23</f>
        <v>2168759330</v>
      </c>
      <c r="G57" s="25">
        <v>0</v>
      </c>
      <c r="H57" s="25">
        <f t="shared" si="21"/>
        <v>2168759330</v>
      </c>
      <c r="I57" s="21"/>
      <c r="J57" s="21"/>
      <c r="K57" s="21"/>
      <c r="L57" s="8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</row>
    <row r="58" spans="1:60" s="22" customFormat="1" ht="15.75" customHeight="1" x14ac:dyDescent="0.25">
      <c r="A58" s="26" t="s">
        <v>131</v>
      </c>
      <c r="B58" s="57" t="s">
        <v>36</v>
      </c>
      <c r="C58" s="56">
        <v>7104000000</v>
      </c>
      <c r="D58" s="25">
        <v>0</v>
      </c>
      <c r="E58" s="25">
        <f>+D58+'ENERO 2022 UNIVERSIDAD'!$E65</f>
        <v>7104000000</v>
      </c>
      <c r="F58" s="25">
        <f>+'[1]TRANS NACION PLAN FOMENTO CALID'!$O$23</f>
        <v>7714817837</v>
      </c>
      <c r="G58" s="25">
        <v>0</v>
      </c>
      <c r="H58" s="25">
        <f t="shared" si="21"/>
        <v>7714817837</v>
      </c>
      <c r="I58" s="21"/>
      <c r="J58" s="21"/>
      <c r="K58" s="21"/>
      <c r="L58" s="8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</row>
    <row r="59" spans="1:60" s="22" customFormat="1" ht="22.5" customHeight="1" x14ac:dyDescent="0.25">
      <c r="A59" s="73" t="s">
        <v>132</v>
      </c>
      <c r="B59" s="51" t="s">
        <v>133</v>
      </c>
      <c r="C59" s="74">
        <v>4070811000</v>
      </c>
      <c r="D59" s="74">
        <v>0</v>
      </c>
      <c r="E59" s="74">
        <f>+D59+'ENERO 2022 UNIVERSIDAD'!$E66</f>
        <v>4070811000</v>
      </c>
      <c r="F59" s="74">
        <f>+'[1]DEVOLUCION IVA'!$O$23</f>
        <v>708509781</v>
      </c>
      <c r="G59" s="74">
        <v>0</v>
      </c>
      <c r="H59" s="74">
        <f>+F59-G59</f>
        <v>708509781</v>
      </c>
      <c r="I59" s="21"/>
      <c r="J59" s="21"/>
      <c r="K59" s="21"/>
      <c r="L59" s="8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</row>
    <row r="60" spans="1:60" s="22" customFormat="1" ht="20.25" customHeight="1" x14ac:dyDescent="0.25">
      <c r="A60" s="71" t="s">
        <v>134</v>
      </c>
      <c r="B60" s="48" t="s">
        <v>135</v>
      </c>
      <c r="C60" s="77">
        <f t="shared" ref="C60:H61" si="22">+C61</f>
        <v>176899000</v>
      </c>
      <c r="D60" s="77">
        <f t="shared" si="22"/>
        <v>0</v>
      </c>
      <c r="E60" s="77">
        <f t="shared" si="22"/>
        <v>176899000</v>
      </c>
      <c r="F60" s="77">
        <f t="shared" si="22"/>
        <v>260740775</v>
      </c>
      <c r="G60" s="77">
        <f t="shared" si="22"/>
        <v>0</v>
      </c>
      <c r="H60" s="77">
        <f t="shared" si="22"/>
        <v>260740775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</row>
    <row r="61" spans="1:60" s="22" customFormat="1" ht="15.75" customHeight="1" x14ac:dyDescent="0.25">
      <c r="A61" s="66" t="s">
        <v>136</v>
      </c>
      <c r="B61" s="51" t="s">
        <v>137</v>
      </c>
      <c r="C61" s="62">
        <f t="shared" si="22"/>
        <v>176899000</v>
      </c>
      <c r="D61" s="62">
        <f t="shared" si="22"/>
        <v>0</v>
      </c>
      <c r="E61" s="62">
        <f t="shared" si="22"/>
        <v>176899000</v>
      </c>
      <c r="F61" s="62">
        <f t="shared" si="22"/>
        <v>260740775</v>
      </c>
      <c r="G61" s="62">
        <f t="shared" si="22"/>
        <v>0</v>
      </c>
      <c r="H61" s="62">
        <f t="shared" si="22"/>
        <v>260740775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</row>
    <row r="62" spans="1:60" s="22" customFormat="1" ht="15.75" customHeight="1" x14ac:dyDescent="0.25">
      <c r="A62" s="26" t="s">
        <v>138</v>
      </c>
      <c r="B62" s="78" t="s">
        <v>139</v>
      </c>
      <c r="C62" s="56">
        <v>176899000</v>
      </c>
      <c r="D62" s="25">
        <v>0</v>
      </c>
      <c r="E62" s="25">
        <f>+D62+'ENERO 2022 UNIVERSIDAD'!$E69</f>
        <v>176899000</v>
      </c>
      <c r="F62" s="25">
        <f>+'[1]CUOTAS PARTES PENSION'!$O$23</f>
        <v>260740775</v>
      </c>
      <c r="G62" s="25">
        <v>0</v>
      </c>
      <c r="H62" s="25">
        <f t="shared" ref="H62" si="23">+F62-G62</f>
        <v>260740775</v>
      </c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</row>
    <row r="63" spans="1:60" s="22" customFormat="1" ht="12.75" x14ac:dyDescent="0.25">
      <c r="A63" s="79" t="s">
        <v>140</v>
      </c>
      <c r="B63" s="80" t="s">
        <v>39</v>
      </c>
      <c r="C63" s="40">
        <f>+C64+C66+C69+C76</f>
        <v>1227122000</v>
      </c>
      <c r="D63" s="40">
        <f t="shared" ref="D63:H63" si="24">+D64+D66+D69+D76</f>
        <v>0</v>
      </c>
      <c r="E63" s="40">
        <f t="shared" si="24"/>
        <v>1227122000</v>
      </c>
      <c r="F63" s="40">
        <f t="shared" si="24"/>
        <v>131012861</v>
      </c>
      <c r="G63" s="40">
        <f t="shared" si="24"/>
        <v>0</v>
      </c>
      <c r="H63" s="40">
        <f t="shared" si="24"/>
        <v>131012861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</row>
    <row r="64" spans="1:60" s="22" customFormat="1" ht="12.75" x14ac:dyDescent="0.25">
      <c r="A64" s="81" t="s">
        <v>141</v>
      </c>
      <c r="B64" s="42" t="s">
        <v>142</v>
      </c>
      <c r="C64" s="43">
        <f>+C65</f>
        <v>0</v>
      </c>
      <c r="D64" s="43">
        <f t="shared" ref="D64:H64" si="25">+D65</f>
        <v>0</v>
      </c>
      <c r="E64" s="43">
        <f t="shared" si="25"/>
        <v>0</v>
      </c>
      <c r="F64" s="43">
        <f t="shared" si="25"/>
        <v>0</v>
      </c>
      <c r="G64" s="43">
        <f t="shared" si="25"/>
        <v>0</v>
      </c>
      <c r="H64" s="43">
        <f t="shared" si="25"/>
        <v>0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</row>
    <row r="65" spans="1:60" s="22" customFormat="1" ht="12.75" x14ac:dyDescent="0.25">
      <c r="A65" s="63" t="s">
        <v>143</v>
      </c>
      <c r="B65" s="45" t="s">
        <v>144</v>
      </c>
      <c r="C65" s="46">
        <v>0</v>
      </c>
      <c r="D65" s="46">
        <v>0</v>
      </c>
      <c r="E65" s="46">
        <f>+D65+'ENERO 2022 UNIVERSIDAD'!$E72</f>
        <v>0</v>
      </c>
      <c r="F65" s="46">
        <v>0</v>
      </c>
      <c r="G65" s="46">
        <v>0</v>
      </c>
      <c r="H65" s="46">
        <f t="shared" ref="H65" si="26">+F65-G65</f>
        <v>0</v>
      </c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</row>
    <row r="66" spans="1:60" s="32" customFormat="1" ht="12.75" x14ac:dyDescent="0.25">
      <c r="A66" s="81" t="s">
        <v>145</v>
      </c>
      <c r="B66" s="42" t="s">
        <v>42</v>
      </c>
      <c r="C66" s="43">
        <f t="shared" ref="C66:H67" si="27">+C67</f>
        <v>1016489000</v>
      </c>
      <c r="D66" s="43">
        <f t="shared" si="27"/>
        <v>0</v>
      </c>
      <c r="E66" s="43">
        <f t="shared" si="27"/>
        <v>1016489000</v>
      </c>
      <c r="F66" s="43">
        <f t="shared" si="27"/>
        <v>122345765</v>
      </c>
      <c r="G66" s="43">
        <f t="shared" si="27"/>
        <v>0</v>
      </c>
      <c r="H66" s="43">
        <f t="shared" si="27"/>
        <v>122345765</v>
      </c>
    </row>
    <row r="67" spans="1:60" s="32" customFormat="1" ht="12.75" x14ac:dyDescent="0.25">
      <c r="A67" s="63" t="s">
        <v>146</v>
      </c>
      <c r="B67" s="45" t="s">
        <v>147</v>
      </c>
      <c r="C67" s="46">
        <f t="shared" si="27"/>
        <v>1016489000</v>
      </c>
      <c r="D67" s="46">
        <f t="shared" si="27"/>
        <v>0</v>
      </c>
      <c r="E67" s="46">
        <f t="shared" si="27"/>
        <v>1016489000</v>
      </c>
      <c r="F67" s="46">
        <f t="shared" si="27"/>
        <v>122345765</v>
      </c>
      <c r="G67" s="46">
        <f t="shared" si="27"/>
        <v>0</v>
      </c>
      <c r="H67" s="46">
        <f t="shared" si="27"/>
        <v>122345765</v>
      </c>
    </row>
    <row r="68" spans="1:60" s="32" customFormat="1" ht="12.75" x14ac:dyDescent="0.25">
      <c r="A68" s="82" t="s">
        <v>148</v>
      </c>
      <c r="B68" s="83" t="s">
        <v>43</v>
      </c>
      <c r="C68" s="84">
        <v>1016489000</v>
      </c>
      <c r="D68" s="25">
        <v>0</v>
      </c>
      <c r="E68" s="25">
        <f>+D68+'ENERO 2022 UNIVERSIDAD'!$E75</f>
        <v>1016489000</v>
      </c>
      <c r="F68" s="31">
        <f>+'[1]RECURSOS PROP LIBRE DEST'!$O$23</f>
        <v>122345765</v>
      </c>
      <c r="G68" s="31">
        <v>0</v>
      </c>
      <c r="H68" s="25">
        <f t="shared" ref="H68" si="28">+F68-G68</f>
        <v>122345765</v>
      </c>
    </row>
    <row r="69" spans="1:60" s="32" customFormat="1" ht="12.75" x14ac:dyDescent="0.25">
      <c r="A69" s="81" t="s">
        <v>149</v>
      </c>
      <c r="B69" s="42" t="s">
        <v>150</v>
      </c>
      <c r="C69" s="43">
        <f>+C70</f>
        <v>210633000</v>
      </c>
      <c r="D69" s="43">
        <f t="shared" ref="D69:H69" si="29">+D70</f>
        <v>0</v>
      </c>
      <c r="E69" s="43">
        <f t="shared" si="29"/>
        <v>210633000</v>
      </c>
      <c r="F69" s="43">
        <f t="shared" si="29"/>
        <v>8667096</v>
      </c>
      <c r="G69" s="43">
        <f t="shared" si="29"/>
        <v>0</v>
      </c>
      <c r="H69" s="43">
        <f t="shared" si="29"/>
        <v>8667096</v>
      </c>
    </row>
    <row r="70" spans="1:60" s="32" customFormat="1" ht="12.75" x14ac:dyDescent="0.25">
      <c r="A70" s="63" t="s">
        <v>151</v>
      </c>
      <c r="B70" s="45" t="s">
        <v>152</v>
      </c>
      <c r="C70" s="46">
        <f>+C71+C74</f>
        <v>210633000</v>
      </c>
      <c r="D70" s="46">
        <f t="shared" ref="D70:H70" si="30">+D71+D74</f>
        <v>0</v>
      </c>
      <c r="E70" s="46">
        <f t="shared" si="30"/>
        <v>210633000</v>
      </c>
      <c r="F70" s="46">
        <f t="shared" si="30"/>
        <v>8667096</v>
      </c>
      <c r="G70" s="46">
        <f t="shared" si="30"/>
        <v>0</v>
      </c>
      <c r="H70" s="46">
        <f t="shared" si="30"/>
        <v>8667096</v>
      </c>
    </row>
    <row r="71" spans="1:60" s="22" customFormat="1" ht="27" customHeight="1" x14ac:dyDescent="0.25">
      <c r="A71" s="75" t="s">
        <v>153</v>
      </c>
      <c r="B71" s="54" t="s">
        <v>154</v>
      </c>
      <c r="C71" s="76">
        <f>+C72</f>
        <v>150915000</v>
      </c>
      <c r="D71" s="76">
        <f t="shared" ref="D71:H71" si="31">+D72</f>
        <v>0</v>
      </c>
      <c r="E71" s="76">
        <f t="shared" si="31"/>
        <v>150915000</v>
      </c>
      <c r="F71" s="76">
        <f t="shared" si="31"/>
        <v>6581368</v>
      </c>
      <c r="G71" s="76">
        <f t="shared" si="31"/>
        <v>0</v>
      </c>
      <c r="H71" s="76">
        <f t="shared" si="31"/>
        <v>6581368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</row>
    <row r="72" spans="1:60" s="22" customFormat="1" ht="12.75" x14ac:dyDescent="0.25">
      <c r="A72" s="85" t="s">
        <v>155</v>
      </c>
      <c r="B72" s="33" t="s">
        <v>40</v>
      </c>
      <c r="C72" s="56">
        <v>150915000</v>
      </c>
      <c r="D72" s="25">
        <v>0</v>
      </c>
      <c r="E72" s="25">
        <f>+D72+'ENERO 2022 UNIVERSIDAD'!$E79</f>
        <v>150915000</v>
      </c>
      <c r="F72" s="25">
        <f>+'[1]PRESTAMO VIVIENDA ADMTIVOS.'!$O$23</f>
        <v>6581368</v>
      </c>
      <c r="G72" s="25">
        <v>0</v>
      </c>
      <c r="H72" s="25">
        <f>+F72-G72</f>
        <v>6581368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</row>
    <row r="73" spans="1:60" ht="15.75" customHeight="1" x14ac:dyDescent="0.2">
      <c r="A73" s="86" t="s">
        <v>156</v>
      </c>
      <c r="B73" s="87" t="s">
        <v>157</v>
      </c>
      <c r="C73" s="76">
        <f>+C74</f>
        <v>59718000</v>
      </c>
      <c r="D73" s="76">
        <f t="shared" ref="D73:H73" si="32">+D74</f>
        <v>0</v>
      </c>
      <c r="E73" s="76">
        <f t="shared" si="32"/>
        <v>59718000</v>
      </c>
      <c r="F73" s="76">
        <f t="shared" si="32"/>
        <v>2085728</v>
      </c>
      <c r="G73" s="76">
        <f t="shared" si="32"/>
        <v>0</v>
      </c>
      <c r="H73" s="76">
        <f t="shared" si="32"/>
        <v>2085728</v>
      </c>
      <c r="I73" s="24"/>
      <c r="J73" s="21"/>
      <c r="K73" s="21"/>
      <c r="L73" s="8"/>
    </row>
    <row r="74" spans="1:60" ht="15.75" customHeight="1" x14ac:dyDescent="0.25">
      <c r="A74" s="85" t="s">
        <v>158</v>
      </c>
      <c r="B74" s="26" t="s">
        <v>40</v>
      </c>
      <c r="C74" s="56">
        <v>59718000</v>
      </c>
      <c r="D74" s="25">
        <v>0</v>
      </c>
      <c r="E74" s="25">
        <f>+D74+'ENERO 2022 UNIVERSIDAD'!$E81</f>
        <v>59718000</v>
      </c>
      <c r="F74" s="25">
        <f>+'[1]PRESTAMO ORDINARIO ADMTIVOS.'!$O$23</f>
        <v>2085728</v>
      </c>
      <c r="G74" s="25">
        <v>0</v>
      </c>
      <c r="H74" s="25">
        <f>+F74-G74</f>
        <v>2085728</v>
      </c>
      <c r="J74" s="21"/>
      <c r="K74" s="21"/>
      <c r="L74" s="8"/>
    </row>
    <row r="75" spans="1:60" ht="15.75" customHeight="1" x14ac:dyDescent="0.25">
      <c r="A75" s="81" t="s">
        <v>159</v>
      </c>
      <c r="B75" s="42" t="s">
        <v>160</v>
      </c>
      <c r="C75" s="43">
        <f>+C76</f>
        <v>0</v>
      </c>
      <c r="D75" s="43">
        <f t="shared" ref="D75:H75" si="33">+D76</f>
        <v>0</v>
      </c>
      <c r="E75" s="43">
        <f t="shared" si="33"/>
        <v>0</v>
      </c>
      <c r="F75" s="43">
        <f t="shared" si="33"/>
        <v>0</v>
      </c>
      <c r="G75" s="43">
        <f t="shared" si="33"/>
        <v>0</v>
      </c>
      <c r="H75" s="43">
        <f t="shared" si="33"/>
        <v>0</v>
      </c>
      <c r="J75" s="21"/>
      <c r="K75" s="21"/>
      <c r="L75" s="8"/>
    </row>
    <row r="76" spans="1:60" ht="15.75" customHeight="1" x14ac:dyDescent="0.25">
      <c r="A76" s="63" t="s">
        <v>161</v>
      </c>
      <c r="B76" s="45" t="s">
        <v>162</v>
      </c>
      <c r="C76" s="46">
        <f>+C77+C80</f>
        <v>0</v>
      </c>
      <c r="D76" s="46">
        <f t="shared" ref="D76:H76" si="34">+D77+D80</f>
        <v>0</v>
      </c>
      <c r="E76" s="46">
        <f t="shared" si="34"/>
        <v>0</v>
      </c>
      <c r="F76" s="46">
        <f t="shared" si="34"/>
        <v>0</v>
      </c>
      <c r="G76" s="46">
        <f t="shared" si="34"/>
        <v>0</v>
      </c>
      <c r="H76" s="46">
        <f t="shared" si="34"/>
        <v>0</v>
      </c>
      <c r="J76" s="21"/>
      <c r="K76" s="21"/>
      <c r="L76" s="21"/>
    </row>
    <row r="77" spans="1:60" ht="15.75" customHeight="1" x14ac:dyDescent="0.25">
      <c r="A77" s="88" t="s">
        <v>163</v>
      </c>
      <c r="B77" s="48" t="s">
        <v>164</v>
      </c>
      <c r="C77" s="49">
        <f>+C79</f>
        <v>0</v>
      </c>
      <c r="D77" s="49">
        <f t="shared" ref="D77:H77" si="35">+D79</f>
        <v>0</v>
      </c>
      <c r="E77" s="49">
        <f t="shared" si="35"/>
        <v>0</v>
      </c>
      <c r="F77" s="49">
        <f t="shared" si="35"/>
        <v>0</v>
      </c>
      <c r="G77" s="49">
        <f t="shared" si="35"/>
        <v>0</v>
      </c>
      <c r="H77" s="49">
        <f t="shared" si="35"/>
        <v>0</v>
      </c>
      <c r="J77" s="21"/>
      <c r="K77" s="21"/>
      <c r="L77" s="21"/>
    </row>
    <row r="78" spans="1:60" ht="15.75" customHeight="1" x14ac:dyDescent="0.25">
      <c r="A78" s="26" t="s">
        <v>165</v>
      </c>
      <c r="B78" s="78" t="s">
        <v>41</v>
      </c>
      <c r="C78" s="56"/>
      <c r="D78" s="25">
        <v>0</v>
      </c>
      <c r="E78" s="25">
        <f>+D78+'ENERO 2022 UNIVERSIDAD'!$E85</f>
        <v>0</v>
      </c>
      <c r="F78" s="25">
        <v>0</v>
      </c>
      <c r="G78" s="25">
        <v>0</v>
      </c>
      <c r="H78" s="25">
        <f>+F78-G78</f>
        <v>0</v>
      </c>
      <c r="J78" s="21"/>
      <c r="K78" s="21"/>
      <c r="L78" s="8"/>
    </row>
    <row r="79" spans="1:60" s="22" customFormat="1" ht="15.75" customHeight="1" x14ac:dyDescent="0.25">
      <c r="A79" s="88" t="s">
        <v>166</v>
      </c>
      <c r="B79" s="48" t="s">
        <v>167</v>
      </c>
      <c r="C79" s="49">
        <f>+C80+C89</f>
        <v>0</v>
      </c>
      <c r="D79" s="49">
        <f t="shared" ref="D79:H79" si="36">+D80+D89</f>
        <v>0</v>
      </c>
      <c r="E79" s="49">
        <f t="shared" si="36"/>
        <v>0</v>
      </c>
      <c r="F79" s="49">
        <f t="shared" si="36"/>
        <v>0</v>
      </c>
      <c r="G79" s="49">
        <f t="shared" si="36"/>
        <v>0</v>
      </c>
      <c r="H79" s="49">
        <f t="shared" si="36"/>
        <v>0</v>
      </c>
      <c r="I79" s="21"/>
      <c r="J79" s="21"/>
      <c r="K79" s="21"/>
      <c r="L79" s="8"/>
      <c r="M79" s="23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</row>
    <row r="80" spans="1:60" ht="15.75" customHeight="1" x14ac:dyDescent="0.25">
      <c r="A80" s="89" t="s">
        <v>168</v>
      </c>
      <c r="B80" s="51" t="s">
        <v>169</v>
      </c>
      <c r="C80" s="52">
        <f>SUM(C81:C88)</f>
        <v>0</v>
      </c>
      <c r="D80" s="52">
        <f t="shared" ref="D80:H80" si="37">SUM(D81:D88)</f>
        <v>0</v>
      </c>
      <c r="E80" s="52">
        <f t="shared" si="37"/>
        <v>0</v>
      </c>
      <c r="F80" s="52">
        <f t="shared" si="37"/>
        <v>0</v>
      </c>
      <c r="G80" s="52">
        <f t="shared" si="37"/>
        <v>0</v>
      </c>
      <c r="H80" s="52">
        <f t="shared" si="37"/>
        <v>0</v>
      </c>
      <c r="J80" s="21"/>
      <c r="K80" s="21"/>
      <c r="L80" s="8"/>
      <c r="M80" s="21"/>
    </row>
    <row r="81" spans="1:44" ht="15.75" customHeight="1" x14ac:dyDescent="0.25">
      <c r="A81" s="26" t="s">
        <v>170</v>
      </c>
      <c r="B81" s="33" t="s">
        <v>171</v>
      </c>
      <c r="C81" s="56"/>
      <c r="D81" s="25">
        <v>0</v>
      </c>
      <c r="E81" s="25">
        <f>+D81+'ENERO 2022 UNIVERSIDAD'!$E88</f>
        <v>0</v>
      </c>
      <c r="F81" s="25">
        <v>0</v>
      </c>
      <c r="G81" s="25">
        <v>0</v>
      </c>
      <c r="H81" s="25">
        <f t="shared" ref="H81:H88" si="38">+F81-G81</f>
        <v>0</v>
      </c>
      <c r="J81" s="21"/>
      <c r="K81" s="21"/>
      <c r="L81" s="8"/>
    </row>
    <row r="82" spans="1:44" ht="15.75" customHeight="1" x14ac:dyDescent="0.25">
      <c r="A82" s="26" t="s">
        <v>172</v>
      </c>
      <c r="B82" s="26" t="s">
        <v>173</v>
      </c>
      <c r="C82" s="56"/>
      <c r="D82" s="25">
        <v>0</v>
      </c>
      <c r="E82" s="25">
        <f>+D82+'ENERO 2022 UNIVERSIDAD'!$E89</f>
        <v>0</v>
      </c>
      <c r="F82" s="25">
        <v>0</v>
      </c>
      <c r="G82" s="25">
        <v>0</v>
      </c>
      <c r="H82" s="25">
        <f t="shared" si="38"/>
        <v>0</v>
      </c>
      <c r="J82" s="21"/>
      <c r="K82" s="21"/>
      <c r="L82" s="8"/>
    </row>
    <row r="83" spans="1:44" ht="25.5" x14ac:dyDescent="0.25">
      <c r="A83" s="26" t="s">
        <v>174</v>
      </c>
      <c r="B83" s="26" t="s">
        <v>175</v>
      </c>
      <c r="C83" s="56"/>
      <c r="D83" s="25">
        <v>0</v>
      </c>
      <c r="E83" s="25">
        <f>+D83+'ENERO 2022 UNIVERSIDAD'!$E90</f>
        <v>0</v>
      </c>
      <c r="F83" s="25">
        <v>0</v>
      </c>
      <c r="G83" s="25">
        <v>0</v>
      </c>
      <c r="H83" s="25">
        <f t="shared" si="38"/>
        <v>0</v>
      </c>
      <c r="J83" s="21"/>
      <c r="K83" s="21"/>
      <c r="L83" s="8"/>
    </row>
    <row r="84" spans="1:44" ht="25.5" x14ac:dyDescent="0.25">
      <c r="A84" s="26" t="s">
        <v>176</v>
      </c>
      <c r="B84" s="26" t="s">
        <v>32</v>
      </c>
      <c r="C84" s="56"/>
      <c r="D84" s="25">
        <v>0</v>
      </c>
      <c r="E84" s="25">
        <f>+D84+'ENERO 2022 UNIVERSIDAD'!$E91</f>
        <v>0</v>
      </c>
      <c r="F84" s="25">
        <v>0</v>
      </c>
      <c r="G84" s="25">
        <v>0</v>
      </c>
      <c r="H84" s="25">
        <f t="shared" si="38"/>
        <v>0</v>
      </c>
      <c r="J84" s="21"/>
      <c r="K84" s="21"/>
      <c r="L84" s="21"/>
    </row>
    <row r="85" spans="1:44" s="18" customFormat="1" x14ac:dyDescent="0.25">
      <c r="A85" s="26" t="s">
        <v>177</v>
      </c>
      <c r="B85" s="26" t="s">
        <v>178</v>
      </c>
      <c r="C85" s="56"/>
      <c r="D85" s="25">
        <v>0</v>
      </c>
      <c r="E85" s="25">
        <f>+D85+'ENERO 2022 UNIVERSIDAD'!$E92</f>
        <v>0</v>
      </c>
      <c r="F85" s="25">
        <v>0</v>
      </c>
      <c r="G85" s="25">
        <v>0</v>
      </c>
      <c r="H85" s="25">
        <f t="shared" si="38"/>
        <v>0</v>
      </c>
      <c r="I85" s="23"/>
      <c r="J85" s="21"/>
      <c r="K85" s="21"/>
      <c r="L85" s="21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</row>
    <row r="86" spans="1:44" s="18" customFormat="1" x14ac:dyDescent="0.25">
      <c r="A86" s="26" t="s">
        <v>179</v>
      </c>
      <c r="B86" s="26" t="s">
        <v>180</v>
      </c>
      <c r="C86" s="56"/>
      <c r="D86" s="25">
        <v>0</v>
      </c>
      <c r="E86" s="25">
        <f>+D86+'ENERO 2022 UNIVERSIDAD'!$E93</f>
        <v>0</v>
      </c>
      <c r="F86" s="25">
        <v>0</v>
      </c>
      <c r="G86" s="25">
        <v>0</v>
      </c>
      <c r="H86" s="25">
        <f t="shared" si="38"/>
        <v>0</v>
      </c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</row>
    <row r="87" spans="1:44" s="18" customFormat="1" ht="25.5" x14ac:dyDescent="0.25">
      <c r="A87" s="26" t="s">
        <v>181</v>
      </c>
      <c r="B87" s="26" t="s">
        <v>182</v>
      </c>
      <c r="C87" s="56"/>
      <c r="D87" s="25">
        <v>0</v>
      </c>
      <c r="E87" s="25">
        <f>+D87+'ENERO 2022 UNIVERSIDAD'!$E94</f>
        <v>0</v>
      </c>
      <c r="F87" s="25">
        <v>0</v>
      </c>
      <c r="G87" s="25">
        <v>0</v>
      </c>
      <c r="H87" s="25">
        <f t="shared" si="38"/>
        <v>0</v>
      </c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</row>
    <row r="88" spans="1:44" s="18" customFormat="1" x14ac:dyDescent="0.25">
      <c r="A88" s="26" t="s">
        <v>183</v>
      </c>
      <c r="B88" s="26" t="s">
        <v>184</v>
      </c>
      <c r="C88" s="56"/>
      <c r="D88" s="25">
        <v>0</v>
      </c>
      <c r="E88" s="25">
        <f>+D88+'ENERO 2022 UNIVERSIDAD'!$E95</f>
        <v>0</v>
      </c>
      <c r="F88" s="25">
        <v>0</v>
      </c>
      <c r="G88" s="25">
        <v>0</v>
      </c>
      <c r="H88" s="25">
        <f t="shared" si="38"/>
        <v>0</v>
      </c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</row>
    <row r="89" spans="1:44" s="18" customFormat="1" x14ac:dyDescent="0.25">
      <c r="A89" s="90" t="s">
        <v>185</v>
      </c>
      <c r="B89" s="51" t="s">
        <v>186</v>
      </c>
      <c r="C89" s="74">
        <f>+C90</f>
        <v>0</v>
      </c>
      <c r="D89" s="74">
        <f t="shared" ref="D89:H89" si="39">+D90</f>
        <v>0</v>
      </c>
      <c r="E89" s="74">
        <f t="shared" si="39"/>
        <v>0</v>
      </c>
      <c r="F89" s="74">
        <f t="shared" si="39"/>
        <v>0</v>
      </c>
      <c r="G89" s="74">
        <f t="shared" si="39"/>
        <v>0</v>
      </c>
      <c r="H89" s="74">
        <f t="shared" si="39"/>
        <v>0</v>
      </c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</row>
    <row r="90" spans="1:44" s="18" customFormat="1" x14ac:dyDescent="0.25">
      <c r="A90" s="91" t="s">
        <v>187</v>
      </c>
      <c r="B90" s="91" t="s">
        <v>41</v>
      </c>
      <c r="C90" s="92"/>
      <c r="D90" s="25">
        <v>0</v>
      </c>
      <c r="E90" s="25">
        <f>+D90+'ENERO 2022 UNIVERSIDAD'!$E97</f>
        <v>0</v>
      </c>
      <c r="F90" s="25">
        <v>0</v>
      </c>
      <c r="G90" s="25">
        <v>0</v>
      </c>
      <c r="H90" s="25">
        <f t="shared" ref="H90" si="40">+F90-G90</f>
        <v>0</v>
      </c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</row>
    <row r="91" spans="1:44" s="18" customFormat="1" x14ac:dyDescent="0.25">
      <c r="A91" s="79" t="s">
        <v>188</v>
      </c>
      <c r="B91" s="80" t="s">
        <v>189</v>
      </c>
      <c r="C91" s="40">
        <f>+C92+C95</f>
        <v>286557628000</v>
      </c>
      <c r="D91" s="40">
        <f t="shared" ref="D91:H91" si="41">+D92+D95</f>
        <v>0</v>
      </c>
      <c r="E91" s="40">
        <f t="shared" si="41"/>
        <v>286557628000</v>
      </c>
      <c r="F91" s="40">
        <f t="shared" si="41"/>
        <v>12907022254</v>
      </c>
      <c r="G91" s="40">
        <f t="shared" si="41"/>
        <v>0</v>
      </c>
      <c r="H91" s="40">
        <f t="shared" si="41"/>
        <v>24693964671</v>
      </c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</row>
    <row r="92" spans="1:44" s="18" customFormat="1" x14ac:dyDescent="0.25">
      <c r="A92" s="81" t="s">
        <v>190</v>
      </c>
      <c r="B92" s="42" t="s">
        <v>44</v>
      </c>
      <c r="C92" s="43">
        <f t="shared" ref="C92:H93" si="42">+C93</f>
        <v>272870628000</v>
      </c>
      <c r="D92" s="43">
        <f t="shared" si="42"/>
        <v>0</v>
      </c>
      <c r="E92" s="43">
        <f t="shared" si="42"/>
        <v>272870628000</v>
      </c>
      <c r="F92" s="43">
        <f t="shared" si="42"/>
        <v>10849404254</v>
      </c>
      <c r="G92" s="43">
        <f t="shared" si="42"/>
        <v>0</v>
      </c>
      <c r="H92" s="43">
        <f t="shared" si="42"/>
        <v>10849404254</v>
      </c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</row>
    <row r="93" spans="1:44" s="18" customFormat="1" x14ac:dyDescent="0.25">
      <c r="A93" s="88" t="s">
        <v>191</v>
      </c>
      <c r="B93" s="48" t="s">
        <v>8</v>
      </c>
      <c r="C93" s="49">
        <f t="shared" si="42"/>
        <v>272870628000</v>
      </c>
      <c r="D93" s="49">
        <f t="shared" si="42"/>
        <v>0</v>
      </c>
      <c r="E93" s="49">
        <f t="shared" si="42"/>
        <v>272870628000</v>
      </c>
      <c r="F93" s="49">
        <f t="shared" si="42"/>
        <v>10849404254</v>
      </c>
      <c r="G93" s="49">
        <f t="shared" si="42"/>
        <v>0</v>
      </c>
      <c r="H93" s="49">
        <f t="shared" si="42"/>
        <v>10849404254</v>
      </c>
      <c r="I93" s="23"/>
      <c r="J93" s="21"/>
      <c r="K93" s="21"/>
      <c r="L93" s="21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</row>
    <row r="94" spans="1:44" s="18" customFormat="1" x14ac:dyDescent="0.25">
      <c r="A94" s="82" t="s">
        <v>192</v>
      </c>
      <c r="B94" s="93" t="s">
        <v>45</v>
      </c>
      <c r="C94" s="56">
        <v>272870628000</v>
      </c>
      <c r="D94" s="25">
        <v>0</v>
      </c>
      <c r="E94" s="25">
        <f>+D94+'ENERO 2022 UNIVERSIDAD'!$E101</f>
        <v>272870628000</v>
      </c>
      <c r="F94" s="25">
        <f>+'[1]APORTE LEY 30'!$O$23</f>
        <v>10849404254</v>
      </c>
      <c r="G94" s="25">
        <v>0</v>
      </c>
      <c r="H94" s="25">
        <f t="shared" ref="H94" si="43">+F94-G94</f>
        <v>10849404254</v>
      </c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</row>
    <row r="95" spans="1:44" ht="22.5" customHeight="1" x14ac:dyDescent="0.25">
      <c r="A95" s="81" t="s">
        <v>196</v>
      </c>
      <c r="B95" s="42" t="s">
        <v>55</v>
      </c>
      <c r="C95" s="43">
        <f>+C96+C97</f>
        <v>13687000000</v>
      </c>
      <c r="D95" s="43">
        <f t="shared" ref="D95:H95" si="44">+D96+D97</f>
        <v>0</v>
      </c>
      <c r="E95" s="43">
        <f t="shared" si="44"/>
        <v>13687000000</v>
      </c>
      <c r="F95" s="43">
        <f t="shared" si="44"/>
        <v>2057618000</v>
      </c>
      <c r="G95" s="43">
        <f t="shared" si="44"/>
        <v>0</v>
      </c>
      <c r="H95" s="43">
        <f t="shared" si="44"/>
        <v>13844560417</v>
      </c>
      <c r="L95" s="24"/>
    </row>
    <row r="96" spans="1:44" ht="27.75" hidden="1" customHeight="1" x14ac:dyDescent="0.25">
      <c r="A96" s="88" t="s">
        <v>197</v>
      </c>
      <c r="B96" s="48" t="s">
        <v>59</v>
      </c>
      <c r="C96" s="49"/>
      <c r="D96" s="49">
        <v>0</v>
      </c>
      <c r="E96" s="49">
        <f>+D96+'ENERO 2022 UNIVERSIDAD'!$E17</f>
        <v>0</v>
      </c>
      <c r="F96" s="49">
        <v>0</v>
      </c>
      <c r="G96" s="49">
        <v>0</v>
      </c>
      <c r="H96" s="49">
        <f>+F96-G96</f>
        <v>0</v>
      </c>
      <c r="L96" s="24"/>
    </row>
    <row r="97" spans="1:44" ht="24.75" customHeight="1" x14ac:dyDescent="0.25">
      <c r="A97" s="88" t="s">
        <v>197</v>
      </c>
      <c r="B97" s="48" t="s">
        <v>18</v>
      </c>
      <c r="C97" s="49">
        <v>13687000000</v>
      </c>
      <c r="D97" s="49">
        <v>0</v>
      </c>
      <c r="E97" s="49">
        <f>+D97+'ENERO 2022 UNIVERSIDAD'!$E18</f>
        <v>13687000000</v>
      </c>
      <c r="F97" s="49">
        <f>+'[1]ESTAMPILLA UD LEY 1825 1,1'!$O$23</f>
        <v>2057618000</v>
      </c>
      <c r="G97" s="49">
        <v>0</v>
      </c>
      <c r="H97" s="49">
        <f>+H12</f>
        <v>13844560417</v>
      </c>
      <c r="L97" s="24"/>
    </row>
    <row r="98" spans="1:44" s="18" customFormat="1" x14ac:dyDescent="0.25">
      <c r="A98" s="23"/>
      <c r="B98" s="34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</row>
    <row r="99" spans="1:44" s="18" customFormat="1" x14ac:dyDescent="0.25">
      <c r="A99" s="23"/>
      <c r="B99" s="34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</row>
    <row r="100" spans="1:44" s="18" customFormat="1" x14ac:dyDescent="0.25">
      <c r="A100" s="23"/>
      <c r="B100" s="34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</row>
    <row r="101" spans="1:44" s="18" customFormat="1" x14ac:dyDescent="0.25">
      <c r="A101" s="23"/>
      <c r="B101" s="34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</row>
    <row r="102" spans="1:44" s="18" customFormat="1" x14ac:dyDescent="0.25">
      <c r="A102" s="23"/>
      <c r="B102" s="34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</row>
    <row r="103" spans="1:44" s="18" customFormat="1" x14ac:dyDescent="0.25">
      <c r="A103" s="23"/>
      <c r="B103" s="34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</row>
    <row r="104" spans="1:44" s="18" customFormat="1" x14ac:dyDescent="0.25">
      <c r="A104" s="23"/>
      <c r="B104" s="34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</row>
    <row r="105" spans="1:44" s="18" customFormat="1" x14ac:dyDescent="0.25">
      <c r="A105" s="23"/>
      <c r="B105" s="34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</row>
    <row r="106" spans="1:44" s="18" customFormat="1" x14ac:dyDescent="0.25">
      <c r="A106" s="23"/>
      <c r="B106" s="34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</row>
    <row r="107" spans="1:44" s="18" customFormat="1" x14ac:dyDescent="0.25">
      <c r="A107" s="23"/>
      <c r="B107" s="34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</row>
    <row r="108" spans="1:44" s="18" customFormat="1" x14ac:dyDescent="0.25">
      <c r="A108" s="23"/>
      <c r="B108" s="34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</row>
    <row r="109" spans="1:44" s="18" customFormat="1" x14ac:dyDescent="0.25">
      <c r="A109" s="23"/>
      <c r="B109" s="34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</row>
    <row r="110" spans="1:44" s="18" customFormat="1" x14ac:dyDescent="0.25">
      <c r="A110" s="23"/>
      <c r="B110" s="34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</row>
    <row r="111" spans="1:44" s="18" customFormat="1" x14ac:dyDescent="0.25">
      <c r="A111" s="23"/>
      <c r="B111" s="34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</row>
    <row r="112" spans="1:44" s="18" customFormat="1" x14ac:dyDescent="0.25">
      <c r="A112" s="23"/>
      <c r="B112" s="34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</row>
    <row r="113" spans="1:44" s="18" customFormat="1" x14ac:dyDescent="0.25">
      <c r="A113" s="23"/>
      <c r="B113" s="34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</row>
    <row r="114" spans="1:44" s="18" customFormat="1" x14ac:dyDescent="0.25">
      <c r="A114" s="23"/>
      <c r="B114" s="34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</row>
    <row r="115" spans="1:44" s="18" customFormat="1" x14ac:dyDescent="0.25">
      <c r="A115" s="23"/>
      <c r="B115" s="34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</row>
    <row r="116" spans="1:44" s="18" customFormat="1" x14ac:dyDescent="0.25">
      <c r="A116" s="23"/>
      <c r="B116" s="34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</row>
    <row r="117" spans="1:44" s="18" customFormat="1" x14ac:dyDescent="0.25">
      <c r="A117" s="23"/>
      <c r="B117" s="34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</row>
    <row r="118" spans="1:44" s="18" customFormat="1" x14ac:dyDescent="0.25">
      <c r="A118" s="23"/>
      <c r="B118" s="34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</row>
    <row r="119" spans="1:44" s="18" customFormat="1" x14ac:dyDescent="0.25">
      <c r="A119" s="23"/>
      <c r="B119" s="34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</row>
    <row r="120" spans="1:44" s="18" customFormat="1" x14ac:dyDescent="0.25">
      <c r="A120" s="23"/>
      <c r="B120" s="34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</row>
    <row r="121" spans="1:44" s="18" customFormat="1" x14ac:dyDescent="0.25">
      <c r="A121" s="23"/>
      <c r="B121" s="34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</row>
    <row r="122" spans="1:44" s="18" customFormat="1" x14ac:dyDescent="0.25">
      <c r="A122" s="23"/>
      <c r="B122" s="34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</row>
    <row r="123" spans="1:44" s="18" customFormat="1" x14ac:dyDescent="0.25">
      <c r="A123" s="23"/>
      <c r="B123" s="34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</row>
    <row r="124" spans="1:44" s="18" customFormat="1" x14ac:dyDescent="0.25">
      <c r="A124" s="23"/>
      <c r="B124" s="34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</row>
    <row r="125" spans="1:44" s="18" customFormat="1" x14ac:dyDescent="0.25">
      <c r="A125" s="23"/>
      <c r="B125" s="34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</row>
    <row r="126" spans="1:44" s="18" customFormat="1" x14ac:dyDescent="0.25">
      <c r="A126" s="23"/>
      <c r="B126" s="34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</row>
    <row r="127" spans="1:44" s="18" customFormat="1" x14ac:dyDescent="0.25">
      <c r="A127" s="23"/>
      <c r="B127" s="34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</row>
    <row r="128" spans="1:44" s="18" customFormat="1" x14ac:dyDescent="0.25">
      <c r="A128" s="23"/>
      <c r="B128" s="34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</row>
    <row r="129" spans="1:44" s="18" customFormat="1" x14ac:dyDescent="0.25">
      <c r="A129" s="23"/>
      <c r="B129" s="34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</row>
    <row r="130" spans="1:44" s="18" customFormat="1" x14ac:dyDescent="0.25">
      <c r="A130" s="23"/>
      <c r="B130" s="34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</row>
    <row r="131" spans="1:44" s="18" customFormat="1" x14ac:dyDescent="0.25">
      <c r="A131" s="23"/>
      <c r="B131" s="34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</row>
    <row r="132" spans="1:44" s="18" customFormat="1" x14ac:dyDescent="0.25">
      <c r="A132" s="23"/>
      <c r="B132" s="34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</row>
    <row r="133" spans="1:44" s="18" customFormat="1" x14ac:dyDescent="0.25">
      <c r="A133" s="23"/>
      <c r="B133" s="34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</row>
    <row r="134" spans="1:44" s="18" customFormat="1" x14ac:dyDescent="0.25">
      <c r="A134" s="23"/>
      <c r="B134" s="34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</row>
    <row r="135" spans="1:44" s="18" customFormat="1" x14ac:dyDescent="0.25">
      <c r="A135" s="23"/>
      <c r="B135" s="34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4" s="18" customFormat="1" x14ac:dyDescent="0.25">
      <c r="A136" s="23"/>
      <c r="B136" s="34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</row>
    <row r="137" spans="1:44" s="18" customFormat="1" x14ac:dyDescent="0.25">
      <c r="A137" s="23"/>
      <c r="B137" s="34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</row>
    <row r="138" spans="1:44" s="18" customFormat="1" x14ac:dyDescent="0.25">
      <c r="A138" s="23"/>
      <c r="B138" s="34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</row>
    <row r="139" spans="1:44" s="18" customFormat="1" x14ac:dyDescent="0.25">
      <c r="A139" s="23"/>
      <c r="B139" s="34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</row>
    <row r="140" spans="1:44" s="18" customFormat="1" x14ac:dyDescent="0.25">
      <c r="A140" s="23"/>
      <c r="B140" s="34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</row>
    <row r="141" spans="1:44" s="18" customFormat="1" x14ac:dyDescent="0.25">
      <c r="A141" s="23"/>
      <c r="B141" s="34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</row>
    <row r="142" spans="1:44" s="18" customFormat="1" x14ac:dyDescent="0.25">
      <c r="A142" s="23"/>
      <c r="B142" s="34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</row>
    <row r="143" spans="1:44" s="18" customFormat="1" x14ac:dyDescent="0.25">
      <c r="A143" s="23"/>
      <c r="B143" s="34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</row>
    <row r="144" spans="1:44" s="18" customFormat="1" x14ac:dyDescent="0.25">
      <c r="A144" s="23"/>
      <c r="B144" s="34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</row>
    <row r="145" spans="1:44" s="18" customFormat="1" x14ac:dyDescent="0.25">
      <c r="A145" s="23"/>
      <c r="B145" s="34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</row>
    <row r="146" spans="1:44" s="18" customFormat="1" x14ac:dyDescent="0.25">
      <c r="A146" s="23"/>
      <c r="B146" s="34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</row>
    <row r="147" spans="1:44" s="18" customFormat="1" x14ac:dyDescent="0.25">
      <c r="A147" s="23"/>
      <c r="B147" s="34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</row>
    <row r="148" spans="1:44" s="18" customFormat="1" x14ac:dyDescent="0.25">
      <c r="A148" s="23"/>
      <c r="B148" s="34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</row>
    <row r="149" spans="1:44" s="18" customFormat="1" x14ac:dyDescent="0.25">
      <c r="A149" s="23"/>
      <c r="B149" s="34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</row>
    <row r="150" spans="1:44" s="18" customFormat="1" x14ac:dyDescent="0.25">
      <c r="A150" s="23"/>
      <c r="B150" s="34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</row>
    <row r="151" spans="1:44" s="18" customFormat="1" x14ac:dyDescent="0.25">
      <c r="A151" s="23"/>
      <c r="B151" s="34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</row>
    <row r="152" spans="1:44" s="18" customFormat="1" x14ac:dyDescent="0.25">
      <c r="A152" s="23"/>
      <c r="B152" s="34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</row>
    <row r="153" spans="1:44" s="18" customFormat="1" x14ac:dyDescent="0.25">
      <c r="A153" s="23"/>
      <c r="B153" s="34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</row>
    <row r="154" spans="1:44" s="18" customFormat="1" x14ac:dyDescent="0.25">
      <c r="A154" s="23"/>
      <c r="B154" s="34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</row>
    <row r="155" spans="1:44" s="18" customFormat="1" x14ac:dyDescent="0.25">
      <c r="A155" s="23"/>
      <c r="B155" s="34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</row>
    <row r="156" spans="1:44" s="18" customFormat="1" x14ac:dyDescent="0.25">
      <c r="A156" s="23"/>
      <c r="B156" s="34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</row>
    <row r="157" spans="1:44" s="18" customFormat="1" x14ac:dyDescent="0.25">
      <c r="A157" s="23"/>
      <c r="B157" s="34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</row>
    <row r="158" spans="1:44" s="18" customFormat="1" x14ac:dyDescent="0.25">
      <c r="A158" s="23"/>
      <c r="B158" s="34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</row>
    <row r="159" spans="1:44" s="18" customFormat="1" x14ac:dyDescent="0.25">
      <c r="A159" s="23"/>
      <c r="B159" s="34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</row>
    <row r="160" spans="1:44" s="18" customFormat="1" x14ac:dyDescent="0.25">
      <c r="A160" s="23"/>
      <c r="B160" s="34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</row>
    <row r="161" spans="1:44" s="18" customFormat="1" x14ac:dyDescent="0.25">
      <c r="A161" s="23"/>
      <c r="B161" s="34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</row>
    <row r="162" spans="1:44" s="18" customFormat="1" x14ac:dyDescent="0.25">
      <c r="A162" s="23"/>
      <c r="B162" s="34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</row>
    <row r="163" spans="1:44" s="18" customFormat="1" x14ac:dyDescent="0.25">
      <c r="A163" s="23"/>
      <c r="B163" s="34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</row>
    <row r="164" spans="1:44" s="18" customFormat="1" x14ac:dyDescent="0.25">
      <c r="A164" s="23"/>
      <c r="B164" s="34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</row>
    <row r="165" spans="1:44" s="18" customFormat="1" x14ac:dyDescent="0.25">
      <c r="A165" s="23"/>
      <c r="B165" s="34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</row>
    <row r="166" spans="1:44" s="18" customFormat="1" x14ac:dyDescent="0.25">
      <c r="A166" s="23"/>
      <c r="B166" s="34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</row>
    <row r="167" spans="1:44" s="18" customFormat="1" x14ac:dyDescent="0.25">
      <c r="A167" s="23"/>
      <c r="B167" s="34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</row>
    <row r="168" spans="1:44" s="18" customFormat="1" x14ac:dyDescent="0.25">
      <c r="A168" s="23"/>
      <c r="B168" s="34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</row>
    <row r="169" spans="1:44" s="18" customFormat="1" x14ac:dyDescent="0.25">
      <c r="A169" s="23"/>
      <c r="B169" s="34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</row>
    <row r="170" spans="1:44" s="18" customFormat="1" x14ac:dyDescent="0.25">
      <c r="A170" s="23"/>
      <c r="B170" s="34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</row>
    <row r="171" spans="1:44" s="18" customFormat="1" x14ac:dyDescent="0.25">
      <c r="A171" s="23"/>
      <c r="B171" s="34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</row>
    <row r="172" spans="1:44" s="18" customFormat="1" x14ac:dyDescent="0.25">
      <c r="A172" s="23"/>
      <c r="B172" s="34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</row>
    <row r="173" spans="1:44" s="18" customFormat="1" x14ac:dyDescent="0.25">
      <c r="A173" s="23"/>
      <c r="B173" s="34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</row>
    <row r="174" spans="1:44" s="18" customFormat="1" x14ac:dyDescent="0.25">
      <c r="A174" s="23"/>
      <c r="B174" s="34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</row>
    <row r="175" spans="1:44" s="18" customFormat="1" x14ac:dyDescent="0.25">
      <c r="A175" s="23"/>
      <c r="B175" s="34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</row>
    <row r="176" spans="1:44" s="18" customFormat="1" x14ac:dyDescent="0.25">
      <c r="A176" s="23"/>
      <c r="B176" s="34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</row>
    <row r="177" spans="1:44" s="18" customFormat="1" x14ac:dyDescent="0.25">
      <c r="A177" s="23"/>
      <c r="B177" s="34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</row>
    <row r="178" spans="1:44" s="18" customFormat="1" x14ac:dyDescent="0.25">
      <c r="A178" s="23"/>
      <c r="B178" s="34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</row>
    <row r="179" spans="1:44" s="18" customFormat="1" x14ac:dyDescent="0.25">
      <c r="A179" s="23"/>
      <c r="B179" s="34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</row>
    <row r="180" spans="1:44" s="18" customFormat="1" x14ac:dyDescent="0.25">
      <c r="A180" s="23"/>
      <c r="B180" s="34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</row>
    <row r="181" spans="1:44" s="18" customFormat="1" x14ac:dyDescent="0.25">
      <c r="A181" s="23"/>
      <c r="B181" s="34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</row>
    <row r="182" spans="1:44" s="18" customFormat="1" x14ac:dyDescent="0.25">
      <c r="A182" s="23"/>
      <c r="B182" s="34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</row>
    <row r="183" spans="1:44" s="18" customFormat="1" x14ac:dyDescent="0.25">
      <c r="A183" s="23"/>
      <c r="B183" s="34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</row>
    <row r="184" spans="1:44" s="18" customFormat="1" x14ac:dyDescent="0.25">
      <c r="A184" s="23"/>
      <c r="B184" s="34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</row>
    <row r="185" spans="1:44" s="18" customFormat="1" x14ac:dyDescent="0.25">
      <c r="A185" s="23"/>
      <c r="B185" s="34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</row>
    <row r="186" spans="1:44" s="18" customFormat="1" x14ac:dyDescent="0.25">
      <c r="A186" s="23"/>
      <c r="B186" s="34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</row>
    <row r="187" spans="1:44" s="18" customFormat="1" x14ac:dyDescent="0.25">
      <c r="A187" s="23"/>
      <c r="B187" s="34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</row>
    <row r="188" spans="1:44" s="18" customFormat="1" x14ac:dyDescent="0.25">
      <c r="A188" s="23"/>
      <c r="B188" s="34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</row>
    <row r="189" spans="1:44" s="18" customFormat="1" x14ac:dyDescent="0.25">
      <c r="A189" s="23"/>
      <c r="B189" s="34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</row>
    <row r="190" spans="1:44" s="18" customFormat="1" x14ac:dyDescent="0.25">
      <c r="A190" s="23"/>
      <c r="B190" s="34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</row>
    <row r="191" spans="1:44" s="18" customFormat="1" x14ac:dyDescent="0.25">
      <c r="A191" s="23"/>
      <c r="B191" s="34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</row>
    <row r="192" spans="1:44" s="18" customFormat="1" x14ac:dyDescent="0.25">
      <c r="A192" s="23"/>
      <c r="B192" s="34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</row>
    <row r="193" spans="1:44" s="18" customFormat="1" x14ac:dyDescent="0.25">
      <c r="A193" s="23"/>
      <c r="B193" s="34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</row>
    <row r="194" spans="1:44" s="18" customFormat="1" x14ac:dyDescent="0.25">
      <c r="A194" s="23"/>
      <c r="B194" s="34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</row>
    <row r="195" spans="1:44" s="18" customFormat="1" x14ac:dyDescent="0.25">
      <c r="A195" s="23"/>
      <c r="B195" s="34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</row>
    <row r="196" spans="1:44" s="18" customFormat="1" x14ac:dyDescent="0.25">
      <c r="A196" s="23"/>
      <c r="B196" s="34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</row>
    <row r="197" spans="1:44" s="18" customFormat="1" x14ac:dyDescent="0.25">
      <c r="A197" s="23"/>
      <c r="B197" s="34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</row>
    <row r="198" spans="1:44" s="18" customFormat="1" x14ac:dyDescent="0.25">
      <c r="A198" s="23"/>
      <c r="B198" s="34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</row>
    <row r="199" spans="1:44" s="18" customFormat="1" x14ac:dyDescent="0.25">
      <c r="A199" s="23"/>
      <c r="B199" s="34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</row>
    <row r="200" spans="1:44" s="18" customFormat="1" x14ac:dyDescent="0.25">
      <c r="A200" s="23"/>
      <c r="B200" s="34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</row>
    <row r="201" spans="1:44" s="18" customFormat="1" x14ac:dyDescent="0.25">
      <c r="A201" s="23"/>
      <c r="B201" s="34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</row>
    <row r="202" spans="1:44" s="18" customFormat="1" x14ac:dyDescent="0.25">
      <c r="A202" s="23"/>
      <c r="B202" s="34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</row>
    <row r="203" spans="1:44" s="18" customFormat="1" x14ac:dyDescent="0.25">
      <c r="A203" s="23"/>
      <c r="B203" s="34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</row>
    <row r="204" spans="1:44" s="18" customFormat="1" x14ac:dyDescent="0.25">
      <c r="A204" s="23"/>
      <c r="B204" s="34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</row>
    <row r="205" spans="1:44" s="18" customFormat="1" x14ac:dyDescent="0.25">
      <c r="A205" s="23"/>
      <c r="B205" s="34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</row>
    <row r="206" spans="1:44" s="18" customFormat="1" x14ac:dyDescent="0.25">
      <c r="A206" s="23"/>
      <c r="B206" s="34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</row>
    <row r="207" spans="1:44" s="18" customFormat="1" x14ac:dyDescent="0.25">
      <c r="A207" s="23"/>
      <c r="B207" s="34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</row>
    <row r="208" spans="1:44" s="18" customFormat="1" x14ac:dyDescent="0.25">
      <c r="A208" s="23"/>
      <c r="B208" s="34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</row>
    <row r="209" spans="1:44" s="18" customFormat="1" x14ac:dyDescent="0.25">
      <c r="A209" s="23"/>
      <c r="B209" s="34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</row>
    <row r="210" spans="1:44" s="18" customFormat="1" x14ac:dyDescent="0.25">
      <c r="A210" s="23"/>
      <c r="B210" s="34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</row>
    <row r="211" spans="1:44" s="18" customFormat="1" x14ac:dyDescent="0.25">
      <c r="A211" s="23"/>
      <c r="B211" s="34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</row>
    <row r="212" spans="1:44" s="18" customFormat="1" x14ac:dyDescent="0.25">
      <c r="A212" s="23"/>
      <c r="B212" s="34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</row>
    <row r="213" spans="1:44" s="18" customFormat="1" x14ac:dyDescent="0.25">
      <c r="A213" s="23"/>
      <c r="B213" s="34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</row>
    <row r="214" spans="1:44" s="18" customFormat="1" x14ac:dyDescent="0.25">
      <c r="A214" s="23"/>
      <c r="B214" s="34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</row>
    <row r="215" spans="1:44" s="18" customFormat="1" x14ac:dyDescent="0.25">
      <c r="A215" s="23"/>
      <c r="B215" s="34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</row>
    <row r="216" spans="1:44" s="18" customFormat="1" x14ac:dyDescent="0.25">
      <c r="A216" s="23"/>
      <c r="B216" s="34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</row>
    <row r="217" spans="1:44" s="18" customFormat="1" x14ac:dyDescent="0.25">
      <c r="A217" s="23"/>
      <c r="B217" s="34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</row>
    <row r="218" spans="1:44" s="18" customFormat="1" x14ac:dyDescent="0.25">
      <c r="A218" s="23"/>
      <c r="B218" s="34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</row>
    <row r="219" spans="1:44" s="18" customFormat="1" x14ac:dyDescent="0.25">
      <c r="A219" s="23"/>
      <c r="B219" s="34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</row>
    <row r="220" spans="1:44" s="18" customFormat="1" x14ac:dyDescent="0.25">
      <c r="A220" s="23"/>
      <c r="B220" s="34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</row>
    <row r="221" spans="1:44" s="18" customFormat="1" x14ac:dyDescent="0.25">
      <c r="A221" s="23"/>
      <c r="B221" s="34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</row>
    <row r="222" spans="1:44" s="18" customFormat="1" x14ac:dyDescent="0.25">
      <c r="A222" s="23"/>
      <c r="B222" s="34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</row>
    <row r="223" spans="1:44" s="18" customFormat="1" x14ac:dyDescent="0.25">
      <c r="A223" s="23"/>
      <c r="B223" s="34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</row>
    <row r="224" spans="1:44" s="18" customFormat="1" x14ac:dyDescent="0.25">
      <c r="A224" s="23"/>
      <c r="B224" s="34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</row>
    <row r="225" spans="1:44" s="18" customFormat="1" x14ac:dyDescent="0.25">
      <c r="A225" s="23"/>
      <c r="B225" s="34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</row>
    <row r="226" spans="1:44" s="18" customFormat="1" x14ac:dyDescent="0.25">
      <c r="A226" s="23"/>
      <c r="B226" s="34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</row>
    <row r="227" spans="1:44" s="18" customFormat="1" x14ac:dyDescent="0.25">
      <c r="A227" s="23"/>
      <c r="B227" s="34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</row>
    <row r="228" spans="1:44" s="18" customFormat="1" x14ac:dyDescent="0.25">
      <c r="A228" s="23"/>
      <c r="B228" s="34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</row>
    <row r="229" spans="1:44" s="18" customFormat="1" x14ac:dyDescent="0.25">
      <c r="A229" s="23"/>
      <c r="B229" s="34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</row>
    <row r="230" spans="1:44" s="18" customFormat="1" x14ac:dyDescent="0.25">
      <c r="A230" s="23"/>
      <c r="B230" s="34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</row>
    <row r="231" spans="1:44" s="18" customFormat="1" x14ac:dyDescent="0.25">
      <c r="A231" s="23"/>
      <c r="B231" s="34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</row>
    <row r="232" spans="1:44" s="18" customFormat="1" x14ac:dyDescent="0.25">
      <c r="A232" s="23"/>
      <c r="B232" s="34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</row>
    <row r="233" spans="1:44" s="18" customFormat="1" x14ac:dyDescent="0.25">
      <c r="A233" s="23"/>
      <c r="B233" s="34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</row>
    <row r="234" spans="1:44" s="18" customFormat="1" x14ac:dyDescent="0.25">
      <c r="A234" s="23"/>
      <c r="B234" s="34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</row>
    <row r="235" spans="1:44" s="18" customFormat="1" x14ac:dyDescent="0.25">
      <c r="A235" s="23"/>
      <c r="B235" s="34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</row>
    <row r="236" spans="1:44" s="18" customFormat="1" x14ac:dyDescent="0.25">
      <c r="A236" s="23"/>
      <c r="B236" s="34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</row>
    <row r="237" spans="1:44" s="18" customFormat="1" x14ac:dyDescent="0.25">
      <c r="A237" s="23"/>
      <c r="B237" s="34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</row>
    <row r="238" spans="1:44" s="18" customFormat="1" x14ac:dyDescent="0.25">
      <c r="A238" s="23"/>
      <c r="B238" s="34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</row>
    <row r="239" spans="1:44" s="18" customFormat="1" x14ac:dyDescent="0.25">
      <c r="A239" s="23"/>
      <c r="B239" s="34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</row>
    <row r="240" spans="1:44" s="18" customFormat="1" x14ac:dyDescent="0.25">
      <c r="A240" s="23"/>
      <c r="B240" s="34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</row>
    <row r="241" spans="1:44" s="18" customFormat="1" x14ac:dyDescent="0.25">
      <c r="A241" s="23"/>
      <c r="B241" s="34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</row>
    <row r="242" spans="1:44" x14ac:dyDescent="0.25">
      <c r="B242" s="34"/>
    </row>
  </sheetData>
  <sheetProtection selectLockedCells="1"/>
  <mergeCells count="8">
    <mergeCell ref="B6:H6"/>
    <mergeCell ref="B7:H7"/>
    <mergeCell ref="A1:A3"/>
    <mergeCell ref="B1:F1"/>
    <mergeCell ref="H1:H3"/>
    <mergeCell ref="B2:F2"/>
    <mergeCell ref="B3:F3"/>
    <mergeCell ref="B5:H5"/>
  </mergeCells>
  <pageMargins left="0.31496062992125984" right="0.31496062992125984" top="0.35433070866141736" bottom="0.35433070866141736" header="0.31496062992125984" footer="0.31496062992125984"/>
  <pageSetup scale="57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4097" r:id="rId4">
          <objectPr defaultSize="0" autoPict="0" r:id="rId5">
            <anchor moveWithCells="1" sizeWithCells="1">
              <from>
                <xdr:col>7</xdr:col>
                <xdr:colOff>95250</xdr:colOff>
                <xdr:row>1</xdr:row>
                <xdr:rowOff>104775</xdr:rowOff>
              </from>
              <to>
                <xdr:col>8</xdr:col>
                <xdr:colOff>0</xdr:colOff>
                <xdr:row>1</xdr:row>
                <xdr:rowOff>314325</xdr:rowOff>
              </to>
            </anchor>
          </objectPr>
        </oleObject>
      </mc:Choice>
      <mc:Fallback>
        <oleObject progId="Visio.Drawing.11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9" sqref="B9"/>
    </sheetView>
  </sheetViews>
  <sheetFormatPr baseColWidth="10" defaultRowHeight="15" x14ac:dyDescent="0.25"/>
  <cols>
    <col min="1" max="1" width="21.28515625" customWidth="1"/>
    <col min="2" max="2" width="37.42578125" customWidth="1"/>
    <col min="3" max="3" width="13.85546875" customWidth="1"/>
  </cols>
  <sheetData>
    <row r="1" spans="1:3" ht="25.5" x14ac:dyDescent="0.25">
      <c r="A1" s="11" t="s">
        <v>10</v>
      </c>
      <c r="B1" s="11" t="s">
        <v>11</v>
      </c>
      <c r="C1" s="12" t="s">
        <v>193</v>
      </c>
    </row>
    <row r="2" spans="1:3" ht="25.5" x14ac:dyDescent="0.25">
      <c r="A2" s="47" t="s">
        <v>65</v>
      </c>
      <c r="B2" s="48" t="s">
        <v>66</v>
      </c>
      <c r="C2" s="49"/>
    </row>
    <row r="3" spans="1:3" ht="25.5" x14ac:dyDescent="0.25">
      <c r="A3" s="50" t="s">
        <v>67</v>
      </c>
      <c r="B3" s="51" t="s">
        <v>68</v>
      </c>
      <c r="C3" s="52"/>
    </row>
    <row r="4" spans="1:3" x14ac:dyDescent="0.25">
      <c r="A4" s="53" t="s">
        <v>69</v>
      </c>
      <c r="B4" s="54" t="s">
        <v>70</v>
      </c>
      <c r="C4" s="55"/>
    </row>
    <row r="5" spans="1:3" x14ac:dyDescent="0.25">
      <c r="A5" s="26" t="s">
        <v>73</v>
      </c>
      <c r="B5" s="26" t="s">
        <v>74</v>
      </c>
      <c r="C5" s="56">
        <v>306150000</v>
      </c>
    </row>
    <row r="6" spans="1:3" ht="25.5" x14ac:dyDescent="0.25">
      <c r="A6" s="26" t="s">
        <v>77</v>
      </c>
      <c r="B6" s="26" t="s">
        <v>78</v>
      </c>
      <c r="C6" s="56">
        <v>134510000</v>
      </c>
    </row>
    <row r="7" spans="1:3" x14ac:dyDescent="0.25">
      <c r="A7" s="53" t="s">
        <v>79</v>
      </c>
      <c r="B7" s="60" t="s">
        <v>80</v>
      </c>
      <c r="C7" s="55"/>
    </row>
    <row r="8" spans="1:3" x14ac:dyDescent="0.25">
      <c r="A8" s="26" t="s">
        <v>82</v>
      </c>
      <c r="B8" s="26" t="s">
        <v>74</v>
      </c>
      <c r="C8" s="56">
        <v>306150000</v>
      </c>
    </row>
    <row r="9" spans="1:3" ht="25.5" x14ac:dyDescent="0.25">
      <c r="A9" s="61" t="s">
        <v>91</v>
      </c>
      <c r="B9" s="61" t="s">
        <v>78</v>
      </c>
      <c r="C9" s="59">
        <v>134510000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ENERO 2022 UNIVERSIDAD</vt:lpstr>
      <vt:lpstr>FEBRERO 2022 UNIVERSIDAD</vt:lpstr>
      <vt:lpstr>MARZO 2022 UNIVERSIDAD</vt:lpstr>
      <vt:lpstr>ABRIL 2022 UNIVERSIDAD</vt:lpstr>
      <vt:lpstr>Hoja1</vt:lpstr>
      <vt:lpstr>'ABRIL 2022 UNIVERSIDAD'!Área_de_impresión</vt:lpstr>
      <vt:lpstr>'ENERO 2022 UNIVERSIDAD'!Área_de_impresión</vt:lpstr>
      <vt:lpstr>'FEBRERO 2022 UNIVERSIDAD'!Área_de_impresión</vt:lpstr>
      <vt:lpstr>'MARZO 2022 UNIVERSIDAD'!Área_de_impresión</vt:lpstr>
      <vt:lpstr>'ABRIL 2022 UNIVERSIDAD'!Títulos_a_imprimir</vt:lpstr>
      <vt:lpstr>'ENERO 2022 UNIVERSIDAD'!Títulos_a_imprimir</vt:lpstr>
      <vt:lpstr>'FEBRERO 2022 UNIVERSIDAD'!Títulos_a_imprimir</vt:lpstr>
      <vt:lpstr>'MARZO 2022 UNIVERSIDAD'!Títulos_a_imprimir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Holvey Ramirez Bermudez</dc:creator>
  <cp:lastModifiedBy>Holvey Ramirez Bermudez</cp:lastModifiedBy>
  <dcterms:created xsi:type="dcterms:W3CDTF">2022-01-18T20:43:49Z</dcterms:created>
  <dcterms:modified xsi:type="dcterms:W3CDTF">2022-05-04T16:15:04Z</dcterms:modified>
</cp:coreProperties>
</file>