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upuesto\Presupuesto 2022\INGRESOS 2022\JUNIO 2022\"/>
    </mc:Choice>
  </mc:AlternateContent>
  <bookViews>
    <workbookView xWindow="0" yWindow="0" windowWidth="19200" windowHeight="11460"/>
  </bookViews>
  <sheets>
    <sheet name="JUNIO 2022 UNIVERSIDAD" sheetId="1" r:id="rId1"/>
  </sheets>
  <externalReferences>
    <externalReference r:id="rId2"/>
    <externalReference r:id="rId3"/>
  </externalReferences>
  <definedNames>
    <definedName name="_xlnm.Print_Area" localSheetId="0">'JUNIO 2022 UNIVERSIDAD'!$A$8:$H$83</definedName>
    <definedName name="_xlnm.Print_Titles" localSheetId="0">'JUNIO 2022 UNIVERSIDAD'!$8:$9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E98" i="1"/>
  <c r="E96" i="1" s="1"/>
  <c r="E92" i="1" s="1"/>
  <c r="H97" i="1"/>
  <c r="G96" i="1"/>
  <c r="F96" i="1"/>
  <c r="D96" i="1"/>
  <c r="C96" i="1"/>
  <c r="F95" i="1"/>
  <c r="H95" i="1" s="1"/>
  <c r="H94" i="1" s="1"/>
  <c r="H93" i="1" s="1"/>
  <c r="E95" i="1"/>
  <c r="G94" i="1"/>
  <c r="G93" i="1" s="1"/>
  <c r="G92" i="1" s="1"/>
  <c r="F94" i="1"/>
  <c r="F93" i="1" s="1"/>
  <c r="F92" i="1" s="1"/>
  <c r="E94" i="1"/>
  <c r="D94" i="1"/>
  <c r="C94" i="1"/>
  <c r="E93" i="1"/>
  <c r="D93" i="1"/>
  <c r="D92" i="1" s="1"/>
  <c r="C93" i="1"/>
  <c r="C92" i="1"/>
  <c r="H91" i="1"/>
  <c r="H90" i="1" s="1"/>
  <c r="H79" i="1" s="1"/>
  <c r="E91" i="1"/>
  <c r="G90" i="1"/>
  <c r="F90" i="1"/>
  <c r="E90" i="1"/>
  <c r="D90" i="1"/>
  <c r="C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G80" i="1"/>
  <c r="F80" i="1"/>
  <c r="E80" i="1"/>
  <c r="D80" i="1"/>
  <c r="C80" i="1"/>
  <c r="G79" i="1"/>
  <c r="F79" i="1"/>
  <c r="E79" i="1"/>
  <c r="D79" i="1"/>
  <c r="C79" i="1"/>
  <c r="H78" i="1"/>
  <c r="H77" i="1" s="1"/>
  <c r="H76" i="1" s="1"/>
  <c r="H75" i="1" s="1"/>
  <c r="E78" i="1"/>
  <c r="G77" i="1"/>
  <c r="F77" i="1"/>
  <c r="E77" i="1"/>
  <c r="E76" i="1" s="1"/>
  <c r="E75" i="1" s="1"/>
  <c r="D77" i="1"/>
  <c r="C77" i="1"/>
  <c r="G76" i="1"/>
  <c r="G75" i="1" s="1"/>
  <c r="F76" i="1"/>
  <c r="D76" i="1"/>
  <c r="C76" i="1"/>
  <c r="C75" i="1" s="1"/>
  <c r="F75" i="1"/>
  <c r="D75" i="1"/>
  <c r="F74" i="1"/>
  <c r="H74" i="1" s="1"/>
  <c r="H73" i="1" s="1"/>
  <c r="E74" i="1"/>
  <c r="G73" i="1"/>
  <c r="F73" i="1"/>
  <c r="E73" i="1"/>
  <c r="D73" i="1"/>
  <c r="C73" i="1"/>
  <c r="F72" i="1"/>
  <c r="H72" i="1" s="1"/>
  <c r="H71" i="1" s="1"/>
  <c r="E72" i="1"/>
  <c r="G71" i="1"/>
  <c r="G70" i="1" s="1"/>
  <c r="G69" i="1" s="1"/>
  <c r="F71" i="1"/>
  <c r="F70" i="1" s="1"/>
  <c r="F69" i="1" s="1"/>
  <c r="F63" i="1" s="1"/>
  <c r="E71" i="1"/>
  <c r="D71" i="1"/>
  <c r="C71" i="1"/>
  <c r="C70" i="1" s="1"/>
  <c r="C69" i="1" s="1"/>
  <c r="E70" i="1"/>
  <c r="E69" i="1" s="1"/>
  <c r="D70" i="1"/>
  <c r="D69" i="1" s="1"/>
  <c r="D63" i="1" s="1"/>
  <c r="F68" i="1"/>
  <c r="H68" i="1" s="1"/>
  <c r="H67" i="1" s="1"/>
  <c r="H66" i="1" s="1"/>
  <c r="E68" i="1"/>
  <c r="G67" i="1"/>
  <c r="G66" i="1" s="1"/>
  <c r="G63" i="1" s="1"/>
  <c r="F67" i="1"/>
  <c r="E67" i="1"/>
  <c r="D67" i="1"/>
  <c r="C67" i="1"/>
  <c r="C66" i="1" s="1"/>
  <c r="C63" i="1" s="1"/>
  <c r="F66" i="1"/>
  <c r="E66" i="1"/>
  <c r="D66" i="1"/>
  <c r="H65" i="1"/>
  <c r="H64" i="1" s="1"/>
  <c r="E65" i="1"/>
  <c r="G64" i="1"/>
  <c r="F64" i="1"/>
  <c r="E64" i="1"/>
  <c r="D64" i="1"/>
  <c r="C64" i="1"/>
  <c r="F62" i="1"/>
  <c r="H62" i="1" s="1"/>
  <c r="H61" i="1" s="1"/>
  <c r="H60" i="1" s="1"/>
  <c r="E62" i="1"/>
  <c r="G61" i="1"/>
  <c r="F61" i="1"/>
  <c r="E61" i="1"/>
  <c r="E60" i="1" s="1"/>
  <c r="D61" i="1"/>
  <c r="C61" i="1"/>
  <c r="G60" i="1"/>
  <c r="F60" i="1"/>
  <c r="D60" i="1"/>
  <c r="C60" i="1"/>
  <c r="F59" i="1"/>
  <c r="H59" i="1" s="1"/>
  <c r="E59" i="1"/>
  <c r="F58" i="1"/>
  <c r="H58" i="1" s="1"/>
  <c r="E58" i="1"/>
  <c r="F57" i="1"/>
  <c r="H57" i="1" s="1"/>
  <c r="E57" i="1"/>
  <c r="F56" i="1"/>
  <c r="H56" i="1" s="1"/>
  <c r="E56" i="1"/>
  <c r="F55" i="1"/>
  <c r="H55" i="1" s="1"/>
  <c r="E55" i="1"/>
  <c r="F54" i="1"/>
  <c r="H54" i="1" s="1"/>
  <c r="E54" i="1"/>
  <c r="F53" i="1"/>
  <c r="H53" i="1" s="1"/>
  <c r="H52" i="1" s="1"/>
  <c r="H51" i="1" s="1"/>
  <c r="H50" i="1" s="1"/>
  <c r="E53" i="1"/>
  <c r="G52" i="1"/>
  <c r="F52" i="1"/>
  <c r="E52" i="1"/>
  <c r="E51" i="1" s="1"/>
  <c r="E50" i="1" s="1"/>
  <c r="D52" i="1"/>
  <c r="D51" i="1" s="1"/>
  <c r="D50" i="1" s="1"/>
  <c r="C52" i="1"/>
  <c r="G51" i="1"/>
  <c r="G50" i="1" s="1"/>
  <c r="F51" i="1"/>
  <c r="F50" i="1" s="1"/>
  <c r="C51" i="1"/>
  <c r="C50" i="1" s="1"/>
  <c r="F49" i="1"/>
  <c r="H49" i="1" s="1"/>
  <c r="H48" i="1" s="1"/>
  <c r="H47" i="1" s="1"/>
  <c r="H46" i="1" s="1"/>
  <c r="E49" i="1"/>
  <c r="G48" i="1"/>
  <c r="F48" i="1"/>
  <c r="F47" i="1" s="1"/>
  <c r="F46" i="1" s="1"/>
  <c r="E48" i="1"/>
  <c r="E47" i="1" s="1"/>
  <c r="E46" i="1" s="1"/>
  <c r="D48" i="1"/>
  <c r="C48" i="1"/>
  <c r="G47" i="1"/>
  <c r="G46" i="1" s="1"/>
  <c r="D47" i="1"/>
  <c r="D46" i="1" s="1"/>
  <c r="D45" i="1" s="1"/>
  <c r="C47" i="1"/>
  <c r="C46" i="1" s="1"/>
  <c r="C45" i="1" s="1"/>
  <c r="F44" i="1"/>
  <c r="H44" i="1" s="1"/>
  <c r="E44" i="1"/>
  <c r="H43" i="1"/>
  <c r="F43" i="1"/>
  <c r="E43" i="1"/>
  <c r="F42" i="1"/>
  <c r="H42" i="1" s="1"/>
  <c r="E42" i="1"/>
  <c r="G41" i="1"/>
  <c r="F41" i="1"/>
  <c r="E41" i="1"/>
  <c r="D41" i="1"/>
  <c r="C41" i="1"/>
  <c r="G40" i="1"/>
  <c r="F40" i="1"/>
  <c r="E40" i="1"/>
  <c r="D40" i="1"/>
  <c r="C40" i="1"/>
  <c r="G39" i="1"/>
  <c r="G38" i="1" s="1"/>
  <c r="G37" i="1" s="1"/>
  <c r="G36" i="1" s="1"/>
  <c r="F39" i="1"/>
  <c r="E39" i="1"/>
  <c r="D39" i="1"/>
  <c r="C39" i="1"/>
  <c r="C38" i="1" s="1"/>
  <c r="C37" i="1" s="1"/>
  <c r="C36" i="1" s="1"/>
  <c r="F38" i="1"/>
  <c r="E38" i="1"/>
  <c r="E37" i="1" s="1"/>
  <c r="E36" i="1" s="1"/>
  <c r="D38" i="1"/>
  <c r="F37" i="1"/>
  <c r="D37" i="1"/>
  <c r="F36" i="1"/>
  <c r="D36" i="1"/>
  <c r="F35" i="1"/>
  <c r="H35" i="1" s="1"/>
  <c r="E35" i="1"/>
  <c r="F34" i="1"/>
  <c r="H34" i="1" s="1"/>
  <c r="E34" i="1"/>
  <c r="F33" i="1"/>
  <c r="H33" i="1" s="1"/>
  <c r="E33" i="1"/>
  <c r="G32" i="1"/>
  <c r="F32" i="1"/>
  <c r="E32" i="1"/>
  <c r="D32" i="1"/>
  <c r="C32" i="1"/>
  <c r="F31" i="1"/>
  <c r="H31" i="1" s="1"/>
  <c r="E31" i="1"/>
  <c r="F30" i="1"/>
  <c r="H30" i="1" s="1"/>
  <c r="E30" i="1"/>
  <c r="F29" i="1"/>
  <c r="H29" i="1" s="1"/>
  <c r="E29" i="1"/>
  <c r="F28" i="1"/>
  <c r="H28" i="1" s="1"/>
  <c r="E28" i="1"/>
  <c r="F27" i="1"/>
  <c r="H27" i="1" s="1"/>
  <c r="E27" i="1"/>
  <c r="F26" i="1"/>
  <c r="H26" i="1" s="1"/>
  <c r="E26" i="1"/>
  <c r="F25" i="1"/>
  <c r="H25" i="1" s="1"/>
  <c r="H24" i="1" s="1"/>
  <c r="E25" i="1"/>
  <c r="G24" i="1"/>
  <c r="F24" i="1"/>
  <c r="E24" i="1"/>
  <c r="D24" i="1"/>
  <c r="C24" i="1"/>
  <c r="F23" i="1"/>
  <c r="H23" i="1" s="1"/>
  <c r="E23" i="1"/>
  <c r="F22" i="1"/>
  <c r="H22" i="1" s="1"/>
  <c r="E22" i="1"/>
  <c r="G21" i="1"/>
  <c r="F21" i="1"/>
  <c r="E21" i="1"/>
  <c r="D21" i="1"/>
  <c r="C21" i="1"/>
  <c r="F20" i="1"/>
  <c r="H20" i="1" s="1"/>
  <c r="E20" i="1"/>
  <c r="F19" i="1"/>
  <c r="H19" i="1" s="1"/>
  <c r="E19" i="1"/>
  <c r="F18" i="1"/>
  <c r="H18" i="1" s="1"/>
  <c r="H16" i="1" s="1"/>
  <c r="E18" i="1"/>
  <c r="H17" i="1"/>
  <c r="F17" i="1"/>
  <c r="F16" i="1" s="1"/>
  <c r="F15" i="1" s="1"/>
  <c r="F14" i="1" s="1"/>
  <c r="F13" i="1" s="1"/>
  <c r="E17" i="1"/>
  <c r="J16" i="1"/>
  <c r="G16" i="1"/>
  <c r="E16" i="1"/>
  <c r="E15" i="1" s="1"/>
  <c r="E14" i="1" s="1"/>
  <c r="E13" i="1" s="1"/>
  <c r="D16" i="1"/>
  <c r="D15" i="1" s="1"/>
  <c r="D14" i="1" s="1"/>
  <c r="D13" i="1" s="1"/>
  <c r="D12" i="1" s="1"/>
  <c r="D11" i="1" s="1"/>
  <c r="D10" i="1" s="1"/>
  <c r="C16" i="1"/>
  <c r="G15" i="1"/>
  <c r="G14" i="1" s="1"/>
  <c r="G13" i="1" s="1"/>
  <c r="C15" i="1"/>
  <c r="C14" i="1" s="1"/>
  <c r="C13" i="1" s="1"/>
  <c r="C12" i="1" s="1"/>
  <c r="C11" i="1" s="1"/>
  <c r="C10" i="1" s="1"/>
  <c r="J14" i="1"/>
  <c r="H70" i="1" l="1"/>
  <c r="H69" i="1" s="1"/>
  <c r="G12" i="1"/>
  <c r="G11" i="1" s="1"/>
  <c r="G10" i="1" s="1"/>
  <c r="E45" i="1"/>
  <c r="H45" i="1"/>
  <c r="E63" i="1"/>
  <c r="H63" i="1"/>
  <c r="E12" i="1"/>
  <c r="E11" i="1" s="1"/>
  <c r="H21" i="1"/>
  <c r="H15" i="1" s="1"/>
  <c r="H14" i="1" s="1"/>
  <c r="H13" i="1" s="1"/>
  <c r="H12" i="1" s="1"/>
  <c r="H32" i="1"/>
  <c r="H41" i="1"/>
  <c r="H40" i="1" s="1"/>
  <c r="H39" i="1" s="1"/>
  <c r="H38" i="1" s="1"/>
  <c r="H37" i="1" s="1"/>
  <c r="H36" i="1" s="1"/>
  <c r="G45" i="1"/>
  <c r="F45" i="1"/>
  <c r="F12" i="1" s="1"/>
  <c r="F11" i="1" s="1"/>
  <c r="F10" i="1" s="1"/>
  <c r="H98" i="1" l="1"/>
  <c r="H96" i="1" s="1"/>
  <c r="H92" i="1" s="1"/>
  <c r="H11" i="1"/>
  <c r="H10" i="1" s="1"/>
  <c r="E10" i="1"/>
</calcChain>
</file>

<file path=xl/sharedStrings.xml><?xml version="1.0" encoding="utf-8"?>
<sst xmlns="http://schemas.openxmlformats.org/spreadsheetml/2006/main" count="196" uniqueCount="188">
  <si>
    <t>FORMATO CUADRO MENSUAL DE RENTAS E INGRESOS</t>
  </si>
  <si>
    <t>Código: GRF-PR-029-FR-029</t>
  </si>
  <si>
    <t>Macroproceso: Gestión de Recursos</t>
  </si>
  <si>
    <t>Versión: 01</t>
  </si>
  <si>
    <t>Proceso: Gestión de Recursos Financieros</t>
  </si>
  <si>
    <t>Fecha de Aprobacion: 10/08/2021</t>
  </si>
  <si>
    <t>ENTIDAD</t>
  </si>
  <si>
    <t>230 - UNIVERSIDAD DISTRITAL FRANCISCO JOSÉ DE CALDAS</t>
  </si>
  <si>
    <t>VIGENCIA</t>
  </si>
  <si>
    <t>MES</t>
  </si>
  <si>
    <t>JUNIO</t>
  </si>
  <si>
    <t>CÓDIGO</t>
  </si>
  <si>
    <t>CONCEPTO</t>
  </si>
  <si>
    <t>PRESUPUESTO INICIAL 2022</t>
  </si>
  <si>
    <t>ADICION / MODIFICACION MES</t>
  </si>
  <si>
    <t>PRESUPUESTO DEFINITIVO 2022</t>
  </si>
  <si>
    <t>RECAUDO MES PRESUPUESTO</t>
  </si>
  <si>
    <t>RECAUDO MES TESORERIA</t>
  </si>
  <si>
    <t>DIFERENCIA</t>
  </si>
  <si>
    <t>INGRESOS</t>
  </si>
  <si>
    <t>1.1</t>
  </si>
  <si>
    <t>INGRESOS CORRIENTES</t>
  </si>
  <si>
    <t>1.1.02</t>
  </si>
  <si>
    <t>INGRESOS NO TRIBUTARIOS</t>
  </si>
  <si>
    <t>1.1.02.02</t>
  </si>
  <si>
    <t>TASAS Y DERECHOS ADMINISTRATIVOS</t>
  </si>
  <si>
    <t>1.1.02.02.116</t>
  </si>
  <si>
    <t>DERECHOS PECUNIARIOS EDUCACIÓN SUPERIOR</t>
  </si>
  <si>
    <t>1.1.02.02.116.01</t>
  </si>
  <si>
    <t xml:space="preserve">SERVICIOS DE EDUCACIÓN SUPERIOR (TERCIARIA) </t>
  </si>
  <si>
    <t>1.1.02.02.116.01.01</t>
  </si>
  <si>
    <t>NIVEL PREGRADO</t>
  </si>
  <si>
    <t>1.1.02.02.116.01.01.01</t>
  </si>
  <si>
    <t>Inscripciones</t>
  </si>
  <si>
    <t>1.1.02.02.116.01.01.02</t>
  </si>
  <si>
    <t>Derechos de grado</t>
  </si>
  <si>
    <t>1.1.02.02.116.01.01.03</t>
  </si>
  <si>
    <t>Matrículas</t>
  </si>
  <si>
    <t>1.1.02.02.116.01.01.04</t>
  </si>
  <si>
    <t>Certificaciones, constancias academicas y derechos complementarios</t>
  </si>
  <si>
    <t>1.1.02.02.116.01.02</t>
  </si>
  <si>
    <t>NIVEL POSGRADO</t>
  </si>
  <si>
    <t>1.1.02.02.116.01.02.01</t>
  </si>
  <si>
    <t>1.1.02.02.116.01.02.02</t>
  </si>
  <si>
    <t>1.1.02.02.116.01.02.03</t>
  </si>
  <si>
    <t>1.1.02.02.116.01.02.03.1</t>
  </si>
  <si>
    <t>Facultad de Artes ASAB</t>
  </si>
  <si>
    <t>1.1.02.02.116.01.02.03.2</t>
  </si>
  <si>
    <t>Facultad de Ciencias y Educación</t>
  </si>
  <si>
    <t>1.1.02.02.116.01.02.03.3</t>
  </si>
  <si>
    <t>Facultad de ingeniería</t>
  </si>
  <si>
    <t>1.1.02.02.116.01.02.03.4</t>
  </si>
  <si>
    <t>Facultad de Medio ambiente y recursos naturales</t>
  </si>
  <si>
    <t>1.1.02.02.116.01.02.03.5</t>
  </si>
  <si>
    <t>Facultad Tecnológica</t>
  </si>
  <si>
    <t>1.1.02.02.116.01.02.03.6</t>
  </si>
  <si>
    <t>Facultad de Ciencias y Educación - Maestría en Educación Guajira</t>
  </si>
  <si>
    <t>1.1.02.02.116.01.02.04</t>
  </si>
  <si>
    <t>1.1.02.02.116.02</t>
  </si>
  <si>
    <t>DERECHOS COMPLEMENTARIOS ASOCIADOS A LA EDUCACIÓN</t>
  </si>
  <si>
    <t>1.1.02.02.116.02.1</t>
  </si>
  <si>
    <t>Cursos De Vacaciones</t>
  </si>
  <si>
    <t>1.1.02.02.116.02.2</t>
  </si>
  <si>
    <t>Servicios Sistematización</t>
  </si>
  <si>
    <t>1.1.02.02.116.02.3</t>
  </si>
  <si>
    <t xml:space="preserve">Otros Ingresos </t>
  </si>
  <si>
    <t>1.1.02.05</t>
  </si>
  <si>
    <t>VENTA DE BIENES Y SERVICIOS</t>
  </si>
  <si>
    <t>1.1.02.05.001</t>
  </si>
  <si>
    <t>VENTAS DE ESTABLECIMIENTOS DE MERCADO</t>
  </si>
  <si>
    <t>1.1.02.05.001.08</t>
  </si>
  <si>
    <t>SERVICIOS PRESTADOS A LAS EMPRESAS Y SERVICIOS DE PRODUCCIÓN</t>
  </si>
  <si>
    <t>1.1.02.05.001.08.03</t>
  </si>
  <si>
    <t>SERVICIOS PROFESIONALES, CIENTÍFICOS Y TÉCNICOS (EXCEPTO LOS SERVICIOS DE INVESTIGACIÓN, URBANISMO, JURÍDICOS Y DE CONTABILIDAD)</t>
  </si>
  <si>
    <t>1.1.02.05.001.08.03.01</t>
  </si>
  <si>
    <t>Servicios de consultoría en administración y servicios de gestión; servicios de tecnología de la información</t>
  </si>
  <si>
    <t>1.1.02.05.001.08.03.01.18</t>
  </si>
  <si>
    <t>Servicios de Oficinas Centrales</t>
  </si>
  <si>
    <t>1.1.02.05.001.08.03.01.18.1</t>
  </si>
  <si>
    <t>Beneficio Institucional Productos Y Servicios Especializados</t>
  </si>
  <si>
    <t>1.1.02.05.001.08.03.01.18.2</t>
  </si>
  <si>
    <t>Beneficio Institucional Educación Continuada</t>
  </si>
  <si>
    <t>1.1.02.05.001.08.03.01.18.3</t>
  </si>
  <si>
    <t>Fondo de publicaciones</t>
  </si>
  <si>
    <t>1.1.02.06</t>
  </si>
  <si>
    <t>TRANSFERENCIAS CORRIENTES</t>
  </si>
  <si>
    <t>1.1.02.06.003</t>
  </si>
  <si>
    <t>PARTICIPACIONES DISTINTAS DEL SGP</t>
  </si>
  <si>
    <t>1.1.02.06.003.02</t>
  </si>
  <si>
    <t>PARTICIPACION EN CONTRIBUCIONES</t>
  </si>
  <si>
    <t>1.1.02.06.003.02.03</t>
  </si>
  <si>
    <t>PARTICIPACION EN CONTRIBUCIÓN DEL FONDO NACIONAL DE UNIVERSIDADES ESTATALES DE COLOMBIA</t>
  </si>
  <si>
    <t>1.1.02.06.003.02.03.1</t>
  </si>
  <si>
    <t>Ley 1697/2013 pro Universidad Nacional y demás universidades estatales</t>
  </si>
  <si>
    <t>1.1.02.06.006</t>
  </si>
  <si>
    <t>TRANSFERENCIAS DE OTRAS ENTIDADES DEL GOBIERNO GENERAL</t>
  </si>
  <si>
    <t>1.1.02.06.006.01</t>
  </si>
  <si>
    <t>APORTES NACIÓN</t>
  </si>
  <si>
    <t>1.1.02.06.006.01.06</t>
  </si>
  <si>
    <t>MINISTERIO DE EDUCACIÓN - UNIVERSIDAD DISTRITAL</t>
  </si>
  <si>
    <t>1.1.02.06.006.01.06.1</t>
  </si>
  <si>
    <t>Transferencias de la Nación por artículo 86 Ley 30/1992</t>
  </si>
  <si>
    <t>1.1.02.06.006.01.06.2</t>
  </si>
  <si>
    <t>Transferencias de la Nación por artículo 87 Ley 30/1992</t>
  </si>
  <si>
    <t>1.1.02.06.006.01.06.3</t>
  </si>
  <si>
    <t>Transferencias de la Nación por el 10% del valor de la 403/97</t>
  </si>
  <si>
    <t>1.1.02.06.006.01.06.4</t>
  </si>
  <si>
    <t>Transferencias de la Nación - Saneamiento de Pasivos</t>
  </si>
  <si>
    <t>1.1.02.06.006.01.06.5</t>
  </si>
  <si>
    <t>Transferencias de la Nación - Excedentes Cooperativas</t>
  </si>
  <si>
    <t>1.1.02.06.006.01.06.6</t>
  </si>
  <si>
    <t>Transferencias de la Nación - Plan de Fomento de la Calidad</t>
  </si>
  <si>
    <t>1.1.02.06.006.02</t>
  </si>
  <si>
    <t>DEVOLUCIÓN IVA- INSTITUCIONES DE EDUCACIÓN SUPERIOR</t>
  </si>
  <si>
    <t>1.1.02.06.009</t>
  </si>
  <si>
    <t>RECURSOS DEL SISTEMA DE SEGURIDAD SOCIAL INTEGRAL</t>
  </si>
  <si>
    <t>1.1.02.06.009.02</t>
  </si>
  <si>
    <t>SISTEMA GENERAL DE PENSIONES</t>
  </si>
  <si>
    <t>1.1.02.06.009.02.02</t>
  </si>
  <si>
    <t>Cuotas partes pensionales</t>
  </si>
  <si>
    <t>1.2</t>
  </si>
  <si>
    <t>RECURSOS DE CAPITAL</t>
  </si>
  <si>
    <t>1.2.02</t>
  </si>
  <si>
    <t>EXCEDENTES FINANCIEROS</t>
  </si>
  <si>
    <t>1.2.02.01</t>
  </si>
  <si>
    <t>Establecimientos públicos</t>
  </si>
  <si>
    <t>1.2.05</t>
  </si>
  <si>
    <t>RENDIMIENTOS FINANCIEROS</t>
  </si>
  <si>
    <t>1.2.05.02</t>
  </si>
  <si>
    <t>DEPÓSITOS</t>
  </si>
  <si>
    <t>1.2.05.02.05</t>
  </si>
  <si>
    <t>Recursos propios de libre destinación</t>
  </si>
  <si>
    <t>1.2.09</t>
  </si>
  <si>
    <t>RECUPERACIÓN DE CARTERA - PRÉSTAMOS</t>
  </si>
  <si>
    <t>1.2.09.03</t>
  </si>
  <si>
    <t>DE PERSONAS NATURALES</t>
  </si>
  <si>
    <t>1.2.09.03.01</t>
  </si>
  <si>
    <t>PRÉSTAMOS DE VIVIENDA</t>
  </si>
  <si>
    <t>1.2.09.03.01.1</t>
  </si>
  <si>
    <t xml:space="preserve">Administrativos </t>
  </si>
  <si>
    <t>1.2.09.03.02</t>
  </si>
  <si>
    <t xml:space="preserve">PRÉSTAMOS ORDINARIOS </t>
  </si>
  <si>
    <t>1.2.09.03.02.1</t>
  </si>
  <si>
    <t>1.2.10</t>
  </si>
  <si>
    <t>RECURSOS DEL BALANCE</t>
  </si>
  <si>
    <t>1.2.10.02</t>
  </si>
  <si>
    <t>SUPERÁVIT FISCAL</t>
  </si>
  <si>
    <t>1.2.10.02.03</t>
  </si>
  <si>
    <t>LIBRE DESTINACIÓN</t>
  </si>
  <si>
    <t>1.2.10.02.03.1</t>
  </si>
  <si>
    <t>Otros Ingresos de Libre Destinación</t>
  </si>
  <si>
    <t>1.2.10.02.04</t>
  </si>
  <si>
    <t>NO INCORPORADO DE VIGENCIAS ANTERIORES</t>
  </si>
  <si>
    <t>1.2.10.02.04.02</t>
  </si>
  <si>
    <t>INGRESOS DE DESTINACIÓN ESPECÍFICA</t>
  </si>
  <si>
    <t>1.2.10.02.04.02.1</t>
  </si>
  <si>
    <t>Recursos de Inversión Ministerio de Educación Nacional vigencias anteriores</t>
  </si>
  <si>
    <t>1.2.10.02.04.02.2</t>
  </si>
  <si>
    <t>Estampilla Pro Universidad Distrital Ley 648 de 2001 vigencias anteriores</t>
  </si>
  <si>
    <t>1.2.10.02.04.02.3</t>
  </si>
  <si>
    <t>Estampilla Pro Universidad Distrital Ley 1825 de 2017 vigencias anteriores</t>
  </si>
  <si>
    <t>1.2.10.02.04.02.4</t>
  </si>
  <si>
    <t>Ley 1697/2013 Pro Universidad Nacional y demás Universidades Estatales</t>
  </si>
  <si>
    <t>1.2.10.02.04.02.5</t>
  </si>
  <si>
    <t>Aportes del Distrito vigencias anteriores</t>
  </si>
  <si>
    <t>1.2.10.02.04.02.6</t>
  </si>
  <si>
    <t>Distribución Punto Adicional CREE Vigencias anteriores</t>
  </si>
  <si>
    <t>1.2.10.02.04.02.7</t>
  </si>
  <si>
    <t>Rendimientos recursos de Inversión Ministerio de Educación Nacional vigencias anteriores</t>
  </si>
  <si>
    <t>1.2.10.02.04.02.8</t>
  </si>
  <si>
    <t>Planes de Fomento a la Calidad vigencias anteriores</t>
  </si>
  <si>
    <t>1.2.10.02.04.02.9</t>
  </si>
  <si>
    <t>Pasivos Exigibles</t>
  </si>
  <si>
    <t>1.2.10.02.04.03</t>
  </si>
  <si>
    <t>INGRESOS DE LIBRE DESTINACIÓN</t>
  </si>
  <si>
    <t>1.2.10.02.04.03.1</t>
  </si>
  <si>
    <t>1.5</t>
  </si>
  <si>
    <t>TRANSFERENCIAS ADMINISTRACIÓN CENTRAL</t>
  </si>
  <si>
    <t>1.5.01</t>
  </si>
  <si>
    <t>APORTE ORDINARIO</t>
  </si>
  <si>
    <t>1.5.01.01</t>
  </si>
  <si>
    <t>1.5.01.01.1</t>
  </si>
  <si>
    <t>Aportes Según Ley 30</t>
  </si>
  <si>
    <t>1.5.03</t>
  </si>
  <si>
    <t>ESTAMPILLA UNIVERSIDAD DISTRITAL FRANCISCO JOSÉ DE CALDAS</t>
  </si>
  <si>
    <t>1.5.03.1</t>
  </si>
  <si>
    <t>Estampilla Pro Universidad Distrital Ley 648 de 2001</t>
  </si>
  <si>
    <t>Estampilla Pro Universidad Distrital Ley 1825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</si>
</sst>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Calibri Light"/>
      <family val="1"/>
      <scheme val="major"/>
    </font>
    <font>
      <b/>
      <sz val="9"/>
      <color theme="1"/>
      <name val="Arial"/>
      <family val="2"/>
    </font>
    <font>
      <sz val="7"/>
      <name val="Arial"/>
      <family val="2"/>
    </font>
    <font>
      <b/>
      <sz val="10"/>
      <color rgb="FF000000"/>
      <name val="Calibri Light"/>
      <family val="2"/>
    </font>
    <font>
      <b/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name val="Calibri Light"/>
      <family val="1"/>
      <scheme val="major"/>
    </font>
    <font>
      <sz val="10"/>
      <name val="Calibri Light"/>
      <family val="2"/>
      <scheme val="major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14" fontId="4" fillId="0" borderId="2" xfId="0" applyNumberFormat="1" applyFont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3" borderId="0" xfId="2" applyFont="1" applyFill="1" applyProtection="1"/>
    <xf numFmtId="3" fontId="7" fillId="3" borderId="0" xfId="2" applyNumberFormat="1" applyFont="1" applyFill="1" applyAlignment="1" applyProtection="1">
      <alignment horizontal="right"/>
    </xf>
    <xf numFmtId="3" fontId="7" fillId="3" borderId="0" xfId="2" applyNumberFormat="1" applyFont="1" applyFill="1" applyAlignment="1" applyProtection="1">
      <alignment vertical="center"/>
    </xf>
    <xf numFmtId="0" fontId="7" fillId="3" borderId="0" xfId="2" applyFont="1" applyFill="1" applyAlignment="1" applyProtection="1">
      <alignment horizontal="right"/>
    </xf>
    <xf numFmtId="3" fontId="7" fillId="3" borderId="0" xfId="2" applyNumberFormat="1" applyFont="1" applyFill="1" applyProtection="1"/>
    <xf numFmtId="0" fontId="8" fillId="4" borderId="5" xfId="2" applyFont="1" applyFill="1" applyBorder="1" applyAlignment="1" applyProtection="1">
      <alignment horizontal="center" vertical="center" wrapText="1"/>
    </xf>
    <xf numFmtId="3" fontId="8" fillId="5" borderId="2" xfId="2" applyNumberFormat="1" applyFont="1" applyFill="1" applyBorder="1" applyAlignment="1" applyProtection="1">
      <alignment horizontal="center" vertical="center" wrapText="1"/>
    </xf>
    <xf numFmtId="3" fontId="9" fillId="6" borderId="5" xfId="2" applyNumberFormat="1" applyFont="1" applyFill="1" applyBorder="1" applyAlignment="1" applyProtection="1">
      <alignment horizontal="center" vertical="center" wrapText="1"/>
    </xf>
    <xf numFmtId="3" fontId="8" fillId="7" borderId="2" xfId="2" applyNumberFormat="1" applyFont="1" applyFill="1" applyBorder="1" applyAlignment="1" applyProtection="1">
      <alignment horizontal="center" vertical="center" wrapText="1"/>
    </xf>
    <xf numFmtId="3" fontId="9" fillId="8" borderId="5" xfId="2" applyNumberFormat="1" applyFont="1" applyFill="1" applyBorder="1" applyAlignment="1" applyProtection="1">
      <alignment horizontal="center" vertical="center" wrapText="1"/>
    </xf>
    <xf numFmtId="3" fontId="9" fillId="9" borderId="5" xfId="2" applyNumberFormat="1" applyFont="1" applyFill="1" applyBorder="1" applyAlignment="1" applyProtection="1">
      <alignment horizontal="center" vertical="center" wrapText="1"/>
    </xf>
    <xf numFmtId="0" fontId="9" fillId="10" borderId="5" xfId="2" applyFont="1" applyFill="1" applyBorder="1" applyAlignment="1" applyProtection="1">
      <alignment horizontal="center" vertical="center" wrapText="1"/>
    </xf>
    <xf numFmtId="165" fontId="0" fillId="0" borderId="0" xfId="1" applyNumberFormat="1" applyFont="1" applyAlignment="1">
      <alignment vertical="center"/>
    </xf>
    <xf numFmtId="0" fontId="10" fillId="3" borderId="0" xfId="2" applyFont="1" applyFill="1" applyAlignment="1" applyProtection="1">
      <alignment vertical="center" wrapText="1"/>
    </xf>
    <xf numFmtId="0" fontId="10" fillId="0" borderId="0" xfId="2" applyFont="1" applyAlignment="1" applyProtection="1">
      <alignment vertical="center" wrapText="1"/>
    </xf>
    <xf numFmtId="3" fontId="8" fillId="11" borderId="5" xfId="2" applyNumberFormat="1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vertical="center" wrapText="1"/>
    </xf>
    <xf numFmtId="3" fontId="8" fillId="11" borderId="5" xfId="2" applyNumberFormat="1" applyFont="1" applyFill="1" applyBorder="1" applyAlignment="1">
      <alignment horizontal="right" vertical="center" wrapText="1"/>
    </xf>
    <xf numFmtId="0" fontId="7" fillId="3" borderId="0" xfId="2" applyFont="1" applyFill="1" applyAlignment="1" applyProtection="1">
      <alignment vertical="center"/>
    </xf>
    <xf numFmtId="0" fontId="7" fillId="0" borderId="0" xfId="2" applyFont="1" applyAlignment="1" applyProtection="1">
      <alignment vertical="center"/>
    </xf>
    <xf numFmtId="3" fontId="12" fillId="4" borderId="5" xfId="2" applyNumberFormat="1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vertical="center" wrapText="1"/>
    </xf>
    <xf numFmtId="3" fontId="12" fillId="4" borderId="5" xfId="2" applyNumberFormat="1" applyFont="1" applyFill="1" applyBorder="1" applyAlignment="1">
      <alignment horizontal="right" vertical="center" wrapText="1"/>
    </xf>
    <xf numFmtId="0" fontId="8" fillId="14" borderId="5" xfId="0" applyFont="1" applyFill="1" applyBorder="1" applyAlignment="1">
      <alignment vertical="center" wrapText="1"/>
    </xf>
    <xf numFmtId="0" fontId="11" fillId="15" borderId="5" xfId="0" applyFont="1" applyFill="1" applyBorder="1" applyAlignment="1">
      <alignment vertical="center" wrapText="1"/>
    </xf>
    <xf numFmtId="3" fontId="8" fillId="14" borderId="5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8" fillId="16" borderId="5" xfId="0" applyFont="1" applyFill="1" applyBorder="1" applyAlignment="1">
      <alignment vertical="center" wrapText="1"/>
    </xf>
    <xf numFmtId="0" fontId="11" fillId="17" borderId="5" xfId="0" applyFont="1" applyFill="1" applyBorder="1" applyAlignment="1">
      <alignment vertical="center" wrapText="1"/>
    </xf>
    <xf numFmtId="3" fontId="8" fillId="16" borderId="5" xfId="0" applyNumberFormat="1" applyFont="1" applyFill="1" applyBorder="1" applyAlignment="1">
      <alignment horizontal="right" vertical="center" wrapText="1"/>
    </xf>
    <xf numFmtId="49" fontId="8" fillId="18" borderId="5" xfId="0" applyNumberFormat="1" applyFont="1" applyFill="1" applyBorder="1" applyAlignment="1">
      <alignment vertical="center" wrapText="1"/>
    </xf>
    <xf numFmtId="0" fontId="11" fillId="18" borderId="5" xfId="0" applyFont="1" applyFill="1" applyBorder="1" applyAlignment="1">
      <alignment vertical="center" wrapText="1"/>
    </xf>
    <xf numFmtId="3" fontId="8" fillId="18" borderId="5" xfId="0" applyNumberFormat="1" applyFont="1" applyFill="1" applyBorder="1" applyAlignment="1">
      <alignment horizontal="right" vertical="center" wrapText="1"/>
    </xf>
    <xf numFmtId="165" fontId="0" fillId="0" borderId="0" xfId="0" applyNumberFormat="1" applyFont="1" applyAlignment="1">
      <alignment vertical="center"/>
    </xf>
    <xf numFmtId="49" fontId="8" fillId="19" borderId="5" xfId="0" applyNumberFormat="1" applyFont="1" applyFill="1" applyBorder="1" applyAlignment="1">
      <alignment vertical="center" wrapText="1"/>
    </xf>
    <xf numFmtId="0" fontId="11" fillId="19" borderId="5" xfId="0" applyFont="1" applyFill="1" applyBorder="1" applyAlignment="1">
      <alignment vertical="center" wrapText="1"/>
    </xf>
    <xf numFmtId="3" fontId="8" fillId="19" borderId="5" xfId="0" applyNumberFormat="1" applyFont="1" applyFill="1" applyBorder="1" applyAlignment="1">
      <alignment horizontal="right" vertical="center" wrapText="1"/>
    </xf>
    <xf numFmtId="49" fontId="8" fillId="3" borderId="5" xfId="0" applyNumberFormat="1" applyFont="1" applyFill="1" applyBorder="1" applyAlignment="1">
      <alignment vertical="center" wrapText="1"/>
    </xf>
    <xf numFmtId="0" fontId="11" fillId="20" borderId="5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vertical="center" wrapText="1"/>
    </xf>
    <xf numFmtId="3" fontId="13" fillId="3" borderId="5" xfId="0" applyNumberFormat="1" applyFont="1" applyFill="1" applyBorder="1" applyAlignment="1">
      <alignment horizontal="right" vertical="center" wrapText="1"/>
    </xf>
    <xf numFmtId="165" fontId="13" fillId="0" borderId="5" xfId="1" applyNumberFormat="1" applyFont="1" applyFill="1" applyBorder="1" applyAlignment="1" applyProtection="1">
      <alignment vertical="center"/>
      <protection locked="0"/>
    </xf>
    <xf numFmtId="0" fontId="13" fillId="3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3" fontId="14" fillId="3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49" fontId="14" fillId="3" borderId="5" xfId="0" applyNumberFormat="1" applyFont="1" applyFill="1" applyBorder="1" applyAlignment="1">
      <alignment vertical="center" wrapText="1"/>
    </xf>
    <xf numFmtId="3" fontId="15" fillId="19" borderId="5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 wrapText="1"/>
    </xf>
    <xf numFmtId="0" fontId="8" fillId="16" borderId="2" xfId="0" applyFont="1" applyFill="1" applyBorder="1" applyAlignment="1">
      <alignment vertical="center" wrapText="1"/>
    </xf>
    <xf numFmtId="0" fontId="15" fillId="18" borderId="2" xfId="0" applyFont="1" applyFill="1" applyBorder="1" applyAlignment="1">
      <alignment vertical="center" wrapText="1"/>
    </xf>
    <xf numFmtId="3" fontId="15" fillId="18" borderId="5" xfId="0" applyNumberFormat="1" applyFont="1" applyFill="1" applyBorder="1" applyAlignment="1">
      <alignment horizontal="right" vertical="center" wrapText="1"/>
    </xf>
    <xf numFmtId="0" fontId="15" fillId="19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3" fontId="15" fillId="3" borderId="5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vertical="center" wrapText="1"/>
    </xf>
    <xf numFmtId="0" fontId="16" fillId="20" borderId="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12" fillId="18" borderId="2" xfId="3" applyFont="1" applyFill="1" applyBorder="1" applyAlignment="1">
      <alignment horizontal="left" vertical="center" wrapText="1"/>
    </xf>
    <xf numFmtId="3" fontId="12" fillId="18" borderId="4" xfId="3" applyNumberFormat="1" applyFont="1" applyFill="1" applyBorder="1" applyAlignment="1">
      <alignment horizontal="right" vertical="center" wrapText="1"/>
    </xf>
    <xf numFmtId="0" fontId="12" fillId="19" borderId="2" xfId="3" applyFont="1" applyFill="1" applyBorder="1" applyAlignment="1">
      <alignment horizontal="left" vertical="center" wrapText="1"/>
    </xf>
    <xf numFmtId="3" fontId="12" fillId="19" borderId="5" xfId="3" applyNumberFormat="1" applyFont="1" applyFill="1" applyBorder="1" applyAlignment="1">
      <alignment horizontal="right" vertical="center" wrapText="1"/>
    </xf>
    <xf numFmtId="0" fontId="12" fillId="3" borderId="2" xfId="3" applyFont="1" applyFill="1" applyBorder="1" applyAlignment="1">
      <alignment horizontal="left" vertical="center" wrapText="1"/>
    </xf>
    <xf numFmtId="3" fontId="12" fillId="3" borderId="5" xfId="3" applyNumberFormat="1" applyFont="1" applyFill="1" applyBorder="1" applyAlignment="1">
      <alignment horizontal="right" vertical="center" wrapText="1"/>
    </xf>
    <xf numFmtId="14" fontId="0" fillId="0" borderId="0" xfId="0" applyNumberFormat="1" applyFont="1" applyAlignment="1">
      <alignment vertical="center"/>
    </xf>
    <xf numFmtId="3" fontId="12" fillId="18" borderId="5" xfId="3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vertical="center" wrapText="1"/>
    </xf>
    <xf numFmtId="3" fontId="12" fillId="4" borderId="2" xfId="2" applyNumberFormat="1" applyFont="1" applyFill="1" applyBorder="1" applyAlignment="1">
      <alignment horizontal="left" vertical="center" wrapText="1"/>
    </xf>
    <xf numFmtId="0" fontId="17" fillId="13" borderId="5" xfId="0" applyFont="1" applyFill="1" applyBorder="1" applyAlignment="1">
      <alignment vertical="center" wrapText="1"/>
    </xf>
    <xf numFmtId="0" fontId="8" fillId="14" borderId="2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18" fillId="3" borderId="5" xfId="3" applyFont="1" applyFill="1" applyBorder="1" applyAlignment="1">
      <alignment horizontal="left" vertical="center" wrapText="1"/>
    </xf>
    <xf numFmtId="0" fontId="18" fillId="3" borderId="6" xfId="3" applyFont="1" applyFill="1" applyBorder="1" applyAlignment="1">
      <alignment horizontal="left" vertical="center" wrapText="1"/>
    </xf>
    <xf numFmtId="3" fontId="18" fillId="3" borderId="5" xfId="3" applyNumberFormat="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vertical="center"/>
    </xf>
    <xf numFmtId="0" fontId="19" fillId="3" borderId="5" xfId="3" applyFont="1" applyFill="1" applyBorder="1" applyAlignment="1">
      <alignment horizontal="left" vertical="center" wrapText="1"/>
    </xf>
    <xf numFmtId="0" fontId="12" fillId="3" borderId="5" xfId="3" applyFont="1" applyFill="1" applyBorder="1" applyAlignment="1">
      <alignment horizontal="left" vertical="center" wrapText="1"/>
    </xf>
    <xf numFmtId="0" fontId="17" fillId="0" borderId="0" xfId="0" applyFont="1"/>
    <xf numFmtId="0" fontId="8" fillId="18" borderId="2" xfId="0" applyFont="1" applyFill="1" applyBorder="1" applyAlignment="1">
      <alignment vertical="center" wrapText="1"/>
    </xf>
    <xf numFmtId="0" fontId="8" fillId="19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0" fontId="12" fillId="19" borderId="5" xfId="3" applyFont="1" applyFill="1" applyBorder="1" applyAlignment="1">
      <alignment horizontal="left" vertical="center" wrapText="1"/>
    </xf>
    <xf numFmtId="0" fontId="13" fillId="3" borderId="5" xfId="4" applyFont="1" applyFill="1" applyBorder="1" applyAlignment="1">
      <alignment vertical="center" wrapText="1"/>
    </xf>
    <xf numFmtId="3" fontId="13" fillId="3" borderId="5" xfId="4" applyNumberFormat="1" applyFont="1" applyFill="1" applyBorder="1" applyAlignment="1">
      <alignment horizontal="right" vertical="center" wrapText="1"/>
    </xf>
    <xf numFmtId="0" fontId="18" fillId="3" borderId="7" xfId="3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MENSUAL%20DE%20RENTAS%20E%20INGRESOS%20JUNI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 UNIVERSIDAD"/>
      <sheetName val="FEBRERO 2022 UNIVERSIDAD"/>
      <sheetName val="MARZO 2022 UNIVERSIDAD"/>
      <sheetName val="ABRIL 2022 UNIVERSIDAD"/>
      <sheetName val="MAYO 2022 UNIVERSIDAD"/>
      <sheetName val="JUNIO 2022 UNIVERSIDAD"/>
      <sheetName val="Hoja1"/>
    </sheetNames>
    <sheetDataSet>
      <sheetData sheetId="0"/>
      <sheetData sheetId="1"/>
      <sheetData sheetId="2"/>
      <sheetData sheetId="3"/>
      <sheetData sheetId="4">
        <row r="17">
          <cell r="E17">
            <v>1955938000</v>
          </cell>
        </row>
        <row r="18">
          <cell r="E18">
            <v>306150000</v>
          </cell>
        </row>
        <row r="19">
          <cell r="E19">
            <v>2698245000</v>
          </cell>
        </row>
        <row r="20">
          <cell r="E20">
            <v>134510000</v>
          </cell>
        </row>
        <row r="22">
          <cell r="E22">
            <v>270677000</v>
          </cell>
        </row>
        <row r="23">
          <cell r="E23">
            <v>306150000</v>
          </cell>
        </row>
        <row r="24">
          <cell r="E24">
            <v>12959995000</v>
          </cell>
        </row>
        <row r="25">
          <cell r="E25">
            <v>331381000</v>
          </cell>
        </row>
        <row r="26">
          <cell r="E26">
            <v>5611379000</v>
          </cell>
        </row>
        <row r="27">
          <cell r="E27">
            <v>5757989000</v>
          </cell>
        </row>
        <row r="28">
          <cell r="E28">
            <v>1094560000</v>
          </cell>
        </row>
        <row r="29">
          <cell r="E29">
            <v>164686000</v>
          </cell>
        </row>
        <row r="30">
          <cell r="E30">
            <v>0</v>
          </cell>
        </row>
        <row r="31">
          <cell r="E31">
            <v>134510000</v>
          </cell>
        </row>
        <row r="33">
          <cell r="E33">
            <v>0</v>
          </cell>
        </row>
        <row r="34">
          <cell r="E34">
            <v>454901000</v>
          </cell>
        </row>
        <row r="35">
          <cell r="E35">
            <v>98626000</v>
          </cell>
        </row>
        <row r="42">
          <cell r="E42">
            <v>927589000</v>
          </cell>
        </row>
        <row r="43">
          <cell r="E43">
            <v>0</v>
          </cell>
        </row>
        <row r="44">
          <cell r="E44">
            <v>68388000</v>
          </cell>
        </row>
        <row r="49">
          <cell r="E49">
            <v>3299500000</v>
          </cell>
        </row>
        <row r="53">
          <cell r="E53">
            <v>31740069000</v>
          </cell>
        </row>
        <row r="54">
          <cell r="E54">
            <v>1189119000</v>
          </cell>
        </row>
        <row r="55">
          <cell r="E55">
            <v>711575000</v>
          </cell>
        </row>
        <row r="56">
          <cell r="E56">
            <v>0</v>
          </cell>
        </row>
        <row r="57">
          <cell r="E57">
            <v>1308096000</v>
          </cell>
        </row>
        <row r="58">
          <cell r="E58">
            <v>7104000000</v>
          </cell>
        </row>
        <row r="59">
          <cell r="E59">
            <v>4070811000</v>
          </cell>
        </row>
        <row r="62">
          <cell r="E62">
            <v>176899000</v>
          </cell>
        </row>
        <row r="65">
          <cell r="E65">
            <v>35998244239</v>
          </cell>
        </row>
        <row r="68">
          <cell r="E68">
            <v>1016489000</v>
          </cell>
        </row>
        <row r="72">
          <cell r="E72">
            <v>150915000</v>
          </cell>
        </row>
        <row r="74">
          <cell r="E74">
            <v>59718000</v>
          </cell>
        </row>
        <row r="78">
          <cell r="E78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13302998010</v>
          </cell>
        </row>
        <row r="91">
          <cell r="E91">
            <v>532000000</v>
          </cell>
        </row>
        <row r="95">
          <cell r="E95">
            <v>272870628000</v>
          </cell>
        </row>
        <row r="98">
          <cell r="E98">
            <v>13687000000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MPILLA UD LEY 1825 1,1"/>
      <sheetName val="INSCRIPCIONES PREGRADO"/>
      <sheetName val="DERECHOS DE GRADO PREGRADO"/>
      <sheetName val="MATRICULAS PREGRADO"/>
      <sheetName val="CERT CONST PECUNIA PREGRADO"/>
      <sheetName val="INSCRIPCIONES POSGRADO"/>
      <sheetName val="DERECHOS DE GRADO POSGRADO"/>
      <sheetName val="MATRI POS ARTES"/>
      <sheetName val="MATRI POS CIENCIAS"/>
      <sheetName val="MATRI POS ING"/>
      <sheetName val="MATRI POS MARN"/>
      <sheetName val="MATRI POS TECNO"/>
      <sheetName val="MATRI POS CIED GUAJIRA"/>
      <sheetName val="CERTIF CONST POSGRADO"/>
      <sheetName val="CURSOS DE VACACIONES"/>
      <sheetName val="SISTEMATIZACIÓN"/>
      <sheetName val="OTROS INGRESOS"/>
      <sheetName val="BENEF.INST.PROD.SERV.ESPECIA"/>
      <sheetName val="BENEF.INST.EDUC.CONTINUADA"/>
      <sheetName val="FONDO DE PUBLICACIONES"/>
      <sheetName val="LEY 1697 ESTAMPILLA_PRO_UNAL"/>
      <sheetName val="TRANS NACION ART 86"/>
      <sheetName val="TRANS NACION ART 87"/>
      <sheetName val="TRANS NACION 10%"/>
      <sheetName val="TRANS NACION SANEA PASIVOS"/>
      <sheetName val="TRANS NACION EXCED COOPERATIVAS"/>
      <sheetName val="TRANS NACION PLAN FOMENTO CALID"/>
      <sheetName val="DEVOLUCION IVA"/>
      <sheetName val="CUOTAS PARTES PENSION"/>
      <sheetName val="RECURSOS PROP LIBRE DEST"/>
      <sheetName val="PRESTAMO VIVIENDA ADMTIVOS."/>
      <sheetName val="PRESTAMO ORDINARIO ADMTIVOS."/>
      <sheetName val="APORTE LEY 30"/>
    </sheetNames>
    <sheetDataSet>
      <sheetData sheetId="0">
        <row r="29">
          <cell r="O29">
            <v>0</v>
          </cell>
        </row>
      </sheetData>
      <sheetData sheetId="1">
        <row r="29">
          <cell r="O29">
            <v>627333300</v>
          </cell>
        </row>
      </sheetData>
      <sheetData sheetId="2">
        <row r="29">
          <cell r="O29">
            <v>3167300</v>
          </cell>
        </row>
      </sheetData>
      <sheetData sheetId="3">
        <row r="29">
          <cell r="O29">
            <v>111634</v>
          </cell>
        </row>
      </sheetData>
      <sheetData sheetId="4">
        <row r="29">
          <cell r="O29">
            <v>18865711</v>
          </cell>
        </row>
      </sheetData>
      <sheetData sheetId="5">
        <row r="29">
          <cell r="O29">
            <v>43257600</v>
          </cell>
        </row>
      </sheetData>
      <sheetData sheetId="6">
        <row r="29">
          <cell r="O29">
            <v>166700</v>
          </cell>
        </row>
      </sheetData>
      <sheetData sheetId="7">
        <row r="29">
          <cell r="O29">
            <v>1635347</v>
          </cell>
        </row>
      </sheetData>
      <sheetData sheetId="8">
        <row r="29">
          <cell r="O29">
            <v>24620420</v>
          </cell>
        </row>
      </sheetData>
      <sheetData sheetId="9">
        <row r="29">
          <cell r="O29">
            <v>14069433</v>
          </cell>
        </row>
      </sheetData>
      <sheetData sheetId="10">
        <row r="29">
          <cell r="O29">
            <v>11189043</v>
          </cell>
        </row>
      </sheetData>
      <sheetData sheetId="11">
        <row r="29">
          <cell r="O29">
            <v>0</v>
          </cell>
        </row>
      </sheetData>
      <sheetData sheetId="12">
        <row r="29">
          <cell r="O29">
            <v>0</v>
          </cell>
        </row>
      </sheetData>
      <sheetData sheetId="13">
        <row r="29">
          <cell r="O29">
            <v>815500</v>
          </cell>
        </row>
      </sheetData>
      <sheetData sheetId="14"/>
      <sheetData sheetId="15">
        <row r="29">
          <cell r="O29">
            <v>0</v>
          </cell>
        </row>
      </sheetData>
      <sheetData sheetId="16">
        <row r="29">
          <cell r="O29">
            <v>2000000</v>
          </cell>
        </row>
      </sheetData>
      <sheetData sheetId="17">
        <row r="29">
          <cell r="O29">
            <v>0</v>
          </cell>
        </row>
      </sheetData>
      <sheetData sheetId="18"/>
      <sheetData sheetId="19">
        <row r="29">
          <cell r="O29">
            <v>1082642</v>
          </cell>
        </row>
      </sheetData>
      <sheetData sheetId="20">
        <row r="29">
          <cell r="O29">
            <v>0</v>
          </cell>
        </row>
      </sheetData>
      <sheetData sheetId="21">
        <row r="29">
          <cell r="O29">
            <v>4377692176</v>
          </cell>
        </row>
      </sheetData>
      <sheetData sheetId="22">
        <row r="29">
          <cell r="O29">
            <v>0</v>
          </cell>
        </row>
      </sheetData>
      <sheetData sheetId="23">
        <row r="29">
          <cell r="O29">
            <v>0</v>
          </cell>
        </row>
      </sheetData>
      <sheetData sheetId="24">
        <row r="29">
          <cell r="O29">
            <v>0</v>
          </cell>
        </row>
      </sheetData>
      <sheetData sheetId="25">
        <row r="29">
          <cell r="O29">
            <v>0</v>
          </cell>
        </row>
      </sheetData>
      <sheetData sheetId="26">
        <row r="29">
          <cell r="O29">
            <v>0</v>
          </cell>
        </row>
      </sheetData>
      <sheetData sheetId="27">
        <row r="29">
          <cell r="O29">
            <v>0</v>
          </cell>
        </row>
      </sheetData>
      <sheetData sheetId="28">
        <row r="29">
          <cell r="O29">
            <v>893089</v>
          </cell>
        </row>
      </sheetData>
      <sheetData sheetId="29">
        <row r="29">
          <cell r="O29">
            <v>92132319</v>
          </cell>
        </row>
      </sheetData>
      <sheetData sheetId="30">
        <row r="29">
          <cell r="O29">
            <v>30466368</v>
          </cell>
        </row>
      </sheetData>
      <sheetData sheetId="31">
        <row r="29">
          <cell r="O29">
            <v>4039098</v>
          </cell>
        </row>
      </sheetData>
      <sheetData sheetId="32">
        <row r="29">
          <cell r="O29">
            <v>16194342897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3"/>
  <sheetViews>
    <sheetView tabSelected="1" workbookViewId="0">
      <selection activeCell="E9" sqref="E9"/>
    </sheetView>
  </sheetViews>
  <sheetFormatPr baseColWidth="10" defaultRowHeight="15" x14ac:dyDescent="0.25"/>
  <cols>
    <col min="1" max="1" width="23.5703125" style="45" customWidth="1"/>
    <col min="2" max="2" width="46.85546875" style="45" customWidth="1"/>
    <col min="3" max="3" width="19.7109375" style="31" customWidth="1"/>
    <col min="4" max="4" width="17.7109375" style="45" customWidth="1"/>
    <col min="5" max="5" width="18.140625" style="45" customWidth="1"/>
    <col min="6" max="6" width="16.85546875" style="45" customWidth="1"/>
    <col min="7" max="7" width="15.7109375" style="45" customWidth="1"/>
    <col min="8" max="8" width="17" style="45" customWidth="1"/>
    <col min="9" max="9" width="11.42578125" style="45"/>
    <col min="10" max="10" width="17.5703125" style="45" customWidth="1"/>
    <col min="11" max="11" width="28.7109375" style="45" customWidth="1"/>
    <col min="12" max="12" width="17.140625" style="45" customWidth="1"/>
    <col min="13" max="13" width="14.140625" style="45" bestFit="1" customWidth="1"/>
    <col min="14" max="16384" width="11.42578125" style="45"/>
  </cols>
  <sheetData>
    <row r="1" spans="1:50" s="7" customFormat="1" ht="28.5" customHeight="1" x14ac:dyDescent="0.25">
      <c r="A1" s="1"/>
      <c r="B1" s="2" t="s">
        <v>0</v>
      </c>
      <c r="C1" s="3"/>
      <c r="D1" s="3"/>
      <c r="E1" s="3"/>
      <c r="F1" s="4"/>
      <c r="G1" s="5" t="s">
        <v>1</v>
      </c>
      <c r="H1" s="6"/>
    </row>
    <row r="2" spans="1:50" s="7" customFormat="1" ht="28.5" customHeight="1" x14ac:dyDescent="0.25">
      <c r="A2" s="8"/>
      <c r="B2" s="9" t="s">
        <v>2</v>
      </c>
      <c r="C2" s="10"/>
      <c r="D2" s="10"/>
      <c r="E2" s="10"/>
      <c r="F2" s="11"/>
      <c r="G2" s="12" t="s">
        <v>3</v>
      </c>
      <c r="H2" s="6"/>
    </row>
    <row r="3" spans="1:50" s="7" customFormat="1" ht="28.5" customHeight="1" x14ac:dyDescent="0.25">
      <c r="A3" s="13"/>
      <c r="B3" s="9" t="s">
        <v>4</v>
      </c>
      <c r="C3" s="10"/>
      <c r="D3" s="10"/>
      <c r="E3" s="10"/>
      <c r="F3" s="11"/>
      <c r="G3" s="14" t="s">
        <v>5</v>
      </c>
      <c r="H3" s="6"/>
    </row>
    <row r="4" spans="1:50" s="7" customFormat="1" x14ac:dyDescent="0.25"/>
    <row r="5" spans="1:50" s="7" customFormat="1" ht="38.25" customHeight="1" x14ac:dyDescent="0.25">
      <c r="A5" s="15" t="s">
        <v>6</v>
      </c>
      <c r="B5" s="16" t="s">
        <v>7</v>
      </c>
      <c r="C5" s="17"/>
      <c r="D5" s="17"/>
      <c r="E5" s="17"/>
      <c r="F5" s="17"/>
      <c r="G5" s="17"/>
      <c r="H5" s="18"/>
    </row>
    <row r="6" spans="1:50" s="7" customFormat="1" ht="38.25" customHeight="1" x14ac:dyDescent="0.25">
      <c r="A6" s="15" t="s">
        <v>8</v>
      </c>
      <c r="B6" s="16">
        <v>2022</v>
      </c>
      <c r="C6" s="17"/>
      <c r="D6" s="17"/>
      <c r="E6" s="17"/>
      <c r="F6" s="17"/>
      <c r="G6" s="17"/>
      <c r="H6" s="18"/>
    </row>
    <row r="7" spans="1:50" s="7" customFormat="1" ht="38.25" customHeight="1" x14ac:dyDescent="0.25">
      <c r="A7" s="15" t="s">
        <v>9</v>
      </c>
      <c r="B7" s="16" t="s">
        <v>10</v>
      </c>
      <c r="C7" s="17"/>
      <c r="D7" s="17"/>
      <c r="E7" s="17"/>
      <c r="F7" s="17"/>
      <c r="G7" s="17"/>
      <c r="H7" s="18"/>
    </row>
    <row r="8" spans="1:50" s="19" customFormat="1" ht="11.25" x14ac:dyDescent="0.2">
      <c r="C8" s="20"/>
      <c r="D8" s="20"/>
      <c r="E8" s="20"/>
      <c r="F8" s="21"/>
      <c r="G8" s="22"/>
      <c r="H8" s="22"/>
      <c r="J8" s="23"/>
    </row>
    <row r="9" spans="1:50" s="33" customFormat="1" ht="31.5" customHeight="1" x14ac:dyDescent="0.25">
      <c r="A9" s="24" t="s">
        <v>11</v>
      </c>
      <c r="B9" s="24" t="s">
        <v>12</v>
      </c>
      <c r="C9" s="25" t="s">
        <v>13</v>
      </c>
      <c r="D9" s="26" t="s">
        <v>14</v>
      </c>
      <c r="E9" s="27" t="s">
        <v>15</v>
      </c>
      <c r="F9" s="28" t="s">
        <v>16</v>
      </c>
      <c r="G9" s="29" t="s">
        <v>17</v>
      </c>
      <c r="H9" s="30" t="s">
        <v>18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</row>
    <row r="10" spans="1:50" s="38" customFormat="1" ht="15.75" customHeight="1" x14ac:dyDescent="0.25">
      <c r="A10" s="34">
        <v>1</v>
      </c>
      <c r="B10" s="35" t="s">
        <v>19</v>
      </c>
      <c r="C10" s="36">
        <f t="shared" ref="C10:H10" si="0">+C11+C63+C92</f>
        <v>357700498000</v>
      </c>
      <c r="D10" s="36">
        <f t="shared" si="0"/>
        <v>0</v>
      </c>
      <c r="E10" s="36">
        <f t="shared" si="0"/>
        <v>407533740249</v>
      </c>
      <c r="F10" s="36">
        <f t="shared" si="0"/>
        <v>21447880577</v>
      </c>
      <c r="G10" s="36">
        <f t="shared" si="0"/>
        <v>0</v>
      </c>
      <c r="H10" s="36">
        <f t="shared" si="0"/>
        <v>26574780472</v>
      </c>
      <c r="I10" s="31"/>
      <c r="J10" s="31">
        <v>357700498000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</row>
    <row r="11" spans="1:50" s="38" customFormat="1" ht="15.75" customHeight="1" x14ac:dyDescent="0.25">
      <c r="A11" s="39" t="s">
        <v>20</v>
      </c>
      <c r="B11" s="40" t="s">
        <v>21</v>
      </c>
      <c r="C11" s="41">
        <f>+C12</f>
        <v>69915748000</v>
      </c>
      <c r="D11" s="41">
        <f t="shared" ref="D11:H11" si="1">+D12</f>
        <v>0</v>
      </c>
      <c r="E11" s="41">
        <f t="shared" si="1"/>
        <v>69915748000</v>
      </c>
      <c r="F11" s="41">
        <f t="shared" si="1"/>
        <v>5126899895</v>
      </c>
      <c r="G11" s="41">
        <f t="shared" si="1"/>
        <v>0</v>
      </c>
      <c r="H11" s="41">
        <f t="shared" si="1"/>
        <v>5126899895</v>
      </c>
      <c r="I11" s="31"/>
      <c r="J11" s="31">
        <v>532000000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</row>
    <row r="12" spans="1:50" ht="15.75" customHeight="1" x14ac:dyDescent="0.25">
      <c r="A12" s="42" t="s">
        <v>22</v>
      </c>
      <c r="B12" s="43" t="s">
        <v>23</v>
      </c>
      <c r="C12" s="44">
        <f>+C13+C36+C45</f>
        <v>69915748000</v>
      </c>
      <c r="D12" s="44">
        <f t="shared" ref="D12:H12" si="2">+D13+D36+D45</f>
        <v>0</v>
      </c>
      <c r="E12" s="44">
        <f t="shared" si="2"/>
        <v>69915748000</v>
      </c>
      <c r="F12" s="44">
        <f t="shared" si="2"/>
        <v>5126899895</v>
      </c>
      <c r="G12" s="44">
        <f t="shared" si="2"/>
        <v>0</v>
      </c>
      <c r="H12" s="44">
        <f t="shared" si="2"/>
        <v>5126899895</v>
      </c>
      <c r="J12" s="46">
        <v>35998244239</v>
      </c>
      <c r="L12" s="46"/>
    </row>
    <row r="13" spans="1:50" x14ac:dyDescent="0.25">
      <c r="A13" s="47" t="s">
        <v>24</v>
      </c>
      <c r="B13" s="48" t="s">
        <v>25</v>
      </c>
      <c r="C13" s="49">
        <f>+C14</f>
        <v>19319702000</v>
      </c>
      <c r="D13" s="49">
        <f t="shared" ref="D13:H13" si="3">+D14</f>
        <v>0</v>
      </c>
      <c r="E13" s="49">
        <f t="shared" si="3"/>
        <v>19319702000</v>
      </c>
      <c r="F13" s="49">
        <f t="shared" si="3"/>
        <v>747231988</v>
      </c>
      <c r="G13" s="49">
        <f t="shared" si="3"/>
        <v>0</v>
      </c>
      <c r="H13" s="49">
        <f t="shared" si="3"/>
        <v>747231988</v>
      </c>
      <c r="J13" s="46">
        <v>13302998010</v>
      </c>
      <c r="L13" s="46"/>
    </row>
    <row r="14" spans="1:50" x14ac:dyDescent="0.25">
      <c r="A14" s="50" t="s">
        <v>26</v>
      </c>
      <c r="B14" s="51" t="s">
        <v>27</v>
      </c>
      <c r="C14" s="52">
        <f>+C15+C32</f>
        <v>19319702000</v>
      </c>
      <c r="D14" s="52">
        <f t="shared" ref="D14:H14" si="4">+D15+D32</f>
        <v>0</v>
      </c>
      <c r="E14" s="52">
        <f t="shared" si="4"/>
        <v>19319702000</v>
      </c>
      <c r="F14" s="52">
        <f t="shared" si="4"/>
        <v>747231988</v>
      </c>
      <c r="G14" s="52">
        <f t="shared" si="4"/>
        <v>0</v>
      </c>
      <c r="H14" s="52">
        <f t="shared" si="4"/>
        <v>747231988</v>
      </c>
      <c r="J14" s="53">
        <f>SUM(J10:J13)</f>
        <v>407533740249</v>
      </c>
      <c r="L14" s="46"/>
    </row>
    <row r="15" spans="1:50" ht="15.75" customHeight="1" x14ac:dyDescent="0.25">
      <c r="A15" s="54" t="s">
        <v>28</v>
      </c>
      <c r="B15" s="55" t="s">
        <v>29</v>
      </c>
      <c r="C15" s="56">
        <f>+C16+C21</f>
        <v>18766175000</v>
      </c>
      <c r="D15" s="56">
        <f t="shared" ref="D15:H15" si="5">+D16+D21</f>
        <v>0</v>
      </c>
      <c r="E15" s="56">
        <f t="shared" si="5"/>
        <v>18766175000</v>
      </c>
      <c r="F15" s="56">
        <f t="shared" si="5"/>
        <v>745231988</v>
      </c>
      <c r="G15" s="56">
        <f t="shared" si="5"/>
        <v>0</v>
      </c>
      <c r="H15" s="56">
        <f t="shared" si="5"/>
        <v>745231988</v>
      </c>
      <c r="L15" s="46"/>
    </row>
    <row r="16" spans="1:50" x14ac:dyDescent="0.25">
      <c r="A16" s="57" t="s">
        <v>30</v>
      </c>
      <c r="B16" s="58" t="s">
        <v>31</v>
      </c>
      <c r="C16" s="59">
        <f>SUM(C17:C20)</f>
        <v>5094843000</v>
      </c>
      <c r="D16" s="59">
        <f t="shared" ref="D16:H16" si="6">SUM(D17:D20)</f>
        <v>0</v>
      </c>
      <c r="E16" s="59">
        <f t="shared" si="6"/>
        <v>5094843000</v>
      </c>
      <c r="F16" s="59">
        <f t="shared" si="6"/>
        <v>649477945</v>
      </c>
      <c r="G16" s="59">
        <f t="shared" si="6"/>
        <v>0</v>
      </c>
      <c r="H16" s="59">
        <f t="shared" si="6"/>
        <v>649477945</v>
      </c>
      <c r="J16" s="46">
        <f>+J11+J12+J13</f>
        <v>49833242249</v>
      </c>
      <c r="L16" s="46"/>
    </row>
    <row r="17" spans="1:12" ht="15.75" customHeight="1" x14ac:dyDescent="0.25">
      <c r="A17" s="60" t="s">
        <v>32</v>
      </c>
      <c r="B17" s="60" t="s">
        <v>33</v>
      </c>
      <c r="C17" s="61">
        <v>1955938000</v>
      </c>
      <c r="D17" s="62">
        <v>0</v>
      </c>
      <c r="E17" s="62">
        <f>+D17+'[1]MAYO 2022 UNIVERSIDAD'!$E17</f>
        <v>1955938000</v>
      </c>
      <c r="F17" s="62">
        <f>+'[2]INSCRIPCIONES PREGRADO'!$O$29</f>
        <v>627333300</v>
      </c>
      <c r="G17" s="62">
        <v>0</v>
      </c>
      <c r="H17" s="62">
        <f>+F17-G17</f>
        <v>627333300</v>
      </c>
      <c r="L17" s="46"/>
    </row>
    <row r="18" spans="1:12" ht="15.75" customHeight="1" x14ac:dyDescent="0.25">
      <c r="A18" s="63" t="s">
        <v>34</v>
      </c>
      <c r="B18" s="63" t="s">
        <v>35</v>
      </c>
      <c r="C18" s="61">
        <v>306150000</v>
      </c>
      <c r="D18" s="62">
        <v>0</v>
      </c>
      <c r="E18" s="62">
        <f>+D18+'[1]MAYO 2022 UNIVERSIDAD'!$E18</f>
        <v>306150000</v>
      </c>
      <c r="F18" s="62">
        <f>+'[2]DERECHOS DE GRADO PREGRADO'!$O$29</f>
        <v>3167300</v>
      </c>
      <c r="G18" s="62">
        <v>0</v>
      </c>
      <c r="H18" s="62">
        <f>+F18-G18</f>
        <v>3167300</v>
      </c>
      <c r="L18" s="46"/>
    </row>
    <row r="19" spans="1:12" ht="15.75" customHeight="1" x14ac:dyDescent="0.25">
      <c r="A19" s="60" t="s">
        <v>36</v>
      </c>
      <c r="B19" s="64" t="s">
        <v>37</v>
      </c>
      <c r="C19" s="65">
        <v>2698245000</v>
      </c>
      <c r="D19" s="62">
        <v>0</v>
      </c>
      <c r="E19" s="62">
        <f>+D19+'[1]MAYO 2022 UNIVERSIDAD'!$E19</f>
        <v>2698245000</v>
      </c>
      <c r="F19" s="62">
        <f>+'[2]MATRICULAS PREGRADO'!$O$29</f>
        <v>111634</v>
      </c>
      <c r="G19" s="62">
        <v>0</v>
      </c>
      <c r="H19" s="62">
        <f>+F19-G19</f>
        <v>111634</v>
      </c>
      <c r="L19" s="46"/>
    </row>
    <row r="20" spans="1:12" ht="23.25" customHeight="1" x14ac:dyDescent="0.25">
      <c r="A20" s="63" t="s">
        <v>38</v>
      </c>
      <c r="B20" s="63" t="s">
        <v>39</v>
      </c>
      <c r="C20" s="61">
        <v>134510000</v>
      </c>
      <c r="D20" s="62">
        <v>0</v>
      </c>
      <c r="E20" s="62">
        <f>+D20+'[1]MAYO 2022 UNIVERSIDAD'!$E20</f>
        <v>134510000</v>
      </c>
      <c r="F20" s="62">
        <f>+'[2]CERT CONST PECUNIA PREGRADO'!$O$29</f>
        <v>18865711</v>
      </c>
      <c r="G20" s="62">
        <v>0</v>
      </c>
      <c r="H20" s="62">
        <f>+F20-G20</f>
        <v>18865711</v>
      </c>
      <c r="L20" s="46"/>
    </row>
    <row r="21" spans="1:12" ht="15.75" customHeight="1" x14ac:dyDescent="0.2">
      <c r="A21" s="57" t="s">
        <v>40</v>
      </c>
      <c r="B21" s="66" t="s">
        <v>41</v>
      </c>
      <c r="C21" s="59">
        <f>+C22+C23+C24+C31</f>
        <v>13671332000</v>
      </c>
      <c r="D21" s="59">
        <f t="shared" ref="D21:H21" si="7">+D22+D23+D24+D31</f>
        <v>0</v>
      </c>
      <c r="E21" s="59">
        <f t="shared" si="7"/>
        <v>13671332000</v>
      </c>
      <c r="F21" s="59">
        <f t="shared" si="7"/>
        <v>95754043</v>
      </c>
      <c r="G21" s="59">
        <f t="shared" si="7"/>
        <v>0</v>
      </c>
      <c r="H21" s="59">
        <f t="shared" si="7"/>
        <v>95754043</v>
      </c>
      <c r="L21" s="46"/>
    </row>
    <row r="22" spans="1:12" ht="15.75" customHeight="1" x14ac:dyDescent="0.25">
      <c r="A22" s="63" t="s">
        <v>42</v>
      </c>
      <c r="B22" s="63" t="s">
        <v>33</v>
      </c>
      <c r="C22" s="61">
        <v>270677000</v>
      </c>
      <c r="D22" s="62">
        <v>0</v>
      </c>
      <c r="E22" s="62">
        <f>+D22+'[1]MAYO 2022 UNIVERSIDAD'!$E22</f>
        <v>270677000</v>
      </c>
      <c r="F22" s="62">
        <f>+'[2]INSCRIPCIONES POSGRADO'!$O$29</f>
        <v>43257600</v>
      </c>
      <c r="G22" s="62">
        <v>0</v>
      </c>
      <c r="H22" s="62">
        <f>+F22-G22</f>
        <v>43257600</v>
      </c>
      <c r="L22" s="46"/>
    </row>
    <row r="23" spans="1:12" ht="15.75" customHeight="1" x14ac:dyDescent="0.25">
      <c r="A23" s="63" t="s">
        <v>43</v>
      </c>
      <c r="B23" s="63" t="s">
        <v>35</v>
      </c>
      <c r="C23" s="61">
        <v>306150000</v>
      </c>
      <c r="D23" s="62">
        <v>0</v>
      </c>
      <c r="E23" s="62">
        <f>+D23+'[1]MAYO 2022 UNIVERSIDAD'!$E23</f>
        <v>306150000</v>
      </c>
      <c r="F23" s="62">
        <f>+'[2]DERECHOS DE GRADO POSGRADO'!$O$29</f>
        <v>166700</v>
      </c>
      <c r="G23" s="62">
        <v>0</v>
      </c>
      <c r="H23" s="62">
        <f>+F23-G23</f>
        <v>166700</v>
      </c>
      <c r="L23" s="46"/>
    </row>
    <row r="24" spans="1:12" ht="15.75" customHeight="1" x14ac:dyDescent="0.25">
      <c r="A24" s="64" t="s">
        <v>44</v>
      </c>
      <c r="B24" s="64" t="s">
        <v>37</v>
      </c>
      <c r="C24" s="65">
        <f>SUM(C25:C30)</f>
        <v>12959995000</v>
      </c>
      <c r="D24" s="65">
        <f t="shared" ref="D24:H24" si="8">SUM(D25:D30)</f>
        <v>0</v>
      </c>
      <c r="E24" s="62">
        <f>+D24+'[1]MAYO 2022 UNIVERSIDAD'!$E24</f>
        <v>12959995000</v>
      </c>
      <c r="F24" s="65">
        <f t="shared" si="8"/>
        <v>51514243</v>
      </c>
      <c r="G24" s="65">
        <f t="shared" si="8"/>
        <v>0</v>
      </c>
      <c r="H24" s="65">
        <f t="shared" si="8"/>
        <v>51514243</v>
      </c>
      <c r="L24" s="46"/>
    </row>
    <row r="25" spans="1:12" ht="15.75" customHeight="1" x14ac:dyDescent="0.25">
      <c r="A25" s="64" t="s">
        <v>45</v>
      </c>
      <c r="B25" s="64" t="s">
        <v>46</v>
      </c>
      <c r="C25" s="65">
        <v>331381000</v>
      </c>
      <c r="D25" s="62">
        <v>0</v>
      </c>
      <c r="E25" s="62">
        <f>+D25+'[1]MAYO 2022 UNIVERSIDAD'!$E25</f>
        <v>331381000</v>
      </c>
      <c r="F25" s="62">
        <f>+'[2]MATRI POS ARTES'!$O$29</f>
        <v>1635347</v>
      </c>
      <c r="G25" s="62">
        <v>0</v>
      </c>
      <c r="H25" s="62">
        <f t="shared" ref="H25:H31" si="9">+F25-G25</f>
        <v>1635347</v>
      </c>
      <c r="L25" s="46"/>
    </row>
    <row r="26" spans="1:12" ht="15.75" customHeight="1" x14ac:dyDescent="0.25">
      <c r="A26" s="64" t="s">
        <v>47</v>
      </c>
      <c r="B26" s="64" t="s">
        <v>48</v>
      </c>
      <c r="C26" s="65">
        <v>5611379000</v>
      </c>
      <c r="D26" s="62">
        <v>0</v>
      </c>
      <c r="E26" s="62">
        <f>+D26+'[1]MAYO 2022 UNIVERSIDAD'!$E26</f>
        <v>5611379000</v>
      </c>
      <c r="F26" s="62">
        <f>+'[2]MATRI POS CIENCIAS'!$O$29</f>
        <v>24620420</v>
      </c>
      <c r="G26" s="62">
        <v>0</v>
      </c>
      <c r="H26" s="62">
        <f t="shared" si="9"/>
        <v>24620420</v>
      </c>
      <c r="L26" s="46"/>
    </row>
    <row r="27" spans="1:12" ht="15.75" customHeight="1" x14ac:dyDescent="0.25">
      <c r="A27" s="64" t="s">
        <v>49</v>
      </c>
      <c r="B27" s="64" t="s">
        <v>50</v>
      </c>
      <c r="C27" s="65">
        <v>5757989000</v>
      </c>
      <c r="D27" s="62">
        <v>0</v>
      </c>
      <c r="E27" s="62">
        <f>+D27+'[1]MAYO 2022 UNIVERSIDAD'!$E27</f>
        <v>5757989000</v>
      </c>
      <c r="F27" s="62">
        <f>+'[2]MATRI POS ING'!$O$29</f>
        <v>14069433</v>
      </c>
      <c r="G27" s="62">
        <v>0</v>
      </c>
      <c r="H27" s="62">
        <f t="shared" si="9"/>
        <v>14069433</v>
      </c>
      <c r="L27" s="46"/>
    </row>
    <row r="28" spans="1:12" ht="15.75" customHeight="1" x14ac:dyDescent="0.25">
      <c r="A28" s="64" t="s">
        <v>51</v>
      </c>
      <c r="B28" s="64" t="s">
        <v>52</v>
      </c>
      <c r="C28" s="65">
        <v>1094560000</v>
      </c>
      <c r="D28" s="62">
        <v>0</v>
      </c>
      <c r="E28" s="62">
        <f>+D28+'[1]MAYO 2022 UNIVERSIDAD'!$E28</f>
        <v>1094560000</v>
      </c>
      <c r="F28" s="62">
        <f>+'[2]MATRI POS MARN'!$O$29</f>
        <v>11189043</v>
      </c>
      <c r="G28" s="62">
        <v>0</v>
      </c>
      <c r="H28" s="62">
        <f t="shared" si="9"/>
        <v>11189043</v>
      </c>
      <c r="L28" s="46"/>
    </row>
    <row r="29" spans="1:12" ht="15.75" customHeight="1" x14ac:dyDescent="0.25">
      <c r="A29" s="64" t="s">
        <v>53</v>
      </c>
      <c r="B29" s="64" t="s">
        <v>54</v>
      </c>
      <c r="C29" s="65">
        <v>164686000</v>
      </c>
      <c r="D29" s="62">
        <v>0</v>
      </c>
      <c r="E29" s="62">
        <f>+D29+'[1]MAYO 2022 UNIVERSIDAD'!$E29</f>
        <v>164686000</v>
      </c>
      <c r="F29" s="62">
        <f>+'[2]MATRI POS TECNO'!$O$29</f>
        <v>0</v>
      </c>
      <c r="G29" s="62">
        <v>0</v>
      </c>
      <c r="H29" s="62">
        <f t="shared" si="9"/>
        <v>0</v>
      </c>
      <c r="L29" s="46"/>
    </row>
    <row r="30" spans="1:12" ht="15.75" customHeight="1" x14ac:dyDescent="0.25">
      <c r="A30" s="64" t="s">
        <v>55</v>
      </c>
      <c r="B30" s="64" t="s">
        <v>56</v>
      </c>
      <c r="C30" s="65">
        <v>0</v>
      </c>
      <c r="D30" s="62">
        <v>0</v>
      </c>
      <c r="E30" s="62">
        <f>+D30+'[1]MAYO 2022 UNIVERSIDAD'!$E30</f>
        <v>0</v>
      </c>
      <c r="F30" s="62">
        <f>+'[2]MATRI POS CIED GUAJIRA'!$O$29</f>
        <v>0</v>
      </c>
      <c r="G30" s="62">
        <v>0</v>
      </c>
      <c r="H30" s="62">
        <f t="shared" si="9"/>
        <v>0</v>
      </c>
    </row>
    <row r="31" spans="1:12" ht="15.75" customHeight="1" x14ac:dyDescent="0.25">
      <c r="A31" s="67" t="s">
        <v>57</v>
      </c>
      <c r="B31" s="67" t="s">
        <v>39</v>
      </c>
      <c r="C31" s="65">
        <v>134510000</v>
      </c>
      <c r="D31" s="62">
        <v>0</v>
      </c>
      <c r="E31" s="62">
        <f>+D31+'[1]MAYO 2022 UNIVERSIDAD'!$E31</f>
        <v>134510000</v>
      </c>
      <c r="F31" s="62">
        <f>+'[2]CERTIF CONST POSGRADO'!$O$29</f>
        <v>815500</v>
      </c>
      <c r="G31" s="62">
        <v>0</v>
      </c>
      <c r="H31" s="62">
        <f t="shared" si="9"/>
        <v>815500</v>
      </c>
      <c r="L31" s="46"/>
    </row>
    <row r="32" spans="1:12" ht="21" customHeight="1" x14ac:dyDescent="0.25">
      <c r="A32" s="54" t="s">
        <v>58</v>
      </c>
      <c r="B32" s="54" t="s">
        <v>59</v>
      </c>
      <c r="C32" s="68">
        <f>SUM(C33:C35)</f>
        <v>553527000</v>
      </c>
      <c r="D32" s="68">
        <f t="shared" ref="D32:H32" si="10">SUM(D33:D35)</f>
        <v>0</v>
      </c>
      <c r="E32" s="68">
        <f t="shared" si="10"/>
        <v>553527000</v>
      </c>
      <c r="F32" s="68">
        <f t="shared" si="10"/>
        <v>2000000</v>
      </c>
      <c r="G32" s="68">
        <f t="shared" si="10"/>
        <v>0</v>
      </c>
      <c r="H32" s="68">
        <f t="shared" si="10"/>
        <v>2000000</v>
      </c>
      <c r="L32" s="46"/>
    </row>
    <row r="33" spans="1:44" ht="15.75" customHeight="1" x14ac:dyDescent="0.25">
      <c r="A33" s="63" t="s">
        <v>60</v>
      </c>
      <c r="B33" s="63" t="s">
        <v>61</v>
      </c>
      <c r="C33" s="61">
        <v>0</v>
      </c>
      <c r="D33" s="62">
        <v>0</v>
      </c>
      <c r="E33" s="62">
        <f>+D33+'[1]MAYO 2022 UNIVERSIDAD'!$E33</f>
        <v>0</v>
      </c>
      <c r="F33" s="62">
        <f>+'[2]CURSOS DE VACACIONES'!$K$13</f>
        <v>0</v>
      </c>
      <c r="G33" s="62">
        <v>0</v>
      </c>
      <c r="H33" s="62">
        <f t="shared" ref="H33:H35" si="11">+F33-G33</f>
        <v>0</v>
      </c>
      <c r="L33" s="46"/>
    </row>
    <row r="34" spans="1:44" ht="15.75" customHeight="1" x14ac:dyDescent="0.25">
      <c r="A34" s="63" t="s">
        <v>62</v>
      </c>
      <c r="B34" s="63" t="s">
        <v>63</v>
      </c>
      <c r="C34" s="61">
        <v>454901000</v>
      </c>
      <c r="D34" s="62">
        <v>0</v>
      </c>
      <c r="E34" s="62">
        <f>+D34+'[1]MAYO 2022 UNIVERSIDAD'!$E34</f>
        <v>454901000</v>
      </c>
      <c r="F34" s="62">
        <f>+[2]SISTEMATIZACIÓN!$O$29</f>
        <v>0</v>
      </c>
      <c r="G34" s="62">
        <v>0</v>
      </c>
      <c r="H34" s="62">
        <f t="shared" si="11"/>
        <v>0</v>
      </c>
      <c r="L34" s="46"/>
    </row>
    <row r="35" spans="1:44" ht="15.75" customHeight="1" x14ac:dyDescent="0.25">
      <c r="A35" s="63" t="s">
        <v>64</v>
      </c>
      <c r="B35" s="69" t="s">
        <v>65</v>
      </c>
      <c r="C35" s="61">
        <v>98626000</v>
      </c>
      <c r="D35" s="62">
        <v>0</v>
      </c>
      <c r="E35" s="62">
        <f>+D35+'[1]MAYO 2022 UNIVERSIDAD'!$E35</f>
        <v>98626000</v>
      </c>
      <c r="F35" s="62">
        <f>+'[2]OTROS INGRESOS'!$O$29</f>
        <v>2000000</v>
      </c>
      <c r="G35" s="62">
        <v>0</v>
      </c>
      <c r="H35" s="62">
        <f t="shared" si="11"/>
        <v>2000000</v>
      </c>
      <c r="L35" s="46"/>
    </row>
    <row r="36" spans="1:44" ht="15.75" customHeight="1" x14ac:dyDescent="0.25">
      <c r="A36" s="70" t="s">
        <v>66</v>
      </c>
      <c r="B36" s="48" t="s">
        <v>67</v>
      </c>
      <c r="C36" s="49">
        <f t="shared" ref="C36:H40" si="12">+C37</f>
        <v>995977000</v>
      </c>
      <c r="D36" s="49">
        <f t="shared" si="12"/>
        <v>0</v>
      </c>
      <c r="E36" s="49">
        <f t="shared" si="12"/>
        <v>995977000</v>
      </c>
      <c r="F36" s="49">
        <f t="shared" si="12"/>
        <v>1082642</v>
      </c>
      <c r="G36" s="49">
        <f t="shared" si="12"/>
        <v>0</v>
      </c>
      <c r="H36" s="49">
        <f t="shared" si="12"/>
        <v>1082642</v>
      </c>
      <c r="L36" s="46"/>
    </row>
    <row r="37" spans="1:44" ht="15.75" customHeight="1" x14ac:dyDescent="0.25">
      <c r="A37" s="71" t="s">
        <v>68</v>
      </c>
      <c r="B37" s="51" t="s">
        <v>69</v>
      </c>
      <c r="C37" s="72">
        <f t="shared" si="12"/>
        <v>995977000</v>
      </c>
      <c r="D37" s="72">
        <f t="shared" si="12"/>
        <v>0</v>
      </c>
      <c r="E37" s="72">
        <f t="shared" si="12"/>
        <v>995977000</v>
      </c>
      <c r="F37" s="72">
        <f t="shared" si="12"/>
        <v>1082642</v>
      </c>
      <c r="G37" s="72">
        <f t="shared" si="12"/>
        <v>0</v>
      </c>
      <c r="H37" s="72">
        <f t="shared" si="12"/>
        <v>1082642</v>
      </c>
      <c r="L37" s="46"/>
    </row>
    <row r="38" spans="1:44" s="38" customFormat="1" ht="15.75" customHeight="1" x14ac:dyDescent="0.25">
      <c r="A38" s="73" t="s">
        <v>70</v>
      </c>
      <c r="B38" s="55" t="s">
        <v>71</v>
      </c>
      <c r="C38" s="68">
        <f>+C39</f>
        <v>995977000</v>
      </c>
      <c r="D38" s="68">
        <f t="shared" si="12"/>
        <v>0</v>
      </c>
      <c r="E38" s="68">
        <f t="shared" si="12"/>
        <v>995977000</v>
      </c>
      <c r="F38" s="68">
        <f t="shared" si="12"/>
        <v>1082642</v>
      </c>
      <c r="G38" s="68">
        <f t="shared" si="12"/>
        <v>0</v>
      </c>
      <c r="H38" s="68">
        <f t="shared" si="12"/>
        <v>1082642</v>
      </c>
      <c r="I38" s="37"/>
      <c r="J38" s="45"/>
      <c r="K38" s="45"/>
      <c r="L38" s="46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</row>
    <row r="39" spans="1:44" ht="23.25" customHeight="1" x14ac:dyDescent="0.25">
      <c r="A39" s="74" t="s">
        <v>72</v>
      </c>
      <c r="B39" s="58" t="s">
        <v>73</v>
      </c>
      <c r="C39" s="75">
        <f>+C40</f>
        <v>995977000</v>
      </c>
      <c r="D39" s="75">
        <f t="shared" si="12"/>
        <v>0</v>
      </c>
      <c r="E39" s="75">
        <f t="shared" si="12"/>
        <v>995977000</v>
      </c>
      <c r="F39" s="75">
        <f t="shared" si="12"/>
        <v>1082642</v>
      </c>
      <c r="G39" s="75">
        <f t="shared" si="12"/>
        <v>0</v>
      </c>
      <c r="H39" s="75">
        <f t="shared" si="12"/>
        <v>1082642</v>
      </c>
      <c r="L39" s="46"/>
    </row>
    <row r="40" spans="1:44" ht="23.25" customHeight="1" x14ac:dyDescent="0.25">
      <c r="A40" s="76" t="s">
        <v>74</v>
      </c>
      <c r="B40" s="77" t="s">
        <v>75</v>
      </c>
      <c r="C40" s="65">
        <f>+C41</f>
        <v>995977000</v>
      </c>
      <c r="D40" s="65">
        <f t="shared" si="12"/>
        <v>0</v>
      </c>
      <c r="E40" s="65">
        <f t="shared" si="12"/>
        <v>995977000</v>
      </c>
      <c r="F40" s="65">
        <f t="shared" si="12"/>
        <v>1082642</v>
      </c>
      <c r="G40" s="65">
        <f t="shared" si="12"/>
        <v>0</v>
      </c>
      <c r="H40" s="65">
        <f t="shared" si="12"/>
        <v>1082642</v>
      </c>
      <c r="L40" s="46"/>
    </row>
    <row r="41" spans="1:44" s="78" customFormat="1" x14ac:dyDescent="0.25">
      <c r="A41" s="76" t="s">
        <v>76</v>
      </c>
      <c r="B41" s="77" t="s">
        <v>77</v>
      </c>
      <c r="C41" s="65">
        <f>SUM(C42:C44)</f>
        <v>995977000</v>
      </c>
      <c r="D41" s="65">
        <f t="shared" ref="D41:H41" si="13">SUM(D42:D44)</f>
        <v>0</v>
      </c>
      <c r="E41" s="65">
        <f t="shared" si="13"/>
        <v>995977000</v>
      </c>
      <c r="F41" s="65">
        <f t="shared" si="13"/>
        <v>1082642</v>
      </c>
      <c r="G41" s="65">
        <f t="shared" si="13"/>
        <v>0</v>
      </c>
      <c r="H41" s="65">
        <f t="shared" si="13"/>
        <v>1082642</v>
      </c>
      <c r="J41" s="37"/>
      <c r="K41" s="37"/>
      <c r="L41" s="21"/>
    </row>
    <row r="42" spans="1:44" ht="29.25" customHeight="1" x14ac:dyDescent="0.25">
      <c r="A42" s="64" t="s">
        <v>78</v>
      </c>
      <c r="B42" s="60" t="s">
        <v>79</v>
      </c>
      <c r="C42" s="61">
        <v>927589000</v>
      </c>
      <c r="D42" s="62">
        <v>0</v>
      </c>
      <c r="E42" s="62">
        <f>+D42+'[1]MAYO 2022 UNIVERSIDAD'!$E42</f>
        <v>927589000</v>
      </c>
      <c r="F42" s="62">
        <f>+[2]BENEF.INST.PROD.SERV.ESPECIA!$O$29</f>
        <v>0</v>
      </c>
      <c r="G42" s="62">
        <v>0</v>
      </c>
      <c r="H42" s="62">
        <f t="shared" ref="H42:H44" si="14">+F42-G42</f>
        <v>0</v>
      </c>
      <c r="L42" s="46"/>
      <c r="M42" s="53"/>
    </row>
    <row r="43" spans="1:44" ht="15.75" customHeight="1" x14ac:dyDescent="0.25">
      <c r="A43" s="64" t="s">
        <v>80</v>
      </c>
      <c r="B43" s="63" t="s">
        <v>81</v>
      </c>
      <c r="C43" s="61">
        <v>0</v>
      </c>
      <c r="D43" s="62">
        <v>0</v>
      </c>
      <c r="E43" s="62">
        <f>+D43+'[1]MAYO 2022 UNIVERSIDAD'!$E43</f>
        <v>0</v>
      </c>
      <c r="F43" s="62">
        <f>+[2]BENEF.INST.EDUC.CONTINUADA!$K$13</f>
        <v>0</v>
      </c>
      <c r="G43" s="62">
        <v>0</v>
      </c>
      <c r="H43" s="62">
        <f t="shared" si="14"/>
        <v>0</v>
      </c>
      <c r="L43" s="46"/>
    </row>
    <row r="44" spans="1:44" ht="15.75" customHeight="1" x14ac:dyDescent="0.25">
      <c r="A44" s="64" t="s">
        <v>82</v>
      </c>
      <c r="B44" s="69" t="s">
        <v>83</v>
      </c>
      <c r="C44" s="61">
        <v>68388000</v>
      </c>
      <c r="D44" s="62">
        <v>0</v>
      </c>
      <c r="E44" s="62">
        <f>+D44+'[1]MAYO 2022 UNIVERSIDAD'!$E44</f>
        <v>68388000</v>
      </c>
      <c r="F44" s="62">
        <f>+'[2]FONDO DE PUBLICACIONES'!$O$29</f>
        <v>1082642</v>
      </c>
      <c r="G44" s="62">
        <v>0</v>
      </c>
      <c r="H44" s="62">
        <f t="shared" si="14"/>
        <v>1082642</v>
      </c>
      <c r="J44" s="78"/>
      <c r="K44" s="78"/>
      <c r="L44" s="79"/>
    </row>
    <row r="45" spans="1:44" ht="15.75" customHeight="1" x14ac:dyDescent="0.25">
      <c r="A45" s="70" t="s">
        <v>84</v>
      </c>
      <c r="B45" s="48" t="s">
        <v>85</v>
      </c>
      <c r="C45" s="49">
        <f>+C46+C50+C60</f>
        <v>49600069000</v>
      </c>
      <c r="D45" s="49">
        <f t="shared" ref="D45:H45" si="15">+D46+D50+D60</f>
        <v>0</v>
      </c>
      <c r="E45" s="49">
        <f t="shared" si="15"/>
        <v>49600069000</v>
      </c>
      <c r="F45" s="49">
        <f t="shared" si="15"/>
        <v>4378585265</v>
      </c>
      <c r="G45" s="49">
        <f t="shared" si="15"/>
        <v>0</v>
      </c>
      <c r="H45" s="49">
        <f t="shared" si="15"/>
        <v>4378585265</v>
      </c>
      <c r="L45" s="46"/>
    </row>
    <row r="46" spans="1:44" ht="15.75" customHeight="1" x14ac:dyDescent="0.25">
      <c r="A46" s="80" t="s">
        <v>86</v>
      </c>
      <c r="B46" s="51" t="s">
        <v>87</v>
      </c>
      <c r="C46" s="81">
        <f>+C47</f>
        <v>3299500000</v>
      </c>
      <c r="D46" s="81">
        <f t="shared" ref="D46:H48" si="16">+D47</f>
        <v>0</v>
      </c>
      <c r="E46" s="81">
        <f t="shared" si="16"/>
        <v>3299500000</v>
      </c>
      <c r="F46" s="81">
        <f t="shared" si="16"/>
        <v>0</v>
      </c>
      <c r="G46" s="81">
        <f t="shared" si="16"/>
        <v>0</v>
      </c>
      <c r="H46" s="81">
        <f t="shared" si="16"/>
        <v>0</v>
      </c>
      <c r="L46" s="46"/>
    </row>
    <row r="47" spans="1:44" ht="15.75" customHeight="1" x14ac:dyDescent="0.25">
      <c r="A47" s="82" t="s">
        <v>88</v>
      </c>
      <c r="B47" s="55" t="s">
        <v>89</v>
      </c>
      <c r="C47" s="83">
        <f>+C48</f>
        <v>3299500000</v>
      </c>
      <c r="D47" s="83">
        <f t="shared" si="16"/>
        <v>0</v>
      </c>
      <c r="E47" s="83">
        <f t="shared" si="16"/>
        <v>3299500000</v>
      </c>
      <c r="F47" s="83">
        <f t="shared" si="16"/>
        <v>0</v>
      </c>
      <c r="G47" s="83">
        <f t="shared" si="16"/>
        <v>0</v>
      </c>
      <c r="H47" s="83">
        <f t="shared" si="16"/>
        <v>0</v>
      </c>
      <c r="L47" s="46"/>
    </row>
    <row r="48" spans="1:44" ht="20.25" customHeight="1" x14ac:dyDescent="0.25">
      <c r="A48" s="84" t="s">
        <v>90</v>
      </c>
      <c r="B48" s="58" t="s">
        <v>91</v>
      </c>
      <c r="C48" s="85">
        <f>+C49</f>
        <v>3299500000</v>
      </c>
      <c r="D48" s="85">
        <f t="shared" si="16"/>
        <v>0</v>
      </c>
      <c r="E48" s="85">
        <f t="shared" si="16"/>
        <v>3299500000</v>
      </c>
      <c r="F48" s="85">
        <f t="shared" si="16"/>
        <v>0</v>
      </c>
      <c r="G48" s="85">
        <f t="shared" si="16"/>
        <v>0</v>
      </c>
      <c r="H48" s="85">
        <f t="shared" si="16"/>
        <v>0</v>
      </c>
      <c r="L48" s="46"/>
    </row>
    <row r="49" spans="1:60" ht="23.25" customHeight="1" x14ac:dyDescent="0.25">
      <c r="A49" s="63" t="s">
        <v>92</v>
      </c>
      <c r="B49" s="60" t="s">
        <v>93</v>
      </c>
      <c r="C49" s="61">
        <v>3299500000</v>
      </c>
      <c r="D49" s="62">
        <v>0</v>
      </c>
      <c r="E49" s="62">
        <f>+D49+'[1]MAYO 2022 UNIVERSIDAD'!$E49</f>
        <v>3299500000</v>
      </c>
      <c r="F49" s="62">
        <f>+'[2]LEY 1697 ESTAMPILLA_PRO_UNAL'!$O$29</f>
        <v>0</v>
      </c>
      <c r="G49" s="62">
        <v>0</v>
      </c>
      <c r="H49" s="62">
        <f t="shared" ref="H49" si="17">+F49-G49</f>
        <v>0</v>
      </c>
      <c r="L49" s="46"/>
    </row>
    <row r="50" spans="1:60" ht="21" customHeight="1" x14ac:dyDescent="0.25">
      <c r="A50" s="80" t="s">
        <v>94</v>
      </c>
      <c r="B50" s="51" t="s">
        <v>95</v>
      </c>
      <c r="C50" s="81">
        <f>+C51+C59</f>
        <v>46123670000</v>
      </c>
      <c r="D50" s="81">
        <f t="shared" ref="D50:H50" si="18">+D51+D59</f>
        <v>0</v>
      </c>
      <c r="E50" s="81">
        <f t="shared" si="18"/>
        <v>46123670000</v>
      </c>
      <c r="F50" s="81">
        <f t="shared" si="18"/>
        <v>4377692176</v>
      </c>
      <c r="G50" s="81">
        <f t="shared" si="18"/>
        <v>0</v>
      </c>
      <c r="H50" s="81">
        <f t="shared" si="18"/>
        <v>4377692176</v>
      </c>
      <c r="J50" s="86"/>
      <c r="L50" s="46"/>
    </row>
    <row r="51" spans="1:60" s="38" customFormat="1" ht="18.75" customHeight="1" x14ac:dyDescent="0.25">
      <c r="A51" s="82" t="s">
        <v>96</v>
      </c>
      <c r="B51" s="55" t="s">
        <v>97</v>
      </c>
      <c r="C51" s="83">
        <f>+C52</f>
        <v>42052859000</v>
      </c>
      <c r="D51" s="83">
        <f t="shared" ref="D51:H51" si="19">+D52</f>
        <v>0</v>
      </c>
      <c r="E51" s="83">
        <f t="shared" si="19"/>
        <v>42052859000</v>
      </c>
      <c r="F51" s="83">
        <f t="shared" si="19"/>
        <v>4377692176</v>
      </c>
      <c r="G51" s="83">
        <f t="shared" si="19"/>
        <v>0</v>
      </c>
      <c r="H51" s="83">
        <f t="shared" si="19"/>
        <v>4377692176</v>
      </c>
      <c r="I51" s="37"/>
      <c r="J51" s="45"/>
      <c r="K51" s="45"/>
      <c r="L51" s="46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1:60" s="38" customFormat="1" ht="19.5" customHeight="1" x14ac:dyDescent="0.25">
      <c r="A52" s="84" t="s">
        <v>98</v>
      </c>
      <c r="B52" s="58" t="s">
        <v>99</v>
      </c>
      <c r="C52" s="85">
        <f>SUM(C53:C58)</f>
        <v>42052859000</v>
      </c>
      <c r="D52" s="85">
        <f t="shared" ref="D52:H52" si="20">SUM(D53:D58)</f>
        <v>0</v>
      </c>
      <c r="E52" s="85">
        <f t="shared" si="20"/>
        <v>42052859000</v>
      </c>
      <c r="F52" s="85">
        <f t="shared" si="20"/>
        <v>4377692176</v>
      </c>
      <c r="G52" s="85">
        <f t="shared" si="20"/>
        <v>0</v>
      </c>
      <c r="H52" s="85">
        <f t="shared" si="20"/>
        <v>4377692176</v>
      </c>
      <c r="I52" s="37"/>
      <c r="J52" s="45"/>
      <c r="K52" s="45"/>
      <c r="L52" s="46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1:60" s="38" customFormat="1" ht="15.75" customHeight="1" x14ac:dyDescent="0.25">
      <c r="A53" s="63" t="s">
        <v>100</v>
      </c>
      <c r="B53" s="60" t="s">
        <v>101</v>
      </c>
      <c r="C53" s="61">
        <v>31740069000</v>
      </c>
      <c r="D53" s="62">
        <v>0</v>
      </c>
      <c r="E53" s="62">
        <f>+D53+'[1]MAYO 2022 UNIVERSIDAD'!$E53</f>
        <v>31740069000</v>
      </c>
      <c r="F53" s="62">
        <f>+'[2]TRANS NACION ART 86'!$O$29</f>
        <v>4377692176</v>
      </c>
      <c r="G53" s="62">
        <v>0</v>
      </c>
      <c r="H53" s="62">
        <f t="shared" ref="H53:H58" si="21">+F53-G53</f>
        <v>4377692176</v>
      </c>
      <c r="I53" s="37"/>
      <c r="J53" s="45"/>
      <c r="K53" s="45"/>
      <c r="L53" s="46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</row>
    <row r="54" spans="1:60" s="38" customFormat="1" ht="15.75" customHeight="1" x14ac:dyDescent="0.25">
      <c r="A54" s="63" t="s">
        <v>102</v>
      </c>
      <c r="B54" s="63" t="s">
        <v>103</v>
      </c>
      <c r="C54" s="61">
        <v>1189119000</v>
      </c>
      <c r="D54" s="62">
        <v>0</v>
      </c>
      <c r="E54" s="62">
        <f>+D54+'[1]MAYO 2022 UNIVERSIDAD'!$E54</f>
        <v>1189119000</v>
      </c>
      <c r="F54" s="62">
        <f>+'[2]TRANS NACION ART 87'!$O$29</f>
        <v>0</v>
      </c>
      <c r="G54" s="62">
        <v>0</v>
      </c>
      <c r="H54" s="62">
        <f t="shared" si="21"/>
        <v>0</v>
      </c>
      <c r="I54" s="37"/>
      <c r="J54" s="45"/>
      <c r="K54" s="45"/>
      <c r="L54" s="46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</row>
    <row r="55" spans="1:60" s="38" customFormat="1" ht="15.75" customHeight="1" x14ac:dyDescent="0.25">
      <c r="A55" s="63" t="s">
        <v>104</v>
      </c>
      <c r="B55" s="63" t="s">
        <v>105</v>
      </c>
      <c r="C55" s="61">
        <v>711575000</v>
      </c>
      <c r="D55" s="62">
        <v>0</v>
      </c>
      <c r="E55" s="62">
        <f>+D55+'[1]MAYO 2022 UNIVERSIDAD'!$E55</f>
        <v>711575000</v>
      </c>
      <c r="F55" s="62">
        <f>+'[2]TRANS NACION 10%'!$O$29</f>
        <v>0</v>
      </c>
      <c r="G55" s="62">
        <v>0</v>
      </c>
      <c r="H55" s="62">
        <f t="shared" si="21"/>
        <v>0</v>
      </c>
      <c r="I55" s="37"/>
      <c r="J55" s="37"/>
      <c r="K55" s="37"/>
      <c r="L55" s="21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</row>
    <row r="56" spans="1:60" s="38" customFormat="1" ht="15.75" customHeight="1" x14ac:dyDescent="0.25">
      <c r="A56" s="63" t="s">
        <v>106</v>
      </c>
      <c r="B56" s="63" t="s">
        <v>107</v>
      </c>
      <c r="C56" s="61">
        <v>0</v>
      </c>
      <c r="D56" s="62">
        <v>0</v>
      </c>
      <c r="E56" s="62">
        <f>+D56+'[1]MAYO 2022 UNIVERSIDAD'!$E56</f>
        <v>0</v>
      </c>
      <c r="F56" s="62">
        <f>+'[2]TRANS NACION SANEA PASIVOS'!$O$29</f>
        <v>0</v>
      </c>
      <c r="G56" s="62">
        <v>0</v>
      </c>
      <c r="H56" s="62">
        <f t="shared" si="21"/>
        <v>0</v>
      </c>
      <c r="I56" s="37"/>
      <c r="J56" s="37"/>
      <c r="K56" s="37"/>
      <c r="L56" s="21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60" s="38" customFormat="1" ht="15.75" customHeight="1" x14ac:dyDescent="0.25">
      <c r="A57" s="63" t="s">
        <v>108</v>
      </c>
      <c r="B57" s="63" t="s">
        <v>109</v>
      </c>
      <c r="C57" s="61">
        <v>1308096000</v>
      </c>
      <c r="D57" s="62">
        <v>0</v>
      </c>
      <c r="E57" s="62">
        <f>+D57+'[1]MAYO 2022 UNIVERSIDAD'!$E57</f>
        <v>1308096000</v>
      </c>
      <c r="F57" s="62">
        <f>+'[2]TRANS NACION EXCED COOPERATIVAS'!$O$29</f>
        <v>0</v>
      </c>
      <c r="G57" s="62">
        <v>0</v>
      </c>
      <c r="H57" s="62">
        <f t="shared" si="21"/>
        <v>0</v>
      </c>
      <c r="I57" s="37"/>
      <c r="J57" s="37"/>
      <c r="K57" s="37"/>
      <c r="L57" s="21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60" s="38" customFormat="1" ht="15.75" customHeight="1" x14ac:dyDescent="0.25">
      <c r="A58" s="63" t="s">
        <v>110</v>
      </c>
      <c r="B58" s="69" t="s">
        <v>111</v>
      </c>
      <c r="C58" s="61">
        <v>7104000000</v>
      </c>
      <c r="D58" s="62">
        <v>0</v>
      </c>
      <c r="E58" s="62">
        <f>+D58+'[1]MAYO 2022 UNIVERSIDAD'!$E58</f>
        <v>7104000000</v>
      </c>
      <c r="F58" s="62">
        <f>+'[2]TRANS NACION PLAN FOMENTO CALID'!$O$29</f>
        <v>0</v>
      </c>
      <c r="G58" s="62">
        <v>0</v>
      </c>
      <c r="H58" s="62">
        <f t="shared" si="21"/>
        <v>0</v>
      </c>
      <c r="I58" s="37"/>
      <c r="J58" s="37"/>
      <c r="K58" s="37"/>
      <c r="L58" s="21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</row>
    <row r="59" spans="1:60" s="38" customFormat="1" ht="22.5" customHeight="1" x14ac:dyDescent="0.25">
      <c r="A59" s="82" t="s">
        <v>112</v>
      </c>
      <c r="B59" s="55" t="s">
        <v>113</v>
      </c>
      <c r="C59" s="83">
        <v>4070811000</v>
      </c>
      <c r="D59" s="83">
        <v>0</v>
      </c>
      <c r="E59" s="83">
        <f>+D59+'[1]MAYO 2022 UNIVERSIDAD'!$E59</f>
        <v>4070811000</v>
      </c>
      <c r="F59" s="83">
        <f>+'[2]DEVOLUCION IVA'!$O$29</f>
        <v>0</v>
      </c>
      <c r="G59" s="83">
        <v>0</v>
      </c>
      <c r="H59" s="83">
        <f>+F59-G59</f>
        <v>0</v>
      </c>
      <c r="I59" s="37"/>
      <c r="J59" s="37"/>
      <c r="K59" s="37"/>
      <c r="L59" s="21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</row>
    <row r="60" spans="1:60" s="38" customFormat="1" ht="20.25" customHeight="1" x14ac:dyDescent="0.25">
      <c r="A60" s="80" t="s">
        <v>114</v>
      </c>
      <c r="B60" s="51" t="s">
        <v>115</v>
      </c>
      <c r="C60" s="87">
        <f t="shared" ref="C60:H61" si="22">+C61</f>
        <v>176899000</v>
      </c>
      <c r="D60" s="87">
        <f t="shared" si="22"/>
        <v>0</v>
      </c>
      <c r="E60" s="87">
        <f t="shared" si="22"/>
        <v>176899000</v>
      </c>
      <c r="F60" s="87">
        <f t="shared" si="22"/>
        <v>893089</v>
      </c>
      <c r="G60" s="87">
        <f t="shared" si="22"/>
        <v>0</v>
      </c>
      <c r="H60" s="87">
        <f t="shared" si="22"/>
        <v>893089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</row>
    <row r="61" spans="1:60" s="38" customFormat="1" ht="15.75" customHeight="1" x14ac:dyDescent="0.25">
      <c r="A61" s="73" t="s">
        <v>116</v>
      </c>
      <c r="B61" s="55" t="s">
        <v>117</v>
      </c>
      <c r="C61" s="68">
        <f t="shared" si="22"/>
        <v>176899000</v>
      </c>
      <c r="D61" s="68">
        <f t="shared" si="22"/>
        <v>0</v>
      </c>
      <c r="E61" s="68">
        <f t="shared" si="22"/>
        <v>176899000</v>
      </c>
      <c r="F61" s="68">
        <f t="shared" si="22"/>
        <v>893089</v>
      </c>
      <c r="G61" s="68">
        <f t="shared" si="22"/>
        <v>0</v>
      </c>
      <c r="H61" s="68">
        <f t="shared" si="22"/>
        <v>893089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</row>
    <row r="62" spans="1:60" s="38" customFormat="1" ht="15.75" customHeight="1" x14ac:dyDescent="0.25">
      <c r="A62" s="63" t="s">
        <v>118</v>
      </c>
      <c r="B62" s="88" t="s">
        <v>119</v>
      </c>
      <c r="C62" s="61">
        <v>176899000</v>
      </c>
      <c r="D62" s="62">
        <v>0</v>
      </c>
      <c r="E62" s="62">
        <f>+D62+'[1]MAYO 2022 UNIVERSIDAD'!$E62</f>
        <v>176899000</v>
      </c>
      <c r="F62" s="62">
        <f>+'[2]CUOTAS PARTES PENSION'!$O$29</f>
        <v>893089</v>
      </c>
      <c r="G62" s="62">
        <v>0</v>
      </c>
      <c r="H62" s="62">
        <f t="shared" ref="H62" si="23">+F62-G62</f>
        <v>893089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</row>
    <row r="63" spans="1:60" s="38" customFormat="1" ht="12.75" x14ac:dyDescent="0.25">
      <c r="A63" s="89" t="s">
        <v>120</v>
      </c>
      <c r="B63" s="90" t="s">
        <v>121</v>
      </c>
      <c r="C63" s="41">
        <f>+C64+C66+C69+C76</f>
        <v>1227122000</v>
      </c>
      <c r="D63" s="41">
        <f t="shared" ref="D63:H63" si="24">+D64+D66+D69+D76</f>
        <v>0</v>
      </c>
      <c r="E63" s="41">
        <f t="shared" si="24"/>
        <v>51060364249</v>
      </c>
      <c r="F63" s="41">
        <f t="shared" si="24"/>
        <v>126637785</v>
      </c>
      <c r="G63" s="41">
        <f t="shared" si="24"/>
        <v>0</v>
      </c>
      <c r="H63" s="41">
        <f t="shared" si="24"/>
        <v>126637785</v>
      </c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</row>
    <row r="64" spans="1:60" s="38" customFormat="1" ht="12.75" x14ac:dyDescent="0.25">
      <c r="A64" s="91" t="s">
        <v>122</v>
      </c>
      <c r="B64" s="43" t="s">
        <v>123</v>
      </c>
      <c r="C64" s="44">
        <f>+C65</f>
        <v>0</v>
      </c>
      <c r="D64" s="44">
        <f t="shared" ref="D64:H64" si="25">+D65</f>
        <v>0</v>
      </c>
      <c r="E64" s="44">
        <f t="shared" si="25"/>
        <v>35998244239</v>
      </c>
      <c r="F64" s="44">
        <f t="shared" si="25"/>
        <v>0</v>
      </c>
      <c r="G64" s="44">
        <f t="shared" si="25"/>
        <v>0</v>
      </c>
      <c r="H64" s="44">
        <f t="shared" si="25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</row>
    <row r="65" spans="1:60" s="38" customFormat="1" ht="12.75" x14ac:dyDescent="0.25">
      <c r="A65" s="70" t="s">
        <v>124</v>
      </c>
      <c r="B65" s="48" t="s">
        <v>125</v>
      </c>
      <c r="C65" s="49">
        <v>0</v>
      </c>
      <c r="D65" s="49"/>
      <c r="E65" s="49">
        <f>+D65+'[1]MAYO 2022 UNIVERSIDAD'!$E65</f>
        <v>35998244239</v>
      </c>
      <c r="F65" s="49">
        <v>0</v>
      </c>
      <c r="G65" s="49">
        <v>0</v>
      </c>
      <c r="H65" s="49">
        <f t="shared" ref="H65" si="26">+F65-G65</f>
        <v>0</v>
      </c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</row>
    <row r="66" spans="1:60" s="92" customFormat="1" ht="12.75" x14ac:dyDescent="0.25">
      <c r="A66" s="91" t="s">
        <v>126</v>
      </c>
      <c r="B66" s="43" t="s">
        <v>127</v>
      </c>
      <c r="C66" s="44">
        <f t="shared" ref="C66:H67" si="27">+C67</f>
        <v>1016489000</v>
      </c>
      <c r="D66" s="44">
        <f t="shared" si="27"/>
        <v>0</v>
      </c>
      <c r="E66" s="44">
        <f t="shared" si="27"/>
        <v>1016489000</v>
      </c>
      <c r="F66" s="44">
        <f t="shared" si="27"/>
        <v>92132319</v>
      </c>
      <c r="G66" s="44">
        <f t="shared" si="27"/>
        <v>0</v>
      </c>
      <c r="H66" s="44">
        <f t="shared" si="27"/>
        <v>92132319</v>
      </c>
    </row>
    <row r="67" spans="1:60" s="92" customFormat="1" ht="12.75" x14ac:dyDescent="0.25">
      <c r="A67" s="70" t="s">
        <v>128</v>
      </c>
      <c r="B67" s="48" t="s">
        <v>129</v>
      </c>
      <c r="C67" s="49">
        <f t="shared" si="27"/>
        <v>1016489000</v>
      </c>
      <c r="D67" s="49">
        <f t="shared" si="27"/>
        <v>0</v>
      </c>
      <c r="E67" s="49">
        <f t="shared" si="27"/>
        <v>1016489000</v>
      </c>
      <c r="F67" s="49">
        <f t="shared" si="27"/>
        <v>92132319</v>
      </c>
      <c r="G67" s="49">
        <f t="shared" si="27"/>
        <v>0</v>
      </c>
      <c r="H67" s="49">
        <f t="shared" si="27"/>
        <v>92132319</v>
      </c>
    </row>
    <row r="68" spans="1:60" s="92" customFormat="1" ht="12.75" x14ac:dyDescent="0.25">
      <c r="A68" s="93" t="s">
        <v>130</v>
      </c>
      <c r="B68" s="94" t="s">
        <v>131</v>
      </c>
      <c r="C68" s="95">
        <v>1016489000</v>
      </c>
      <c r="D68" s="62">
        <v>0</v>
      </c>
      <c r="E68" s="62">
        <f>+D68+'[1]MAYO 2022 UNIVERSIDAD'!$E68</f>
        <v>1016489000</v>
      </c>
      <c r="F68" s="96">
        <f>+'[2]RECURSOS PROP LIBRE DEST'!$O$29</f>
        <v>92132319</v>
      </c>
      <c r="G68" s="96">
        <v>0</v>
      </c>
      <c r="H68" s="62">
        <f t="shared" ref="H68" si="28">+F68-G68</f>
        <v>92132319</v>
      </c>
    </row>
    <row r="69" spans="1:60" s="92" customFormat="1" ht="12.75" x14ac:dyDescent="0.25">
      <c r="A69" s="91" t="s">
        <v>132</v>
      </c>
      <c r="B69" s="43" t="s">
        <v>133</v>
      </c>
      <c r="C69" s="44">
        <f>+C70</f>
        <v>210633000</v>
      </c>
      <c r="D69" s="44">
        <f t="shared" ref="D69:H69" si="29">+D70</f>
        <v>0</v>
      </c>
      <c r="E69" s="44">
        <f t="shared" si="29"/>
        <v>210633000</v>
      </c>
      <c r="F69" s="44">
        <f t="shared" si="29"/>
        <v>34505466</v>
      </c>
      <c r="G69" s="44">
        <f t="shared" si="29"/>
        <v>0</v>
      </c>
      <c r="H69" s="44">
        <f t="shared" si="29"/>
        <v>34505466</v>
      </c>
    </row>
    <row r="70" spans="1:60" s="92" customFormat="1" ht="12.75" x14ac:dyDescent="0.25">
      <c r="A70" s="70" t="s">
        <v>134</v>
      </c>
      <c r="B70" s="48" t="s">
        <v>135</v>
      </c>
      <c r="C70" s="49">
        <f>+C71+C74</f>
        <v>210633000</v>
      </c>
      <c r="D70" s="49">
        <f t="shared" ref="D70:H70" si="30">+D71+D74</f>
        <v>0</v>
      </c>
      <c r="E70" s="49">
        <f t="shared" si="30"/>
        <v>210633000</v>
      </c>
      <c r="F70" s="49">
        <f t="shared" si="30"/>
        <v>34505466</v>
      </c>
      <c r="G70" s="49">
        <f t="shared" si="30"/>
        <v>0</v>
      </c>
      <c r="H70" s="49">
        <f t="shared" si="30"/>
        <v>34505466</v>
      </c>
    </row>
    <row r="71" spans="1:60" s="38" customFormat="1" ht="27" customHeight="1" x14ac:dyDescent="0.25">
      <c r="A71" s="84" t="s">
        <v>136</v>
      </c>
      <c r="B71" s="58" t="s">
        <v>137</v>
      </c>
      <c r="C71" s="85">
        <f>+C72</f>
        <v>150915000</v>
      </c>
      <c r="D71" s="85">
        <f t="shared" ref="D71:H71" si="31">+D72</f>
        <v>0</v>
      </c>
      <c r="E71" s="85">
        <f t="shared" si="31"/>
        <v>150915000</v>
      </c>
      <c r="F71" s="85">
        <f t="shared" si="31"/>
        <v>30466368</v>
      </c>
      <c r="G71" s="85">
        <f t="shared" si="31"/>
        <v>0</v>
      </c>
      <c r="H71" s="85">
        <f t="shared" si="31"/>
        <v>30466368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</row>
    <row r="72" spans="1:60" s="38" customFormat="1" ht="12.75" x14ac:dyDescent="0.25">
      <c r="A72" s="97" t="s">
        <v>138</v>
      </c>
      <c r="B72" s="60" t="s">
        <v>139</v>
      </c>
      <c r="C72" s="61">
        <v>150915000</v>
      </c>
      <c r="D72" s="62">
        <v>0</v>
      </c>
      <c r="E72" s="62">
        <f>+D72+'[1]MAYO 2022 UNIVERSIDAD'!$E72</f>
        <v>150915000</v>
      </c>
      <c r="F72" s="62">
        <f>+'[2]PRESTAMO VIVIENDA ADMTIVOS.'!$O$29</f>
        <v>30466368</v>
      </c>
      <c r="G72" s="62">
        <v>0</v>
      </c>
      <c r="H72" s="62">
        <f>+F72-G72</f>
        <v>30466368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</row>
    <row r="73" spans="1:60" ht="15.75" customHeight="1" x14ac:dyDescent="0.2">
      <c r="A73" s="98" t="s">
        <v>140</v>
      </c>
      <c r="B73" s="99" t="s">
        <v>141</v>
      </c>
      <c r="C73" s="85">
        <f>+C74</f>
        <v>59718000</v>
      </c>
      <c r="D73" s="85">
        <f t="shared" ref="D73:H73" si="32">+D74</f>
        <v>0</v>
      </c>
      <c r="E73" s="85">
        <f t="shared" si="32"/>
        <v>59718000</v>
      </c>
      <c r="F73" s="85">
        <f t="shared" si="32"/>
        <v>4039098</v>
      </c>
      <c r="G73" s="85">
        <f t="shared" si="32"/>
        <v>0</v>
      </c>
      <c r="H73" s="85">
        <f t="shared" si="32"/>
        <v>4039098</v>
      </c>
      <c r="I73" s="46"/>
      <c r="J73" s="37"/>
      <c r="K73" s="37"/>
      <c r="L73" s="21"/>
    </row>
    <row r="74" spans="1:60" ht="15.75" customHeight="1" x14ac:dyDescent="0.25">
      <c r="A74" s="97" t="s">
        <v>142</v>
      </c>
      <c r="B74" s="63" t="s">
        <v>139</v>
      </c>
      <c r="C74" s="61">
        <v>59718000</v>
      </c>
      <c r="D74" s="62">
        <v>0</v>
      </c>
      <c r="E74" s="62">
        <f>+D74+'[1]MAYO 2022 UNIVERSIDAD'!$E74</f>
        <v>59718000</v>
      </c>
      <c r="F74" s="62">
        <f>+'[2]PRESTAMO ORDINARIO ADMTIVOS.'!$O$29</f>
        <v>4039098</v>
      </c>
      <c r="G74" s="62">
        <v>0</v>
      </c>
      <c r="H74" s="62">
        <f>+F74-G74</f>
        <v>4039098</v>
      </c>
      <c r="J74" s="37"/>
      <c r="K74" s="37"/>
      <c r="L74" s="21"/>
    </row>
    <row r="75" spans="1:60" ht="15.75" customHeight="1" x14ac:dyDescent="0.25">
      <c r="A75" s="91" t="s">
        <v>143</v>
      </c>
      <c r="B75" s="43" t="s">
        <v>144</v>
      </c>
      <c r="C75" s="44">
        <f>+C76</f>
        <v>0</v>
      </c>
      <c r="D75" s="44">
        <f t="shared" ref="D75:H75" si="33">+D76</f>
        <v>0</v>
      </c>
      <c r="E75" s="44">
        <f t="shared" si="33"/>
        <v>13834998010</v>
      </c>
      <c r="F75" s="44">
        <f t="shared" si="33"/>
        <v>0</v>
      </c>
      <c r="G75" s="44">
        <f t="shared" si="33"/>
        <v>0</v>
      </c>
      <c r="H75" s="44">
        <f t="shared" si="33"/>
        <v>0</v>
      </c>
      <c r="J75" s="37"/>
      <c r="K75" s="37"/>
      <c r="L75" s="21"/>
    </row>
    <row r="76" spans="1:60" ht="15.75" customHeight="1" x14ac:dyDescent="0.25">
      <c r="A76" s="70" t="s">
        <v>145</v>
      </c>
      <c r="B76" s="48" t="s">
        <v>146</v>
      </c>
      <c r="C76" s="49">
        <f>+C77+C79</f>
        <v>0</v>
      </c>
      <c r="D76" s="49">
        <f>+D77+D79</f>
        <v>0</v>
      </c>
      <c r="E76" s="49">
        <f t="shared" ref="E76:H76" si="34">+E77+E79</f>
        <v>13834998010</v>
      </c>
      <c r="F76" s="49">
        <f t="shared" si="34"/>
        <v>0</v>
      </c>
      <c r="G76" s="49">
        <f t="shared" si="34"/>
        <v>0</v>
      </c>
      <c r="H76" s="49">
        <f t="shared" si="34"/>
        <v>0</v>
      </c>
      <c r="J76" s="37"/>
      <c r="K76" s="37"/>
      <c r="L76" s="37"/>
    </row>
    <row r="77" spans="1:60" ht="15.75" customHeight="1" x14ac:dyDescent="0.25">
      <c r="A77" s="100" t="s">
        <v>147</v>
      </c>
      <c r="B77" s="51" t="s">
        <v>148</v>
      </c>
      <c r="C77" s="52">
        <f>+C78</f>
        <v>0</v>
      </c>
      <c r="D77" s="52">
        <f>+D78</f>
        <v>0</v>
      </c>
      <c r="E77" s="52">
        <f t="shared" ref="E77:H77" si="35">+E78</f>
        <v>0</v>
      </c>
      <c r="F77" s="52">
        <f t="shared" si="35"/>
        <v>0</v>
      </c>
      <c r="G77" s="52">
        <f t="shared" si="35"/>
        <v>0</v>
      </c>
      <c r="H77" s="52">
        <f t="shared" si="35"/>
        <v>0</v>
      </c>
      <c r="J77" s="37"/>
      <c r="K77" s="37"/>
      <c r="L77" s="37"/>
    </row>
    <row r="78" spans="1:60" ht="15.75" customHeight="1" x14ac:dyDescent="0.25">
      <c r="A78" s="63" t="s">
        <v>149</v>
      </c>
      <c r="B78" s="88" t="s">
        <v>150</v>
      </c>
      <c r="C78" s="61"/>
      <c r="D78" s="62">
        <v>0</v>
      </c>
      <c r="E78" s="62">
        <f>+D78+'[1]MAYO 2022 UNIVERSIDAD'!$E78</f>
        <v>0</v>
      </c>
      <c r="F78" s="62">
        <v>0</v>
      </c>
      <c r="G78" s="62">
        <v>0</v>
      </c>
      <c r="H78" s="62">
        <f>+F78-G78</f>
        <v>0</v>
      </c>
      <c r="J78" s="37"/>
      <c r="K78" s="37"/>
      <c r="L78" s="21"/>
    </row>
    <row r="79" spans="1:60" s="38" customFormat="1" ht="15.75" customHeight="1" x14ac:dyDescent="0.25">
      <c r="A79" s="100" t="s">
        <v>151</v>
      </c>
      <c r="B79" s="51" t="s">
        <v>152</v>
      </c>
      <c r="C79" s="52">
        <f>+C80+C90</f>
        <v>0</v>
      </c>
      <c r="D79" s="52">
        <f t="shared" ref="D79:H79" si="36">+D80+D90</f>
        <v>0</v>
      </c>
      <c r="E79" s="52">
        <f t="shared" si="36"/>
        <v>13834998010</v>
      </c>
      <c r="F79" s="52">
        <f t="shared" si="36"/>
        <v>0</v>
      </c>
      <c r="G79" s="52">
        <f t="shared" si="36"/>
        <v>0</v>
      </c>
      <c r="H79" s="52">
        <f t="shared" si="36"/>
        <v>0</v>
      </c>
      <c r="I79" s="37"/>
      <c r="J79" s="37"/>
      <c r="K79" s="37"/>
      <c r="L79" s="21"/>
      <c r="M79" s="45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</row>
    <row r="80" spans="1:60" ht="15.75" customHeight="1" x14ac:dyDescent="0.25">
      <c r="A80" s="101" t="s">
        <v>153</v>
      </c>
      <c r="B80" s="55" t="s">
        <v>154</v>
      </c>
      <c r="C80" s="56">
        <f>SUM(C81:C89)</f>
        <v>0</v>
      </c>
      <c r="D80" s="56">
        <f>SUM(D81:D89)</f>
        <v>0</v>
      </c>
      <c r="E80" s="56">
        <f t="shared" ref="E80:H80" si="37">SUM(E81:E89)</f>
        <v>13302998010</v>
      </c>
      <c r="F80" s="56">
        <f t="shared" si="37"/>
        <v>0</v>
      </c>
      <c r="G80" s="56">
        <f t="shared" si="37"/>
        <v>0</v>
      </c>
      <c r="H80" s="56">
        <f t="shared" si="37"/>
        <v>0</v>
      </c>
      <c r="J80" s="37"/>
      <c r="K80" s="37"/>
      <c r="L80" s="21"/>
      <c r="M80" s="37"/>
    </row>
    <row r="81" spans="1:44" ht="15.75" customHeight="1" x14ac:dyDescent="0.25">
      <c r="A81" s="63" t="s">
        <v>155</v>
      </c>
      <c r="B81" s="60" t="s">
        <v>156</v>
      </c>
      <c r="C81" s="61"/>
      <c r="D81" s="62">
        <v>0</v>
      </c>
      <c r="E81" s="62">
        <f>+D81+'[1]MAYO 2022 UNIVERSIDAD'!$E81</f>
        <v>0</v>
      </c>
      <c r="F81" s="62">
        <v>0</v>
      </c>
      <c r="G81" s="62">
        <v>0</v>
      </c>
      <c r="H81" s="62">
        <f t="shared" ref="H81:H89" si="38">+F81-G81</f>
        <v>0</v>
      </c>
      <c r="J81" s="37"/>
      <c r="K81" s="37"/>
      <c r="L81" s="21"/>
    </row>
    <row r="82" spans="1:44" ht="15.75" customHeight="1" x14ac:dyDescent="0.25">
      <c r="A82" s="63" t="s">
        <v>157</v>
      </c>
      <c r="B82" s="63" t="s">
        <v>158</v>
      </c>
      <c r="C82" s="61"/>
      <c r="D82" s="62">
        <v>0</v>
      </c>
      <c r="E82" s="62">
        <f>+D82+'[1]MAYO 2022 UNIVERSIDAD'!$E82</f>
        <v>0</v>
      </c>
      <c r="F82" s="62">
        <v>0</v>
      </c>
      <c r="G82" s="62">
        <v>0</v>
      </c>
      <c r="H82" s="62">
        <f t="shared" si="38"/>
        <v>0</v>
      </c>
      <c r="J82" s="37"/>
      <c r="K82" s="37"/>
      <c r="L82" s="21"/>
    </row>
    <row r="83" spans="1:44" ht="25.5" x14ac:dyDescent="0.25">
      <c r="A83" s="63" t="s">
        <v>159</v>
      </c>
      <c r="B83" s="63" t="s">
        <v>160</v>
      </c>
      <c r="C83" s="61"/>
      <c r="D83" s="62">
        <v>0</v>
      </c>
      <c r="E83" s="62">
        <f>+D83+'[1]MAYO 2022 UNIVERSIDAD'!$E83</f>
        <v>0</v>
      </c>
      <c r="F83" s="62">
        <v>0</v>
      </c>
      <c r="G83" s="62">
        <v>0</v>
      </c>
      <c r="H83" s="62">
        <f t="shared" si="38"/>
        <v>0</v>
      </c>
      <c r="J83" s="37"/>
      <c r="K83" s="37"/>
      <c r="L83" s="21"/>
    </row>
    <row r="84" spans="1:44" ht="25.5" x14ac:dyDescent="0.25">
      <c r="A84" s="63" t="s">
        <v>161</v>
      </c>
      <c r="B84" s="63" t="s">
        <v>162</v>
      </c>
      <c r="C84" s="61"/>
      <c r="D84" s="62">
        <v>0</v>
      </c>
      <c r="E84" s="62">
        <f>+D84+'[1]MAYO 2022 UNIVERSIDAD'!$E84</f>
        <v>0</v>
      </c>
      <c r="F84" s="62">
        <v>0</v>
      </c>
      <c r="G84" s="62">
        <v>0</v>
      </c>
      <c r="H84" s="62">
        <f t="shared" si="38"/>
        <v>0</v>
      </c>
      <c r="J84" s="37"/>
      <c r="K84" s="37"/>
      <c r="L84" s="37"/>
    </row>
    <row r="85" spans="1:44" s="31" customFormat="1" x14ac:dyDescent="0.25">
      <c r="A85" s="63" t="s">
        <v>163</v>
      </c>
      <c r="B85" s="63" t="s">
        <v>164</v>
      </c>
      <c r="C85" s="61"/>
      <c r="D85" s="62">
        <v>0</v>
      </c>
      <c r="E85" s="62">
        <f>+D85+'[1]MAYO 2022 UNIVERSIDAD'!$E85</f>
        <v>0</v>
      </c>
      <c r="F85" s="62">
        <v>0</v>
      </c>
      <c r="G85" s="62">
        <v>0</v>
      </c>
      <c r="H85" s="62">
        <f t="shared" si="38"/>
        <v>0</v>
      </c>
      <c r="I85" s="45"/>
      <c r="J85" s="37"/>
      <c r="K85" s="37"/>
      <c r="L85" s="37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</row>
    <row r="86" spans="1:44" s="31" customFormat="1" x14ac:dyDescent="0.25">
      <c r="A86" s="63" t="s">
        <v>165</v>
      </c>
      <c r="B86" s="63" t="s">
        <v>166</v>
      </c>
      <c r="C86" s="61"/>
      <c r="D86" s="62">
        <v>0</v>
      </c>
      <c r="E86" s="62">
        <f>+D86+'[1]MAYO 2022 UNIVERSIDAD'!$E86</f>
        <v>0</v>
      </c>
      <c r="F86" s="62">
        <v>0</v>
      </c>
      <c r="G86" s="62">
        <v>0</v>
      </c>
      <c r="H86" s="62">
        <f t="shared" si="38"/>
        <v>0</v>
      </c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</row>
    <row r="87" spans="1:44" s="31" customFormat="1" ht="25.5" x14ac:dyDescent="0.25">
      <c r="A87" s="63" t="s">
        <v>167</v>
      </c>
      <c r="B87" s="63" t="s">
        <v>168</v>
      </c>
      <c r="C87" s="61"/>
      <c r="D87" s="62">
        <v>0</v>
      </c>
      <c r="E87" s="62">
        <f>+D87+'[1]MAYO 2022 UNIVERSIDAD'!$E87</f>
        <v>0</v>
      </c>
      <c r="F87" s="62">
        <v>0</v>
      </c>
      <c r="G87" s="62">
        <v>0</v>
      </c>
      <c r="H87" s="62">
        <f t="shared" si="38"/>
        <v>0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</row>
    <row r="88" spans="1:44" s="31" customFormat="1" x14ac:dyDescent="0.25">
      <c r="A88" s="63" t="s">
        <v>169</v>
      </c>
      <c r="B88" s="63" t="s">
        <v>170</v>
      </c>
      <c r="C88" s="61"/>
      <c r="D88" s="62">
        <v>0</v>
      </c>
      <c r="E88" s="62">
        <f>+D88+'[1]MAYO 2022 UNIVERSIDAD'!$E88</f>
        <v>0</v>
      </c>
      <c r="F88" s="62">
        <v>0</v>
      </c>
      <c r="G88" s="62">
        <v>0</v>
      </c>
      <c r="H88" s="62">
        <f t="shared" si="38"/>
        <v>0</v>
      </c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</row>
    <row r="89" spans="1:44" s="31" customFormat="1" x14ac:dyDescent="0.25">
      <c r="A89" s="102" t="s">
        <v>171</v>
      </c>
      <c r="B89" s="102" t="s">
        <v>172</v>
      </c>
      <c r="C89" s="103"/>
      <c r="D89" s="62"/>
      <c r="E89" s="62">
        <f>+D89+'[1]MAYO 2022 UNIVERSIDAD'!$E89</f>
        <v>13302998010</v>
      </c>
      <c r="F89" s="62">
        <v>0</v>
      </c>
      <c r="G89" s="62"/>
      <c r="H89" s="62">
        <f t="shared" si="38"/>
        <v>0</v>
      </c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</row>
    <row r="90" spans="1:44" s="31" customFormat="1" x14ac:dyDescent="0.25">
      <c r="A90" s="104" t="s">
        <v>173</v>
      </c>
      <c r="B90" s="55" t="s">
        <v>174</v>
      </c>
      <c r="C90" s="83">
        <f>+C91</f>
        <v>0</v>
      </c>
      <c r="D90" s="83">
        <f t="shared" ref="D90:H90" si="39">+D91</f>
        <v>0</v>
      </c>
      <c r="E90" s="83">
        <f t="shared" si="39"/>
        <v>532000000</v>
      </c>
      <c r="F90" s="83">
        <f t="shared" si="39"/>
        <v>0</v>
      </c>
      <c r="G90" s="83">
        <f t="shared" si="39"/>
        <v>0</v>
      </c>
      <c r="H90" s="83">
        <f t="shared" si="39"/>
        <v>0</v>
      </c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</row>
    <row r="91" spans="1:44" s="31" customFormat="1" x14ac:dyDescent="0.25">
      <c r="A91" s="105" t="s">
        <v>175</v>
      </c>
      <c r="B91" s="105" t="s">
        <v>150</v>
      </c>
      <c r="C91" s="106"/>
      <c r="D91" s="62"/>
      <c r="E91" s="62">
        <f>+D91+'[1]MAYO 2022 UNIVERSIDAD'!$E91</f>
        <v>532000000</v>
      </c>
      <c r="F91" s="62">
        <v>0</v>
      </c>
      <c r="G91" s="62">
        <v>0</v>
      </c>
      <c r="H91" s="62">
        <f t="shared" ref="H91" si="40">+F91-G91</f>
        <v>0</v>
      </c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</row>
    <row r="92" spans="1:44" s="31" customFormat="1" x14ac:dyDescent="0.25">
      <c r="A92" s="89" t="s">
        <v>176</v>
      </c>
      <c r="B92" s="90" t="s">
        <v>177</v>
      </c>
      <c r="C92" s="41">
        <f>+C93+C96</f>
        <v>286557628000</v>
      </c>
      <c r="D92" s="41">
        <f t="shared" ref="D92:H92" si="41">+D93+D96</f>
        <v>0</v>
      </c>
      <c r="E92" s="41">
        <f t="shared" si="41"/>
        <v>286557628000</v>
      </c>
      <c r="F92" s="41">
        <f t="shared" si="41"/>
        <v>16194342897</v>
      </c>
      <c r="G92" s="41">
        <f t="shared" si="41"/>
        <v>0</v>
      </c>
      <c r="H92" s="41">
        <f t="shared" si="41"/>
        <v>21321242792</v>
      </c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</row>
    <row r="93" spans="1:44" s="31" customFormat="1" x14ac:dyDescent="0.25">
      <c r="A93" s="91" t="s">
        <v>178</v>
      </c>
      <c r="B93" s="43" t="s">
        <v>179</v>
      </c>
      <c r="C93" s="44">
        <f t="shared" ref="C93:H94" si="42">+C94</f>
        <v>272870628000</v>
      </c>
      <c r="D93" s="44">
        <f t="shared" si="42"/>
        <v>0</v>
      </c>
      <c r="E93" s="44">
        <f t="shared" si="42"/>
        <v>272870628000</v>
      </c>
      <c r="F93" s="44">
        <f t="shared" si="42"/>
        <v>16194342897</v>
      </c>
      <c r="G93" s="44">
        <f t="shared" si="42"/>
        <v>0</v>
      </c>
      <c r="H93" s="44">
        <f t="shared" si="42"/>
        <v>16194342897</v>
      </c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</row>
    <row r="94" spans="1:44" s="31" customFormat="1" x14ac:dyDescent="0.25">
      <c r="A94" s="100" t="s">
        <v>180</v>
      </c>
      <c r="B94" s="51" t="s">
        <v>8</v>
      </c>
      <c r="C94" s="52">
        <f t="shared" si="42"/>
        <v>272870628000</v>
      </c>
      <c r="D94" s="52">
        <f t="shared" si="42"/>
        <v>0</v>
      </c>
      <c r="E94" s="52">
        <f t="shared" si="42"/>
        <v>272870628000</v>
      </c>
      <c r="F94" s="52">
        <f t="shared" si="42"/>
        <v>16194342897</v>
      </c>
      <c r="G94" s="52">
        <f t="shared" si="42"/>
        <v>0</v>
      </c>
      <c r="H94" s="52">
        <f t="shared" si="42"/>
        <v>16194342897</v>
      </c>
      <c r="I94" s="45"/>
      <c r="J94" s="37"/>
      <c r="K94" s="37"/>
      <c r="L94" s="37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</row>
    <row r="95" spans="1:44" s="31" customFormat="1" x14ac:dyDescent="0.25">
      <c r="A95" s="93" t="s">
        <v>181</v>
      </c>
      <c r="B95" s="107" t="s">
        <v>182</v>
      </c>
      <c r="C95" s="61">
        <v>272870628000</v>
      </c>
      <c r="D95" s="62">
        <v>0</v>
      </c>
      <c r="E95" s="62">
        <f>+D95+'[1]MAYO 2022 UNIVERSIDAD'!$E95</f>
        <v>272870628000</v>
      </c>
      <c r="F95" s="62">
        <f>+'[2]APORTE LEY 30'!$O$29</f>
        <v>16194342897</v>
      </c>
      <c r="G95" s="62">
        <v>0</v>
      </c>
      <c r="H95" s="62">
        <f t="shared" ref="H95" si="43">+F95-G95</f>
        <v>16194342897</v>
      </c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</row>
    <row r="96" spans="1:44" ht="22.5" customHeight="1" x14ac:dyDescent="0.25">
      <c r="A96" s="91" t="s">
        <v>183</v>
      </c>
      <c r="B96" s="43" t="s">
        <v>184</v>
      </c>
      <c r="C96" s="44">
        <f>+C97+C98</f>
        <v>13687000000</v>
      </c>
      <c r="D96" s="44">
        <f t="shared" ref="D96:H96" si="44">+D97+D98</f>
        <v>0</v>
      </c>
      <c r="E96" s="44">
        <f t="shared" si="44"/>
        <v>13687000000</v>
      </c>
      <c r="F96" s="44">
        <f t="shared" si="44"/>
        <v>0</v>
      </c>
      <c r="G96" s="44">
        <f t="shared" si="44"/>
        <v>0</v>
      </c>
      <c r="H96" s="44">
        <f t="shared" si="44"/>
        <v>5126899895</v>
      </c>
      <c r="L96" s="46"/>
    </row>
    <row r="97" spans="1:44" ht="18" hidden="1" customHeight="1" x14ac:dyDescent="0.25">
      <c r="A97" s="100" t="s">
        <v>185</v>
      </c>
      <c r="B97" s="51" t="s">
        <v>186</v>
      </c>
      <c r="C97" s="52"/>
      <c r="D97" s="52">
        <v>0</v>
      </c>
      <c r="E97" s="52"/>
      <c r="F97" s="52">
        <v>0</v>
      </c>
      <c r="G97" s="52">
        <v>0</v>
      </c>
      <c r="H97" s="52">
        <f>+F97-G97</f>
        <v>0</v>
      </c>
      <c r="L97" s="46"/>
    </row>
    <row r="98" spans="1:44" ht="24.75" customHeight="1" x14ac:dyDescent="0.25">
      <c r="A98" s="100" t="s">
        <v>185</v>
      </c>
      <c r="B98" s="51" t="s">
        <v>187</v>
      </c>
      <c r="C98" s="52">
        <v>13687000000</v>
      </c>
      <c r="D98" s="52">
        <v>0</v>
      </c>
      <c r="E98" s="52">
        <f>+D98+'[1]MAYO 2022 UNIVERSIDAD'!$E98</f>
        <v>13687000000</v>
      </c>
      <c r="F98" s="52">
        <f>+'[2]ESTAMPILLA UD LEY 1825 1,1'!$O$29</f>
        <v>0</v>
      </c>
      <c r="G98" s="52">
        <v>0</v>
      </c>
      <c r="H98" s="52">
        <f>+H12</f>
        <v>5126899895</v>
      </c>
      <c r="L98" s="46"/>
    </row>
    <row r="99" spans="1:44" s="31" customFormat="1" x14ac:dyDescent="0.25">
      <c r="A99" s="45"/>
      <c r="B99" s="108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</row>
    <row r="100" spans="1:44" s="31" customFormat="1" x14ac:dyDescent="0.25">
      <c r="A100" s="45"/>
      <c r="B100" s="108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</row>
    <row r="101" spans="1:44" s="31" customFormat="1" x14ac:dyDescent="0.25">
      <c r="A101" s="45"/>
      <c r="B101" s="108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</row>
    <row r="102" spans="1:44" s="31" customFormat="1" x14ac:dyDescent="0.25">
      <c r="A102" s="45"/>
      <c r="B102" s="108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</row>
    <row r="103" spans="1:44" s="31" customFormat="1" x14ac:dyDescent="0.25">
      <c r="A103" s="45"/>
      <c r="B103" s="108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</row>
    <row r="104" spans="1:44" s="31" customFormat="1" x14ac:dyDescent="0.25">
      <c r="A104" s="45"/>
      <c r="B104" s="108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</row>
    <row r="105" spans="1:44" s="31" customFormat="1" x14ac:dyDescent="0.25">
      <c r="A105" s="45"/>
      <c r="B105" s="108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</row>
    <row r="106" spans="1:44" s="31" customFormat="1" x14ac:dyDescent="0.25">
      <c r="A106" s="45"/>
      <c r="B106" s="108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</row>
    <row r="107" spans="1:44" s="31" customFormat="1" x14ac:dyDescent="0.25">
      <c r="A107" s="45"/>
      <c r="B107" s="108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</row>
    <row r="108" spans="1:44" s="31" customFormat="1" x14ac:dyDescent="0.25">
      <c r="A108" s="45"/>
      <c r="B108" s="108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</row>
    <row r="109" spans="1:44" s="31" customFormat="1" x14ac:dyDescent="0.25">
      <c r="A109" s="45"/>
      <c r="B109" s="108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</row>
    <row r="110" spans="1:44" s="31" customFormat="1" x14ac:dyDescent="0.25">
      <c r="A110" s="45"/>
      <c r="B110" s="108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</row>
    <row r="111" spans="1:44" s="31" customFormat="1" x14ac:dyDescent="0.25">
      <c r="A111" s="45"/>
      <c r="B111" s="108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</row>
    <row r="112" spans="1:44" s="31" customFormat="1" x14ac:dyDescent="0.25">
      <c r="A112" s="45"/>
      <c r="B112" s="108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</row>
    <row r="113" spans="1:44" s="31" customFormat="1" x14ac:dyDescent="0.25">
      <c r="A113" s="45"/>
      <c r="B113" s="108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</row>
    <row r="114" spans="1:44" s="31" customFormat="1" x14ac:dyDescent="0.25">
      <c r="A114" s="45"/>
      <c r="B114" s="108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</row>
    <row r="115" spans="1:44" s="31" customFormat="1" x14ac:dyDescent="0.25">
      <c r="A115" s="45"/>
      <c r="B115" s="108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</row>
    <row r="116" spans="1:44" s="31" customFormat="1" x14ac:dyDescent="0.25">
      <c r="A116" s="45"/>
      <c r="B116" s="108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</row>
    <row r="117" spans="1:44" s="31" customFormat="1" x14ac:dyDescent="0.25">
      <c r="A117" s="45"/>
      <c r="B117" s="108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</row>
    <row r="118" spans="1:44" s="31" customFormat="1" x14ac:dyDescent="0.25">
      <c r="A118" s="45"/>
      <c r="B118" s="108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</row>
    <row r="119" spans="1:44" s="31" customFormat="1" x14ac:dyDescent="0.25">
      <c r="A119" s="45"/>
      <c r="B119" s="108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</row>
    <row r="120" spans="1:44" s="31" customFormat="1" x14ac:dyDescent="0.25">
      <c r="A120" s="45"/>
      <c r="B120" s="108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</row>
    <row r="121" spans="1:44" s="31" customFormat="1" x14ac:dyDescent="0.25">
      <c r="A121" s="45"/>
      <c r="B121" s="108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</row>
    <row r="122" spans="1:44" s="31" customFormat="1" x14ac:dyDescent="0.25">
      <c r="A122" s="45"/>
      <c r="B122" s="10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</row>
    <row r="123" spans="1:44" s="31" customFormat="1" x14ac:dyDescent="0.25">
      <c r="A123" s="45"/>
      <c r="B123" s="10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</row>
    <row r="124" spans="1:44" s="31" customFormat="1" x14ac:dyDescent="0.25">
      <c r="A124" s="45"/>
      <c r="B124" s="108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</row>
    <row r="125" spans="1:44" s="31" customFormat="1" x14ac:dyDescent="0.25">
      <c r="A125" s="45"/>
      <c r="B125" s="108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</row>
    <row r="126" spans="1:44" s="31" customFormat="1" x14ac:dyDescent="0.25">
      <c r="A126" s="45"/>
      <c r="B126" s="108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</row>
    <row r="127" spans="1:44" s="31" customFormat="1" x14ac:dyDescent="0.25">
      <c r="A127" s="45"/>
      <c r="B127" s="108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</row>
    <row r="128" spans="1:44" s="31" customFormat="1" x14ac:dyDescent="0.25">
      <c r="A128" s="45"/>
      <c r="B128" s="108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</row>
    <row r="129" spans="1:44" s="31" customFormat="1" x14ac:dyDescent="0.25">
      <c r="A129" s="45"/>
      <c r="B129" s="108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</row>
    <row r="130" spans="1:44" s="31" customFormat="1" x14ac:dyDescent="0.25">
      <c r="A130" s="45"/>
      <c r="B130" s="108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</row>
    <row r="131" spans="1:44" s="31" customFormat="1" x14ac:dyDescent="0.25">
      <c r="A131" s="45"/>
      <c r="B131" s="108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</row>
    <row r="132" spans="1:44" s="31" customFormat="1" x14ac:dyDescent="0.25">
      <c r="A132" s="45"/>
      <c r="B132" s="10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</row>
    <row r="133" spans="1:44" s="31" customFormat="1" x14ac:dyDescent="0.25">
      <c r="A133" s="45"/>
      <c r="B133" s="108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</row>
    <row r="134" spans="1:44" s="31" customFormat="1" x14ac:dyDescent="0.25">
      <c r="A134" s="45"/>
      <c r="B134" s="108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</row>
    <row r="135" spans="1:44" s="31" customFormat="1" x14ac:dyDescent="0.25">
      <c r="A135" s="45"/>
      <c r="B135" s="108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</row>
    <row r="136" spans="1:44" s="31" customFormat="1" x14ac:dyDescent="0.25">
      <c r="A136" s="45"/>
      <c r="B136" s="10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</row>
    <row r="137" spans="1:44" s="31" customFormat="1" x14ac:dyDescent="0.25">
      <c r="A137" s="45"/>
      <c r="B137" s="108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</row>
    <row r="138" spans="1:44" s="31" customFormat="1" x14ac:dyDescent="0.25">
      <c r="A138" s="45"/>
      <c r="B138" s="108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</row>
    <row r="139" spans="1:44" s="31" customFormat="1" x14ac:dyDescent="0.25">
      <c r="A139" s="45"/>
      <c r="B139" s="108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</row>
    <row r="140" spans="1:44" s="31" customFormat="1" x14ac:dyDescent="0.25">
      <c r="A140" s="45"/>
      <c r="B140" s="108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</row>
    <row r="141" spans="1:44" s="31" customFormat="1" x14ac:dyDescent="0.25">
      <c r="A141" s="45"/>
      <c r="B141" s="108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</row>
    <row r="142" spans="1:44" s="31" customFormat="1" x14ac:dyDescent="0.25">
      <c r="A142" s="45"/>
      <c r="B142" s="108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</row>
    <row r="143" spans="1:44" s="31" customFormat="1" x14ac:dyDescent="0.25">
      <c r="A143" s="45"/>
      <c r="B143" s="108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</row>
    <row r="144" spans="1:44" s="31" customFormat="1" x14ac:dyDescent="0.25">
      <c r="A144" s="45"/>
      <c r="B144" s="108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</row>
    <row r="145" spans="1:44" s="31" customFormat="1" x14ac:dyDescent="0.25">
      <c r="A145" s="45"/>
      <c r="B145" s="108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</row>
    <row r="146" spans="1:44" s="31" customFormat="1" x14ac:dyDescent="0.25">
      <c r="A146" s="45"/>
      <c r="B146" s="108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</row>
    <row r="147" spans="1:44" s="31" customFormat="1" x14ac:dyDescent="0.25">
      <c r="A147" s="45"/>
      <c r="B147" s="108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</row>
    <row r="148" spans="1:44" s="31" customFormat="1" x14ac:dyDescent="0.25">
      <c r="A148" s="45"/>
      <c r="B148" s="108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</row>
    <row r="149" spans="1:44" s="31" customFormat="1" x14ac:dyDescent="0.25">
      <c r="A149" s="45"/>
      <c r="B149" s="108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</row>
    <row r="150" spans="1:44" s="31" customFormat="1" x14ac:dyDescent="0.25">
      <c r="A150" s="45"/>
      <c r="B150" s="10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</row>
    <row r="151" spans="1:44" s="31" customFormat="1" x14ac:dyDescent="0.25">
      <c r="A151" s="45"/>
      <c r="B151" s="108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</row>
    <row r="152" spans="1:44" s="31" customFormat="1" x14ac:dyDescent="0.25">
      <c r="A152" s="45"/>
      <c r="B152" s="108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</row>
    <row r="153" spans="1:44" s="31" customFormat="1" x14ac:dyDescent="0.25">
      <c r="A153" s="45"/>
      <c r="B153" s="108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</row>
    <row r="154" spans="1:44" s="31" customFormat="1" x14ac:dyDescent="0.25">
      <c r="A154" s="45"/>
      <c r="B154" s="108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</row>
    <row r="155" spans="1:44" s="31" customFormat="1" x14ac:dyDescent="0.25">
      <c r="A155" s="45"/>
      <c r="B155" s="108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</row>
    <row r="156" spans="1:44" s="31" customFormat="1" x14ac:dyDescent="0.25">
      <c r="A156" s="45"/>
      <c r="B156" s="108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</row>
    <row r="157" spans="1:44" s="31" customFormat="1" x14ac:dyDescent="0.25">
      <c r="A157" s="45"/>
      <c r="B157" s="108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</row>
    <row r="158" spans="1:44" s="31" customFormat="1" x14ac:dyDescent="0.25">
      <c r="A158" s="45"/>
      <c r="B158" s="108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</row>
    <row r="159" spans="1:44" s="31" customFormat="1" x14ac:dyDescent="0.25">
      <c r="A159" s="45"/>
      <c r="B159" s="108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</row>
    <row r="160" spans="1:44" s="31" customFormat="1" x14ac:dyDescent="0.25">
      <c r="A160" s="45"/>
      <c r="B160" s="108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</row>
    <row r="161" spans="1:44" s="31" customFormat="1" x14ac:dyDescent="0.25">
      <c r="A161" s="45"/>
      <c r="B161" s="108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</row>
    <row r="162" spans="1:44" s="31" customFormat="1" x14ac:dyDescent="0.25">
      <c r="A162" s="45"/>
      <c r="B162" s="108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</row>
    <row r="163" spans="1:44" s="31" customFormat="1" x14ac:dyDescent="0.25">
      <c r="A163" s="45"/>
      <c r="B163" s="108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</row>
    <row r="164" spans="1:44" s="31" customFormat="1" x14ac:dyDescent="0.25">
      <c r="A164" s="45"/>
      <c r="B164" s="108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</row>
    <row r="165" spans="1:44" s="31" customFormat="1" x14ac:dyDescent="0.25">
      <c r="A165" s="45"/>
      <c r="B165" s="108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</row>
    <row r="166" spans="1:44" s="31" customFormat="1" x14ac:dyDescent="0.25">
      <c r="A166" s="45"/>
      <c r="B166" s="108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</row>
    <row r="167" spans="1:44" s="31" customFormat="1" x14ac:dyDescent="0.25">
      <c r="A167" s="45"/>
      <c r="B167" s="108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</row>
    <row r="168" spans="1:44" s="31" customFormat="1" x14ac:dyDescent="0.25">
      <c r="A168" s="45"/>
      <c r="B168" s="108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</row>
    <row r="169" spans="1:44" s="31" customFormat="1" x14ac:dyDescent="0.25">
      <c r="A169" s="45"/>
      <c r="B169" s="108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</row>
    <row r="170" spans="1:44" s="31" customFormat="1" x14ac:dyDescent="0.25">
      <c r="A170" s="45"/>
      <c r="B170" s="108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</row>
    <row r="171" spans="1:44" s="31" customFormat="1" x14ac:dyDescent="0.25">
      <c r="A171" s="45"/>
      <c r="B171" s="108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</row>
    <row r="172" spans="1:44" s="31" customFormat="1" x14ac:dyDescent="0.25">
      <c r="A172" s="45"/>
      <c r="B172" s="108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</row>
    <row r="173" spans="1:44" s="31" customFormat="1" x14ac:dyDescent="0.25">
      <c r="A173" s="45"/>
      <c r="B173" s="108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</row>
    <row r="174" spans="1:44" s="31" customFormat="1" x14ac:dyDescent="0.25">
      <c r="A174" s="45"/>
      <c r="B174" s="108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</row>
    <row r="175" spans="1:44" s="31" customFormat="1" x14ac:dyDescent="0.25">
      <c r="A175" s="45"/>
      <c r="B175" s="108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</row>
    <row r="176" spans="1:44" s="31" customFormat="1" x14ac:dyDescent="0.25">
      <c r="A176" s="45"/>
      <c r="B176" s="108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</row>
    <row r="177" spans="1:44" s="31" customFormat="1" x14ac:dyDescent="0.25">
      <c r="A177" s="45"/>
      <c r="B177" s="10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</row>
    <row r="178" spans="1:44" s="31" customFormat="1" x14ac:dyDescent="0.25">
      <c r="A178" s="45"/>
      <c r="B178" s="108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</row>
    <row r="179" spans="1:44" s="31" customFormat="1" x14ac:dyDescent="0.25">
      <c r="A179" s="45"/>
      <c r="B179" s="108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</row>
    <row r="180" spans="1:44" s="31" customFormat="1" x14ac:dyDescent="0.25">
      <c r="A180" s="45"/>
      <c r="B180" s="108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</row>
    <row r="181" spans="1:44" s="31" customFormat="1" x14ac:dyDescent="0.25">
      <c r="A181" s="45"/>
      <c r="B181" s="108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</row>
    <row r="182" spans="1:44" s="31" customFormat="1" x14ac:dyDescent="0.25">
      <c r="A182" s="45"/>
      <c r="B182" s="108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</row>
    <row r="183" spans="1:44" s="31" customFormat="1" x14ac:dyDescent="0.25">
      <c r="A183" s="45"/>
      <c r="B183" s="108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</row>
    <row r="184" spans="1:44" s="31" customFormat="1" x14ac:dyDescent="0.25">
      <c r="A184" s="45"/>
      <c r="B184" s="108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</row>
    <row r="185" spans="1:44" s="31" customFormat="1" x14ac:dyDescent="0.25">
      <c r="A185" s="45"/>
      <c r="B185" s="108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</row>
    <row r="186" spans="1:44" s="31" customFormat="1" x14ac:dyDescent="0.25">
      <c r="A186" s="45"/>
      <c r="B186" s="108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</row>
    <row r="187" spans="1:44" s="31" customFormat="1" x14ac:dyDescent="0.25">
      <c r="A187" s="45"/>
      <c r="B187" s="108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</row>
    <row r="188" spans="1:44" s="31" customFormat="1" x14ac:dyDescent="0.25">
      <c r="A188" s="45"/>
      <c r="B188" s="108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</row>
    <row r="189" spans="1:44" s="31" customFormat="1" x14ac:dyDescent="0.25">
      <c r="A189" s="45"/>
      <c r="B189" s="108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</row>
    <row r="190" spans="1:44" s="31" customFormat="1" x14ac:dyDescent="0.25">
      <c r="A190" s="45"/>
      <c r="B190" s="108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</row>
    <row r="191" spans="1:44" s="31" customFormat="1" x14ac:dyDescent="0.25">
      <c r="A191" s="45"/>
      <c r="B191" s="108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</row>
    <row r="192" spans="1:44" s="31" customFormat="1" x14ac:dyDescent="0.25">
      <c r="A192" s="45"/>
      <c r="B192" s="108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</row>
    <row r="193" spans="1:44" s="31" customFormat="1" x14ac:dyDescent="0.25">
      <c r="A193" s="45"/>
      <c r="B193" s="108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</row>
    <row r="194" spans="1:44" s="31" customFormat="1" x14ac:dyDescent="0.25">
      <c r="A194" s="45"/>
      <c r="B194" s="108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</row>
    <row r="195" spans="1:44" s="31" customFormat="1" x14ac:dyDescent="0.25">
      <c r="A195" s="45"/>
      <c r="B195" s="108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</row>
    <row r="196" spans="1:44" s="31" customFormat="1" x14ac:dyDescent="0.25">
      <c r="A196" s="45"/>
      <c r="B196" s="108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</row>
    <row r="197" spans="1:44" s="31" customFormat="1" x14ac:dyDescent="0.25">
      <c r="A197" s="45"/>
      <c r="B197" s="108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</row>
    <row r="198" spans="1:44" s="31" customFormat="1" x14ac:dyDescent="0.25">
      <c r="A198" s="45"/>
      <c r="B198" s="108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</row>
    <row r="199" spans="1:44" s="31" customFormat="1" x14ac:dyDescent="0.25">
      <c r="A199" s="45"/>
      <c r="B199" s="108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</row>
    <row r="200" spans="1:44" s="31" customFormat="1" x14ac:dyDescent="0.25">
      <c r="A200" s="45"/>
      <c r="B200" s="108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</row>
    <row r="201" spans="1:44" s="31" customFormat="1" x14ac:dyDescent="0.25">
      <c r="A201" s="45"/>
      <c r="B201" s="108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</row>
    <row r="202" spans="1:44" s="31" customFormat="1" x14ac:dyDescent="0.25">
      <c r="A202" s="45"/>
      <c r="B202" s="108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</row>
    <row r="203" spans="1:44" s="31" customFormat="1" x14ac:dyDescent="0.25">
      <c r="A203" s="45"/>
      <c r="B203" s="108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</row>
    <row r="204" spans="1:44" s="31" customFormat="1" x14ac:dyDescent="0.25">
      <c r="A204" s="45"/>
      <c r="B204" s="108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</row>
    <row r="205" spans="1:44" s="31" customFormat="1" x14ac:dyDescent="0.25">
      <c r="A205" s="45"/>
      <c r="B205" s="108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</row>
    <row r="206" spans="1:44" s="31" customFormat="1" x14ac:dyDescent="0.25">
      <c r="A206" s="45"/>
      <c r="B206" s="108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</row>
    <row r="207" spans="1:44" s="31" customFormat="1" x14ac:dyDescent="0.25">
      <c r="A207" s="45"/>
      <c r="B207" s="108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</row>
    <row r="208" spans="1:44" s="31" customFormat="1" x14ac:dyDescent="0.25">
      <c r="A208" s="45"/>
      <c r="B208" s="108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</row>
    <row r="209" spans="1:44" s="31" customFormat="1" x14ac:dyDescent="0.25">
      <c r="A209" s="45"/>
      <c r="B209" s="108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</row>
    <row r="210" spans="1:44" s="31" customFormat="1" x14ac:dyDescent="0.25">
      <c r="A210" s="45"/>
      <c r="B210" s="108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</row>
    <row r="211" spans="1:44" s="31" customFormat="1" x14ac:dyDescent="0.25">
      <c r="A211" s="45"/>
      <c r="B211" s="108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</row>
    <row r="212" spans="1:44" s="31" customFormat="1" x14ac:dyDescent="0.25">
      <c r="A212" s="45"/>
      <c r="B212" s="108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</row>
    <row r="213" spans="1:44" s="31" customFormat="1" x14ac:dyDescent="0.25">
      <c r="A213" s="45"/>
      <c r="B213" s="108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</row>
    <row r="214" spans="1:44" s="31" customFormat="1" x14ac:dyDescent="0.25">
      <c r="A214" s="45"/>
      <c r="B214" s="108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</row>
    <row r="215" spans="1:44" s="31" customFormat="1" x14ac:dyDescent="0.25">
      <c r="A215" s="45"/>
      <c r="B215" s="108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</row>
    <row r="216" spans="1:44" s="31" customFormat="1" x14ac:dyDescent="0.25">
      <c r="A216" s="45"/>
      <c r="B216" s="108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</row>
    <row r="217" spans="1:44" s="31" customFormat="1" x14ac:dyDescent="0.25">
      <c r="A217" s="45"/>
      <c r="B217" s="108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</row>
    <row r="218" spans="1:44" s="31" customFormat="1" x14ac:dyDescent="0.25">
      <c r="A218" s="45"/>
      <c r="B218" s="108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</row>
    <row r="219" spans="1:44" s="31" customFormat="1" x14ac:dyDescent="0.25">
      <c r="A219" s="45"/>
      <c r="B219" s="108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</row>
    <row r="220" spans="1:44" s="31" customFormat="1" x14ac:dyDescent="0.25">
      <c r="A220" s="45"/>
      <c r="B220" s="108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</row>
    <row r="221" spans="1:44" s="31" customFormat="1" x14ac:dyDescent="0.25">
      <c r="A221" s="45"/>
      <c r="B221" s="108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</row>
    <row r="222" spans="1:44" s="31" customFormat="1" x14ac:dyDescent="0.25">
      <c r="A222" s="45"/>
      <c r="B222" s="108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</row>
    <row r="223" spans="1:44" s="31" customFormat="1" x14ac:dyDescent="0.25">
      <c r="A223" s="45"/>
      <c r="B223" s="108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</row>
    <row r="224" spans="1:44" s="31" customFormat="1" x14ac:dyDescent="0.25">
      <c r="A224" s="45"/>
      <c r="B224" s="108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</row>
    <row r="225" spans="1:44" s="31" customFormat="1" x14ac:dyDescent="0.25">
      <c r="A225" s="45"/>
      <c r="B225" s="108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</row>
    <row r="226" spans="1:44" s="31" customFormat="1" x14ac:dyDescent="0.25">
      <c r="A226" s="45"/>
      <c r="B226" s="108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</row>
    <row r="227" spans="1:44" s="31" customFormat="1" x14ac:dyDescent="0.25">
      <c r="A227" s="45"/>
      <c r="B227" s="108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</row>
    <row r="228" spans="1:44" s="31" customFormat="1" x14ac:dyDescent="0.25">
      <c r="A228" s="45"/>
      <c r="B228" s="108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</row>
    <row r="229" spans="1:44" s="31" customFormat="1" x14ac:dyDescent="0.25">
      <c r="A229" s="45"/>
      <c r="B229" s="108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</row>
    <row r="230" spans="1:44" s="31" customFormat="1" x14ac:dyDescent="0.25">
      <c r="A230" s="45"/>
      <c r="B230" s="108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</row>
    <row r="231" spans="1:44" s="31" customFormat="1" x14ac:dyDescent="0.25">
      <c r="A231" s="45"/>
      <c r="B231" s="108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</row>
    <row r="232" spans="1:44" s="31" customFormat="1" x14ac:dyDescent="0.25">
      <c r="A232" s="45"/>
      <c r="B232" s="108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</row>
    <row r="233" spans="1:44" s="31" customFormat="1" x14ac:dyDescent="0.25">
      <c r="A233" s="45"/>
      <c r="B233" s="108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</row>
    <row r="234" spans="1:44" s="31" customFormat="1" x14ac:dyDescent="0.25">
      <c r="A234" s="45"/>
      <c r="B234" s="108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</row>
    <row r="235" spans="1:44" s="31" customFormat="1" x14ac:dyDescent="0.25">
      <c r="A235" s="45"/>
      <c r="B235" s="108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</row>
    <row r="236" spans="1:44" s="31" customFormat="1" x14ac:dyDescent="0.25">
      <c r="A236" s="45"/>
      <c r="B236" s="108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</row>
    <row r="237" spans="1:44" s="31" customFormat="1" x14ac:dyDescent="0.25">
      <c r="A237" s="45"/>
      <c r="B237" s="108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</row>
    <row r="238" spans="1:44" s="31" customFormat="1" x14ac:dyDescent="0.25">
      <c r="A238" s="45"/>
      <c r="B238" s="108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</row>
    <row r="239" spans="1:44" s="31" customFormat="1" x14ac:dyDescent="0.25">
      <c r="A239" s="45"/>
      <c r="B239" s="108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</row>
    <row r="240" spans="1:44" s="31" customFormat="1" x14ac:dyDescent="0.25">
      <c r="A240" s="45"/>
      <c r="B240" s="108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</row>
    <row r="241" spans="1:44" s="31" customFormat="1" x14ac:dyDescent="0.25">
      <c r="A241" s="45"/>
      <c r="B241" s="108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</row>
    <row r="242" spans="1:44" s="31" customFormat="1" x14ac:dyDescent="0.25">
      <c r="A242" s="45"/>
      <c r="B242" s="108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</row>
    <row r="243" spans="1:44" x14ac:dyDescent="0.25">
      <c r="B243" s="108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2022 UNIVERSIDAD</vt:lpstr>
      <vt:lpstr>'JUNIO 2022 UNIVERSIDAD'!Área_de_impresión</vt:lpstr>
      <vt:lpstr>'JUNIO 2022 UNIVERSIDAD'!Títulos_a_imprimir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Holvey Ramirez Bermudez</dc:creator>
  <cp:lastModifiedBy>Holvey Ramirez Bermudez</cp:lastModifiedBy>
  <dcterms:created xsi:type="dcterms:W3CDTF">2022-07-06T20:50:13Z</dcterms:created>
  <dcterms:modified xsi:type="dcterms:W3CDTF">2022-07-06T20:51:05Z</dcterms:modified>
</cp:coreProperties>
</file>