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D:\2 0 2 2\INFORMES DE GESTIÓN\INFORME DE GESTIÓN SEGUNDO TRIMESTRE\"/>
    </mc:Choice>
  </mc:AlternateContent>
  <xr:revisionPtr revIDLastSave="0" documentId="13_ncr:1_{0057E075-109F-4CE9-8B48-F8257DA64B49}" xr6:coauthVersionLast="36" xr6:coauthVersionMax="36" xr10:uidLastSave="{00000000-0000-0000-0000-000000000000}"/>
  <bookViews>
    <workbookView xWindow="0" yWindow="0" windowWidth="22800" windowHeight="7980" xr2:uid="{00000000-000D-0000-FFFF-FFFF00000000}"/>
  </bookViews>
  <sheets>
    <sheet name="JUNIO 2021 SI CAPITAL" sheetId="1" r:id="rId1"/>
  </sheets>
  <externalReferences>
    <externalReference r:id="rId2"/>
    <externalReference r:id="rId3"/>
  </externalReferences>
  <definedNames>
    <definedName name="_xlnm._FilterDatabase" localSheetId="0" hidden="1">'JUNIO 2021 SI CAPITAL'!$A$9:$K$9</definedName>
    <definedName name="_xlnm.Print_Area" localSheetId="0">'JUNIO 2021 SI CAPITAL'!$A$10:$J$92</definedName>
    <definedName name="_xlnm.Print_Titles" localSheetId="0">'JUNIO 2021 SI CAPITAL'!$1:$9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H84" i="1" s="1"/>
  <c r="H83" i="1" s="1"/>
  <c r="H82" i="1" s="1"/>
  <c r="H81" i="1" s="1"/>
  <c r="D84" i="1"/>
  <c r="E84" i="1" s="1"/>
  <c r="G83" i="1"/>
  <c r="C83" i="1"/>
  <c r="G82" i="1"/>
  <c r="G81" i="1" s="1"/>
  <c r="C82" i="1"/>
  <c r="C81" i="1"/>
  <c r="G80" i="1"/>
  <c r="H80" i="1" s="1"/>
  <c r="D80" i="1"/>
  <c r="C79" i="1"/>
  <c r="G78" i="1"/>
  <c r="E78" i="1"/>
  <c r="F78" i="1" s="1"/>
  <c r="F77" i="1" s="1"/>
  <c r="D78" i="1"/>
  <c r="D77" i="1"/>
  <c r="C77" i="1"/>
  <c r="G76" i="1"/>
  <c r="H76" i="1" s="1"/>
  <c r="H75" i="1" s="1"/>
  <c r="D76" i="1"/>
  <c r="D75" i="1" s="1"/>
  <c r="D74" i="1" s="1"/>
  <c r="C75" i="1"/>
  <c r="C74" i="1" s="1"/>
  <c r="H73" i="1"/>
  <c r="G73" i="1"/>
  <c r="D73" i="1"/>
  <c r="E73" i="1" s="1"/>
  <c r="F73" i="1" s="1"/>
  <c r="G72" i="1"/>
  <c r="D72" i="1"/>
  <c r="G71" i="1"/>
  <c r="D71" i="1"/>
  <c r="E71" i="1" s="1"/>
  <c r="F71" i="1" s="1"/>
  <c r="C70" i="1"/>
  <c r="G69" i="1"/>
  <c r="H69" i="1" s="1"/>
  <c r="D69" i="1"/>
  <c r="D68" i="1" s="1"/>
  <c r="D67" i="1" s="1"/>
  <c r="C68" i="1"/>
  <c r="C67" i="1" s="1"/>
  <c r="C66" i="1" s="1"/>
  <c r="G65" i="1"/>
  <c r="H65" i="1" s="1"/>
  <c r="H64" i="1" s="1"/>
  <c r="D65" i="1"/>
  <c r="E65" i="1" s="1"/>
  <c r="C64" i="1"/>
  <c r="G63" i="1"/>
  <c r="H63" i="1" s="1"/>
  <c r="D63" i="1"/>
  <c r="C62" i="1"/>
  <c r="G57" i="1"/>
  <c r="D57" i="1"/>
  <c r="D56" i="1" s="1"/>
  <c r="C56" i="1"/>
  <c r="G55" i="1"/>
  <c r="H55" i="1" s="1"/>
  <c r="I55" i="1" s="1"/>
  <c r="E55" i="1"/>
  <c r="F55" i="1" s="1"/>
  <c r="J55" i="1" s="1"/>
  <c r="D55" i="1"/>
  <c r="G54" i="1"/>
  <c r="H54" i="1" s="1"/>
  <c r="I54" i="1" s="1"/>
  <c r="D54" i="1"/>
  <c r="E54" i="1" s="1"/>
  <c r="F54" i="1" s="1"/>
  <c r="G53" i="1"/>
  <c r="H53" i="1" s="1"/>
  <c r="I53" i="1" s="1"/>
  <c r="D53" i="1"/>
  <c r="E53" i="1" s="1"/>
  <c r="F53" i="1" s="1"/>
  <c r="G52" i="1"/>
  <c r="E52" i="1"/>
  <c r="F52" i="1" s="1"/>
  <c r="D52" i="1"/>
  <c r="G51" i="1"/>
  <c r="H51" i="1" s="1"/>
  <c r="I51" i="1" s="1"/>
  <c r="D51" i="1"/>
  <c r="E51" i="1" s="1"/>
  <c r="F51" i="1" s="1"/>
  <c r="J51" i="1" s="1"/>
  <c r="G50" i="1"/>
  <c r="H50" i="1" s="1"/>
  <c r="D50" i="1"/>
  <c r="E50" i="1" s="1"/>
  <c r="C49" i="1"/>
  <c r="C47" i="1" s="1"/>
  <c r="C46" i="1" s="1"/>
  <c r="C45" i="1" s="1"/>
  <c r="G48" i="1"/>
  <c r="H48" i="1" s="1"/>
  <c r="D48" i="1"/>
  <c r="G44" i="1"/>
  <c r="D44" i="1"/>
  <c r="E44" i="1" s="1"/>
  <c r="C43" i="1"/>
  <c r="G42" i="1"/>
  <c r="H42" i="1" s="1"/>
  <c r="D42" i="1"/>
  <c r="E42" i="1" s="1"/>
  <c r="F42" i="1" s="1"/>
  <c r="J42" i="1" s="1"/>
  <c r="G41" i="1"/>
  <c r="H41" i="1" s="1"/>
  <c r="I41" i="1" s="1"/>
  <c r="D41" i="1"/>
  <c r="E41" i="1" s="1"/>
  <c r="F41" i="1" s="1"/>
  <c r="J41" i="1" s="1"/>
  <c r="G40" i="1"/>
  <c r="H40" i="1" s="1"/>
  <c r="I40" i="1" s="1"/>
  <c r="D40" i="1"/>
  <c r="E40" i="1" s="1"/>
  <c r="F40" i="1" s="1"/>
  <c r="G39" i="1"/>
  <c r="H39" i="1" s="1"/>
  <c r="E39" i="1"/>
  <c r="F39" i="1" s="1"/>
  <c r="I39" i="1" s="1"/>
  <c r="D39" i="1"/>
  <c r="G38" i="1"/>
  <c r="H38" i="1" s="1"/>
  <c r="D38" i="1"/>
  <c r="E38" i="1" s="1"/>
  <c r="F38" i="1" s="1"/>
  <c r="G37" i="1"/>
  <c r="H37" i="1" s="1"/>
  <c r="I37" i="1" s="1"/>
  <c r="D37" i="1"/>
  <c r="E37" i="1" s="1"/>
  <c r="F37" i="1" s="1"/>
  <c r="G36" i="1"/>
  <c r="H36" i="1" s="1"/>
  <c r="D36" i="1"/>
  <c r="E36" i="1" s="1"/>
  <c r="F36" i="1" s="1"/>
  <c r="G35" i="1"/>
  <c r="H35" i="1" s="1"/>
  <c r="D35" i="1"/>
  <c r="E35" i="1" s="1"/>
  <c r="F35" i="1" s="1"/>
  <c r="H34" i="1"/>
  <c r="G34" i="1"/>
  <c r="D34" i="1"/>
  <c r="E34" i="1" s="1"/>
  <c r="F34" i="1" s="1"/>
  <c r="G33" i="1"/>
  <c r="H33" i="1" s="1"/>
  <c r="I33" i="1" s="1"/>
  <c r="D33" i="1"/>
  <c r="E33" i="1" s="1"/>
  <c r="F33" i="1" s="1"/>
  <c r="G32" i="1"/>
  <c r="H32" i="1" s="1"/>
  <c r="D32" i="1"/>
  <c r="E32" i="1" s="1"/>
  <c r="F32" i="1" s="1"/>
  <c r="J32" i="1" s="1"/>
  <c r="G31" i="1"/>
  <c r="D31" i="1"/>
  <c r="C30" i="1"/>
  <c r="G29" i="1"/>
  <c r="H29" i="1" s="1"/>
  <c r="H28" i="1" s="1"/>
  <c r="D29" i="1"/>
  <c r="D28" i="1" s="1"/>
  <c r="C28" i="1"/>
  <c r="C27" i="1" s="1"/>
  <c r="G26" i="1"/>
  <c r="H26" i="1" s="1"/>
  <c r="D26" i="1"/>
  <c r="E26" i="1" s="1"/>
  <c r="F26" i="1" s="1"/>
  <c r="J26" i="1" s="1"/>
  <c r="G25" i="1"/>
  <c r="H25" i="1" s="1"/>
  <c r="D25" i="1"/>
  <c r="C24" i="1"/>
  <c r="G17" i="1"/>
  <c r="H17" i="1" s="1"/>
  <c r="D17" i="1"/>
  <c r="C16" i="1"/>
  <c r="C15" i="1" s="1"/>
  <c r="C14" i="1" s="1"/>
  <c r="C13" i="1" s="1"/>
  <c r="C12" i="1" s="1"/>
  <c r="E57" i="1" l="1"/>
  <c r="F57" i="1" s="1"/>
  <c r="F56" i="1" s="1"/>
  <c r="G24" i="1"/>
  <c r="J39" i="1"/>
  <c r="J73" i="1"/>
  <c r="E76" i="1"/>
  <c r="D30" i="1"/>
  <c r="G64" i="1"/>
  <c r="H68" i="1"/>
  <c r="I69" i="1"/>
  <c r="F44" i="1"/>
  <c r="F43" i="1" s="1"/>
  <c r="E43" i="1"/>
  <c r="D24" i="1"/>
  <c r="G28" i="1"/>
  <c r="E31" i="1"/>
  <c r="F31" i="1" s="1"/>
  <c r="E56" i="1"/>
  <c r="G68" i="1"/>
  <c r="G67" i="1" s="1"/>
  <c r="E69" i="1"/>
  <c r="G75" i="1"/>
  <c r="G74" i="1" s="1"/>
  <c r="D83" i="1"/>
  <c r="D82" i="1" s="1"/>
  <c r="D81" i="1" s="1"/>
  <c r="J33" i="1"/>
  <c r="H24" i="1"/>
  <c r="J34" i="1"/>
  <c r="I36" i="1"/>
  <c r="J38" i="1"/>
  <c r="C23" i="1"/>
  <c r="C22" i="1" s="1"/>
  <c r="C21" i="1" s="1"/>
  <c r="C20" i="1" s="1"/>
  <c r="C19" i="1" s="1"/>
  <c r="C18" i="1" s="1"/>
  <c r="C11" i="1" s="1"/>
  <c r="E29" i="1"/>
  <c r="F29" i="1" s="1"/>
  <c r="F28" i="1" s="1"/>
  <c r="I28" i="1" s="1"/>
  <c r="I35" i="1"/>
  <c r="J37" i="1"/>
  <c r="D43" i="1"/>
  <c r="C61" i="1"/>
  <c r="C60" i="1" s="1"/>
  <c r="D64" i="1"/>
  <c r="E77" i="1"/>
  <c r="H16" i="1"/>
  <c r="C59" i="1"/>
  <c r="C58" i="1"/>
  <c r="J29" i="1"/>
  <c r="I34" i="1"/>
  <c r="H44" i="1"/>
  <c r="G43" i="1"/>
  <c r="F65" i="1"/>
  <c r="I65" i="1" s="1"/>
  <c r="E64" i="1"/>
  <c r="H71" i="1"/>
  <c r="G70" i="1"/>
  <c r="G66" i="1" s="1"/>
  <c r="E17" i="1"/>
  <c r="D16" i="1"/>
  <c r="D15" i="1" s="1"/>
  <c r="D14" i="1" s="1"/>
  <c r="D13" i="1" s="1"/>
  <c r="D12" i="1" s="1"/>
  <c r="E25" i="1"/>
  <c r="I26" i="1"/>
  <c r="E28" i="1"/>
  <c r="E63" i="1"/>
  <c r="D62" i="1"/>
  <c r="D61" i="1" s="1"/>
  <c r="D60" i="1" s="1"/>
  <c r="E30" i="1"/>
  <c r="H52" i="1"/>
  <c r="G49" i="1"/>
  <c r="G47" i="1" s="1"/>
  <c r="G46" i="1" s="1"/>
  <c r="J54" i="1"/>
  <c r="H62" i="1"/>
  <c r="I73" i="1"/>
  <c r="H74" i="1"/>
  <c r="E80" i="1"/>
  <c r="D79" i="1"/>
  <c r="H31" i="1"/>
  <c r="J31" i="1" s="1"/>
  <c r="G30" i="1"/>
  <c r="J40" i="1"/>
  <c r="F50" i="1"/>
  <c r="E49" i="1"/>
  <c r="F84" i="1"/>
  <c r="I84" i="1" s="1"/>
  <c r="E83" i="1"/>
  <c r="E82" i="1" s="1"/>
  <c r="E81" i="1" s="1"/>
  <c r="G16" i="1"/>
  <c r="G15" i="1" s="1"/>
  <c r="G14" i="1" s="1"/>
  <c r="G13" i="1" s="1"/>
  <c r="G12" i="1" s="1"/>
  <c r="D27" i="1"/>
  <c r="D23" i="1" s="1"/>
  <c r="D22" i="1" s="1"/>
  <c r="D21" i="1" s="1"/>
  <c r="D20" i="1" s="1"/>
  <c r="D19" i="1" s="1"/>
  <c r="D18" i="1" s="1"/>
  <c r="I29" i="1"/>
  <c r="F30" i="1"/>
  <c r="I32" i="1"/>
  <c r="J35" i="1"/>
  <c r="J36" i="1"/>
  <c r="I38" i="1"/>
  <c r="I42" i="1"/>
  <c r="H72" i="1"/>
  <c r="H79" i="1"/>
  <c r="E48" i="1"/>
  <c r="D49" i="1"/>
  <c r="D47" i="1" s="1"/>
  <c r="D46" i="1" s="1"/>
  <c r="D45" i="1" s="1"/>
  <c r="J53" i="1"/>
  <c r="H57" i="1"/>
  <c r="G56" i="1"/>
  <c r="G62" i="1"/>
  <c r="G61" i="1" s="1"/>
  <c r="G60" i="1" s="1"/>
  <c r="E72" i="1"/>
  <c r="D70" i="1"/>
  <c r="D66" i="1" s="1"/>
  <c r="H78" i="1"/>
  <c r="J78" i="1" s="1"/>
  <c r="G77" i="1"/>
  <c r="G79" i="1"/>
  <c r="F76" i="1" l="1"/>
  <c r="E75" i="1"/>
  <c r="E74" i="1" s="1"/>
  <c r="F69" i="1"/>
  <c r="E68" i="1"/>
  <c r="E67" i="1" s="1"/>
  <c r="I68" i="1"/>
  <c r="H67" i="1"/>
  <c r="I67" i="1" s="1"/>
  <c r="C10" i="1"/>
  <c r="G27" i="1"/>
  <c r="G23" i="1" s="1"/>
  <c r="G22" i="1" s="1"/>
  <c r="G21" i="1" s="1"/>
  <c r="G20" i="1" s="1"/>
  <c r="G19" i="1" s="1"/>
  <c r="G18" i="1" s="1"/>
  <c r="G11" i="1" s="1"/>
  <c r="G45" i="1"/>
  <c r="D11" i="1"/>
  <c r="I57" i="1"/>
  <c r="H56" i="1"/>
  <c r="J50" i="1"/>
  <c r="F49" i="1"/>
  <c r="E27" i="1"/>
  <c r="I78" i="1"/>
  <c r="H77" i="1"/>
  <c r="F80" i="1"/>
  <c r="E79" i="1"/>
  <c r="J57" i="1"/>
  <c r="J65" i="1"/>
  <c r="F64" i="1"/>
  <c r="H15" i="1"/>
  <c r="F72" i="1"/>
  <c r="I72" i="1" s="1"/>
  <c r="E70" i="1"/>
  <c r="H30" i="1"/>
  <c r="I31" i="1"/>
  <c r="H61" i="1"/>
  <c r="F63" i="1"/>
  <c r="E62" i="1"/>
  <c r="E61" i="1" s="1"/>
  <c r="E60" i="1" s="1"/>
  <c r="I71" i="1"/>
  <c r="H70" i="1"/>
  <c r="J71" i="1"/>
  <c r="I44" i="1"/>
  <c r="H43" i="1"/>
  <c r="J44" i="1"/>
  <c r="F48" i="1"/>
  <c r="E47" i="1"/>
  <c r="E46" i="1" s="1"/>
  <c r="E45" i="1" s="1"/>
  <c r="I52" i="1"/>
  <c r="J52" i="1"/>
  <c r="H49" i="1"/>
  <c r="F17" i="1"/>
  <c r="E16" i="1"/>
  <c r="E15" i="1" s="1"/>
  <c r="E14" i="1" s="1"/>
  <c r="E13" i="1" s="1"/>
  <c r="E12" i="1" s="1"/>
  <c r="G59" i="1"/>
  <c r="G58" i="1"/>
  <c r="I50" i="1"/>
  <c r="J84" i="1"/>
  <c r="F83" i="1"/>
  <c r="D59" i="1"/>
  <c r="D58" i="1"/>
  <c r="F25" i="1"/>
  <c r="E24" i="1"/>
  <c r="E23" i="1" s="1"/>
  <c r="E22" i="1" s="1"/>
  <c r="E21" i="1" s="1"/>
  <c r="E20" i="1" s="1"/>
  <c r="E19" i="1" s="1"/>
  <c r="E18" i="1" s="1"/>
  <c r="J28" i="1"/>
  <c r="F27" i="1"/>
  <c r="E66" i="1" l="1"/>
  <c r="F75" i="1"/>
  <c r="I76" i="1"/>
  <c r="J76" i="1"/>
  <c r="J49" i="1"/>
  <c r="J69" i="1"/>
  <c r="F68" i="1"/>
  <c r="J17" i="1"/>
  <c r="F16" i="1"/>
  <c r="I17" i="1"/>
  <c r="J48" i="1"/>
  <c r="F47" i="1"/>
  <c r="I48" i="1"/>
  <c r="J63" i="1"/>
  <c r="F62" i="1"/>
  <c r="I63" i="1"/>
  <c r="J80" i="1"/>
  <c r="F79" i="1"/>
  <c r="I80" i="1"/>
  <c r="I56" i="1"/>
  <c r="J56" i="1"/>
  <c r="F24" i="1"/>
  <c r="J25" i="1"/>
  <c r="I25" i="1"/>
  <c r="H66" i="1"/>
  <c r="I30" i="1"/>
  <c r="H27" i="1"/>
  <c r="J27" i="1" s="1"/>
  <c r="G10" i="1"/>
  <c r="I43" i="1"/>
  <c r="J43" i="1"/>
  <c r="H60" i="1"/>
  <c r="H14" i="1"/>
  <c r="I77" i="1"/>
  <c r="J77" i="1"/>
  <c r="D10" i="1"/>
  <c r="J64" i="1"/>
  <c r="I64" i="1"/>
  <c r="J83" i="1"/>
  <c r="F82" i="1"/>
  <c r="I83" i="1"/>
  <c r="J72" i="1"/>
  <c r="F70" i="1"/>
  <c r="J70" i="1" s="1"/>
  <c r="E11" i="1"/>
  <c r="I49" i="1"/>
  <c r="H47" i="1"/>
  <c r="E59" i="1"/>
  <c r="E58" i="1"/>
  <c r="J30" i="1"/>
  <c r="F74" i="1" l="1"/>
  <c r="J75" i="1"/>
  <c r="I75" i="1"/>
  <c r="F67" i="1"/>
  <c r="J67" i="1" s="1"/>
  <c r="J68" i="1"/>
  <c r="I70" i="1"/>
  <c r="H46" i="1"/>
  <c r="I47" i="1"/>
  <c r="J62" i="1"/>
  <c r="F61" i="1"/>
  <c r="I62" i="1"/>
  <c r="H13" i="1"/>
  <c r="E10" i="1"/>
  <c r="J82" i="1"/>
  <c r="F81" i="1"/>
  <c r="I82" i="1"/>
  <c r="H59" i="1"/>
  <c r="H58" i="1"/>
  <c r="F15" i="1"/>
  <c r="J16" i="1"/>
  <c r="I16" i="1"/>
  <c r="J24" i="1"/>
  <c r="F23" i="1"/>
  <c r="I24" i="1"/>
  <c r="J79" i="1"/>
  <c r="I79" i="1"/>
  <c r="I27" i="1"/>
  <c r="H23" i="1"/>
  <c r="F46" i="1"/>
  <c r="J47" i="1"/>
  <c r="F66" i="1" l="1"/>
  <c r="J66" i="1" s="1"/>
  <c r="J74" i="1"/>
  <c r="I74" i="1"/>
  <c r="J23" i="1"/>
  <c r="F22" i="1"/>
  <c r="J61" i="1"/>
  <c r="F60" i="1"/>
  <c r="I61" i="1"/>
  <c r="F45" i="1"/>
  <c r="J46" i="1"/>
  <c r="H12" i="1"/>
  <c r="I23" i="1"/>
  <c r="H22" i="1"/>
  <c r="I66" i="1"/>
  <c r="J81" i="1"/>
  <c r="I81" i="1"/>
  <c r="J15" i="1"/>
  <c r="F14" i="1"/>
  <c r="I15" i="1"/>
  <c r="H45" i="1"/>
  <c r="I46" i="1"/>
  <c r="I45" i="1" l="1"/>
  <c r="I22" i="1"/>
  <c r="H21" i="1"/>
  <c r="J22" i="1"/>
  <c r="F21" i="1"/>
  <c r="J45" i="1"/>
  <c r="F13" i="1"/>
  <c r="J14" i="1"/>
  <c r="I14" i="1"/>
  <c r="J60" i="1"/>
  <c r="F59" i="1"/>
  <c r="F58" i="1"/>
  <c r="I60" i="1"/>
  <c r="J21" i="1" l="1"/>
  <c r="F20" i="1"/>
  <c r="I21" i="1"/>
  <c r="H20" i="1"/>
  <c r="J58" i="1"/>
  <c r="I58" i="1"/>
  <c r="J59" i="1"/>
  <c r="I59" i="1"/>
  <c r="F12" i="1"/>
  <c r="J13" i="1"/>
  <c r="I13" i="1"/>
  <c r="J20" i="1" l="1"/>
  <c r="F19" i="1"/>
  <c r="J12" i="1"/>
  <c r="I12" i="1"/>
  <c r="I20" i="1"/>
  <c r="H19" i="1"/>
  <c r="J19" i="1" l="1"/>
  <c r="F18" i="1"/>
  <c r="I19" i="1"/>
  <c r="H18" i="1"/>
  <c r="J18" i="1" l="1"/>
  <c r="F11" i="1"/>
  <c r="I18" i="1"/>
  <c r="H11" i="1"/>
  <c r="F10" i="1" l="1"/>
  <c r="J11" i="1"/>
  <c r="I11" i="1"/>
  <c r="H10" i="1"/>
  <c r="J10" i="1" l="1"/>
  <c r="I10" i="1"/>
</calcChain>
</file>

<file path=xl/sharedStrings.xml><?xml version="1.0" encoding="utf-8"?>
<sst xmlns="http://schemas.openxmlformats.org/spreadsheetml/2006/main" count="172" uniqueCount="169">
  <si>
    <t xml:space="preserve">                                                                                                                                          </t>
  </si>
  <si>
    <t>INFORME DE EJECUCIÓN MENSUAL DE INGRESOS</t>
  </si>
  <si>
    <t>ENTIDAD:</t>
  </si>
  <si>
    <t>230 - UNIVERSIDAD DISTRITAL FRANCISCO JOSÉ DE CALDAS</t>
  </si>
  <si>
    <t>VIGENCIA:</t>
  </si>
  <si>
    <t>MES:</t>
  </si>
  <si>
    <t>JUNIO</t>
  </si>
  <si>
    <t>CÓDIGO</t>
  </si>
  <si>
    <t>CONCEPTO</t>
  </si>
  <si>
    <t>PRESUPUESTO INICIAL 2021</t>
  </si>
  <si>
    <t>ADICION / MODIFICACION MES</t>
  </si>
  <si>
    <t>ADICION / MODIFICACION ACUMULADO</t>
  </si>
  <si>
    <t>PRESUPUESTO DEFINITIVO 2021</t>
  </si>
  <si>
    <t>RECAUDO MES</t>
  </si>
  <si>
    <t>RECAUDO ACUMULADO</t>
  </si>
  <si>
    <t>% EJECUCION</t>
  </si>
  <si>
    <t>SALDO POR RECAUDAR</t>
  </si>
  <si>
    <t xml:space="preserve">INGRESOS  </t>
  </si>
  <si>
    <t>2.1.</t>
  </si>
  <si>
    <t>INGRESOS CORRIENTES</t>
  </si>
  <si>
    <t>2.1.1</t>
  </si>
  <si>
    <t>INGRESOS TRIBUTARIOS</t>
  </si>
  <si>
    <t>2.1.1.02</t>
  </si>
  <si>
    <t>Impuestos Indirectos</t>
  </si>
  <si>
    <t>2-1-1-02-08</t>
  </si>
  <si>
    <t>Estampillas</t>
  </si>
  <si>
    <t>2.1.1.02.08.1</t>
  </si>
  <si>
    <t>Estampillas Pro Universidades Públicas</t>
  </si>
  <si>
    <t>2.1.1.02.08.1.1</t>
  </si>
  <si>
    <t>Estampilla Universidad Distrital Francisco José de Caldas, cincuenta (50) años</t>
  </si>
  <si>
    <t>2.1.1.02.08.1.1.2</t>
  </si>
  <si>
    <t>Estampilla Pro Universidad Distrital Ley 1825 de 2017</t>
  </si>
  <si>
    <t>2.1.2.</t>
  </si>
  <si>
    <t>NO TRIBUTARIOS</t>
  </si>
  <si>
    <t>2.1.2.05.</t>
  </si>
  <si>
    <t>VENTA DE BIENES Y SERVICIOS</t>
  </si>
  <si>
    <t>2.1.2.05.01.</t>
  </si>
  <si>
    <t>SERVICIOS PARA LA COMUNIDAD, SOCIALES Y PERSONAS</t>
  </si>
  <si>
    <t>2.1.2.05.01.1.</t>
  </si>
  <si>
    <t>SERVICIOS DE LA ADMINISTRACIÓN PÚBLICA Y OTROS SERVICIOS PRESTADOS A LA COMUNIDAD EN GENERAL</t>
  </si>
  <si>
    <t>2.1.2.05.01.1.1.</t>
  </si>
  <si>
    <t>SERVICIOS ADMINISTRATIVOS DEL GOBIERNO</t>
  </si>
  <si>
    <t>2.1.2.05.01.1.1.1.</t>
  </si>
  <si>
    <t>SERVICIOS EJECUTIVOS DE LA ADMINISTRACIÓN PÚBLICA</t>
  </si>
  <si>
    <t>2.1.2.05.01.1.1.1.1</t>
  </si>
  <si>
    <t>INSCRIPCIONES</t>
  </si>
  <si>
    <t>2.1.2.05.01.1.1.1.1.1</t>
  </si>
  <si>
    <t xml:space="preserve">Pregrado </t>
  </si>
  <si>
    <t>2.1.2.05.01.1.1.1.1.2</t>
  </si>
  <si>
    <t>Posgrado</t>
  </si>
  <si>
    <t>2.1.02.05.01.1.1.1.2.</t>
  </si>
  <si>
    <t xml:space="preserve">MATRÍCULAS </t>
  </si>
  <si>
    <t>2.1.02.05.01.1.1.1.2.1</t>
  </si>
  <si>
    <t xml:space="preserve">PREGRADO </t>
  </si>
  <si>
    <t>2.1.02.05.01.1.1.1.2.1.1</t>
  </si>
  <si>
    <t>Programas de pregrado</t>
  </si>
  <si>
    <t>2.1.02.05.01.1.1.1.2.2</t>
  </si>
  <si>
    <t>POSGRADO</t>
  </si>
  <si>
    <t>2.1.02.05.01.1.1.1.2.2.1</t>
  </si>
  <si>
    <t>Facultad de Artes ASAB</t>
  </si>
  <si>
    <t>2.1.02.05.01.1.1.1.2.2.2</t>
  </si>
  <si>
    <t>Facultad de Ciencias y Educación</t>
  </si>
  <si>
    <t>2.1.02.05.01.1.1.1.2.2.3</t>
  </si>
  <si>
    <t>Facultad de ingeniería</t>
  </si>
  <si>
    <t>2.1.02.05.01.1.1.1.2.2.4</t>
  </si>
  <si>
    <t>Facultad de Medio ambiente y recursos naturales</t>
  </si>
  <si>
    <t>2.1.02.05.01.1.1.1.2.2.5</t>
  </si>
  <si>
    <t>Facultad Tecnológica</t>
  </si>
  <si>
    <t>2.1.02.05.01.1.1.1.3</t>
  </si>
  <si>
    <t>Derechos De Grado</t>
  </si>
  <si>
    <t>2.1.02.05.01.1.1.1.4</t>
  </si>
  <si>
    <t>Cursos De Vacaciones</t>
  </si>
  <si>
    <t>2.1.02.05.01.1.1.1.5</t>
  </si>
  <si>
    <t>Servicios Sistematización</t>
  </si>
  <si>
    <t>2.1.02.05.01.1.1.1.6</t>
  </si>
  <si>
    <t>Carnets, Certificados, Constancias, Duplicado, otros</t>
  </si>
  <si>
    <t>2.1.02.05.01.1.1.1.7</t>
  </si>
  <si>
    <t>Beneficio Institucional Productos Y Servicios Especializados</t>
  </si>
  <si>
    <t>2.1.02.05.01.1.1.1.8</t>
  </si>
  <si>
    <t>Beneficio Institucional Educación Continuada</t>
  </si>
  <si>
    <t>2.1.02.05.01.1.1.1.9</t>
  </si>
  <si>
    <t>Fondo de publicaciones</t>
  </si>
  <si>
    <t>2.1.02.05.01.1.1.1.10</t>
  </si>
  <si>
    <t>OTROS INGRESOS</t>
  </si>
  <si>
    <t>2.1.02.05.01.1.1.1.10.1</t>
  </si>
  <si>
    <t xml:space="preserve">Otros Ingresos </t>
  </si>
  <si>
    <t>2.2</t>
  </si>
  <si>
    <t xml:space="preserve">TRANSFERENCIAS </t>
  </si>
  <si>
    <t>2.2.1.</t>
  </si>
  <si>
    <t>TRANSFERENCIAS CORRIENTES</t>
  </si>
  <si>
    <t>2.2.1.01.</t>
  </si>
  <si>
    <t>NACIONALES</t>
  </si>
  <si>
    <t>2.2.1.01.04.</t>
  </si>
  <si>
    <t>Ley 1697/2013 Pro Universidad Nacional y demás Universidades Estatales</t>
  </si>
  <si>
    <t>2.2.1.01.07.</t>
  </si>
  <si>
    <t>TRANSFERENCIAS CORRIENTES PARA FINANCIAR COMPETENCIAS DELEGADAS POR LA NACIÓN</t>
  </si>
  <si>
    <t>2.2.01.01.07.1</t>
  </si>
  <si>
    <t>Transferencias de la Nación por artículo 86 Ley 30/1992</t>
  </si>
  <si>
    <t>2.2.01.01.07.2</t>
  </si>
  <si>
    <t>Transferencias de la Nación por artículo 87 Ley 30/1992</t>
  </si>
  <si>
    <t>2.2.01.01.07.3</t>
  </si>
  <si>
    <t>Transferencias de la Nación por el 10% del valor de la 403/97</t>
  </si>
  <si>
    <t>2.2.01.01.07.4</t>
  </si>
  <si>
    <t>Transferencias de la Nación - Plan de Fomento de la Calidad</t>
  </si>
  <si>
    <t>2.2.01.01.07.6</t>
  </si>
  <si>
    <t>Provisión de Cuotas Partes Pensionales</t>
  </si>
  <si>
    <t>2.2.01.01.09.07</t>
  </si>
  <si>
    <t>Transferencias de la Nación - Excedentes Cooperativas</t>
  </si>
  <si>
    <t>2-2-3</t>
  </si>
  <si>
    <t>DISTRITALES</t>
  </si>
  <si>
    <t>2-2-3-07</t>
  </si>
  <si>
    <t>2.4</t>
  </si>
  <si>
    <t>RECURSOS DE CAPITAL</t>
  </si>
  <si>
    <t>2.4.2</t>
  </si>
  <si>
    <t>RECURSOS DEL CRÉDITO</t>
  </si>
  <si>
    <t>2.4.2.01</t>
  </si>
  <si>
    <t>Recursos del Crédito Interno</t>
  </si>
  <si>
    <t>2.4.2.01.03</t>
  </si>
  <si>
    <t>Recuperación de Cartera - préstamos</t>
  </si>
  <si>
    <t>2.4.2.01.03.1</t>
  </si>
  <si>
    <t>Préstamos de Vivienda</t>
  </si>
  <si>
    <t>2.4.2.01.03.1.1</t>
  </si>
  <si>
    <t xml:space="preserve">Administrativos </t>
  </si>
  <si>
    <t>2.4.2.01.03.2</t>
  </si>
  <si>
    <t xml:space="preserve">Préstamos ordinarios </t>
  </si>
  <si>
    <t>2.4.2.01.03.2.1</t>
  </si>
  <si>
    <t>2.4.3</t>
  </si>
  <si>
    <t xml:space="preserve">RECURSOS DEL BALANCE </t>
  </si>
  <si>
    <t>2.4.3.02</t>
  </si>
  <si>
    <t>Superávit fiscal</t>
  </si>
  <si>
    <t>2.4.3.02.03</t>
  </si>
  <si>
    <t>Superávit fiscal de ingresos de libre destinación</t>
  </si>
  <si>
    <t>2.4.3.02.03.1</t>
  </si>
  <si>
    <t>Otros Ingresos de Libre Destinación</t>
  </si>
  <si>
    <t>2.4.3.03</t>
  </si>
  <si>
    <t xml:space="preserve">Superávit fiscal no incorporado de vigencias anteriores  </t>
  </si>
  <si>
    <t>2.4.3.03.02</t>
  </si>
  <si>
    <t>Superávit fiscal no incorporado de ingresos de destinación específica</t>
  </si>
  <si>
    <t>2.4.3.03.03</t>
  </si>
  <si>
    <t>Superávit fiscal no incorporado de ingresos de libre destinación</t>
  </si>
  <si>
    <t>2.4.3.03.03.1</t>
  </si>
  <si>
    <t>2.4.5.</t>
  </si>
  <si>
    <t>RENDIMIENTOS FINANCIEROS</t>
  </si>
  <si>
    <t>2.4.5.02.</t>
  </si>
  <si>
    <t>Depósitos</t>
  </si>
  <si>
    <t>2.4.5.02.04.</t>
  </si>
  <si>
    <t>Recursos propios de libre destinación</t>
  </si>
  <si>
    <t>2.4.7</t>
  </si>
  <si>
    <t xml:space="preserve">EXCEDENTES FINANCIEROS </t>
  </si>
  <si>
    <t>2.4.7.01</t>
  </si>
  <si>
    <t>Establecimientos Públicos</t>
  </si>
  <si>
    <t>2.4.9.</t>
  </si>
  <si>
    <t>REINTEGROS</t>
  </si>
  <si>
    <t>2.4.9.01</t>
  </si>
  <si>
    <t>REINTEGROS I.V.A. LEY 30</t>
  </si>
  <si>
    <t>2.5</t>
  </si>
  <si>
    <t>TRANSFERENCIAS  ADMINISTRACIÓN CENTRAL</t>
  </si>
  <si>
    <t>2.5.1.</t>
  </si>
  <si>
    <t>APORTE ORDINARIO</t>
  </si>
  <si>
    <t>2.5.1.01.</t>
  </si>
  <si>
    <t>VIGENCIA</t>
  </si>
  <si>
    <t>2.5.01.01.1</t>
  </si>
  <si>
    <t>Aportes Según Ley 30</t>
  </si>
  <si>
    <t>Elaboro: Holvey Ramírez Bermúdez</t>
  </si>
  <si>
    <t>Corte: Junio 2021</t>
  </si>
  <si>
    <t>_____________________________________________</t>
  </si>
  <si>
    <t>_________________________________________</t>
  </si>
  <si>
    <t>RESPONSABLE DEL PRESUPUESTO</t>
  </si>
  <si>
    <t>ORDENADOR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</si>
</sst>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0"/>
      <color theme="1"/>
      <name val="Calibri Light"/>
      <family val="1"/>
      <scheme val="maj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7"/>
      <name val="Arial"/>
      <family val="2"/>
    </font>
    <font>
      <b/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color theme="1"/>
      <name val="Arial"/>
      <family val="2"/>
    </font>
    <font>
      <sz val="10"/>
      <name val="Calibri Light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4" fillId="2" borderId="0" xfId="4" applyFont="1" applyFill="1" applyProtection="1"/>
    <xf numFmtId="3" fontId="4" fillId="2" borderId="0" xfId="4" applyNumberFormat="1" applyFont="1" applyFill="1" applyAlignment="1" applyProtection="1">
      <alignment horizontal="right"/>
    </xf>
    <xf numFmtId="3" fontId="4" fillId="2" borderId="0" xfId="4" applyNumberFormat="1" applyFont="1" applyFill="1" applyAlignment="1" applyProtection="1">
      <alignment vertical="center"/>
    </xf>
    <xf numFmtId="3" fontId="4" fillId="2" borderId="0" xfId="4" applyNumberFormat="1" applyFont="1" applyFill="1" applyProtection="1"/>
    <xf numFmtId="10" fontId="4" fillId="2" borderId="0" xfId="4" applyNumberFormat="1" applyFont="1" applyFill="1" applyAlignment="1" applyProtection="1">
      <alignment horizontal="right"/>
    </xf>
    <xf numFmtId="0" fontId="4" fillId="2" borderId="0" xfId="4" applyFont="1" applyFill="1" applyAlignment="1" applyProtection="1">
      <alignment horizontal="right"/>
    </xf>
    <xf numFmtId="0" fontId="6" fillId="2" borderId="0" xfId="4" applyFont="1" applyFill="1" applyAlignment="1" applyProtection="1">
      <alignment horizontal="right"/>
    </xf>
    <xf numFmtId="0" fontId="7" fillId="2" borderId="0" xfId="4" applyFont="1" applyFill="1" applyAlignment="1" applyProtection="1">
      <alignment horizontal="left"/>
    </xf>
    <xf numFmtId="3" fontId="7" fillId="2" borderId="0" xfId="4" applyNumberFormat="1" applyFont="1" applyFill="1" applyAlignment="1" applyProtection="1">
      <alignment horizontal="right"/>
    </xf>
    <xf numFmtId="3" fontId="2" fillId="2" borderId="0" xfId="4" applyNumberFormat="1" applyFont="1" applyFill="1" applyAlignment="1" applyProtection="1">
      <alignment horizontal="right"/>
    </xf>
    <xf numFmtId="3" fontId="2" fillId="2" borderId="0" xfId="4" applyNumberFormat="1" applyFont="1" applyFill="1" applyProtection="1"/>
    <xf numFmtId="10" fontId="2" fillId="2" borderId="0" xfId="4" applyNumberFormat="1" applyFont="1" applyFill="1" applyAlignment="1" applyProtection="1">
      <alignment horizontal="right"/>
    </xf>
    <xf numFmtId="0" fontId="2" fillId="2" borderId="0" xfId="4" applyFont="1" applyFill="1" applyProtection="1"/>
    <xf numFmtId="3" fontId="2" fillId="2" borderId="0" xfId="4" applyNumberFormat="1" applyFont="1" applyFill="1" applyAlignment="1" applyProtection="1">
      <alignment vertical="center"/>
    </xf>
    <xf numFmtId="4" fontId="7" fillId="2" borderId="0" xfId="1" applyNumberFormat="1" applyFont="1" applyFill="1" applyAlignment="1" applyProtection="1">
      <alignment horizontal="left"/>
    </xf>
    <xf numFmtId="3" fontId="7" fillId="2" borderId="0" xfId="1" applyNumberFormat="1" applyFont="1" applyFill="1" applyAlignment="1" applyProtection="1">
      <alignment horizontal="right"/>
    </xf>
    <xf numFmtId="41" fontId="0" fillId="0" borderId="0" xfId="2" applyFont="1"/>
    <xf numFmtId="0" fontId="2" fillId="2" borderId="0" xfId="4" applyFont="1" applyFill="1" applyAlignment="1" applyProtection="1">
      <alignment horizontal="right"/>
    </xf>
    <xf numFmtId="0" fontId="8" fillId="2" borderId="0" xfId="4" applyFont="1" applyFill="1" applyProtection="1"/>
    <xf numFmtId="3" fontId="8" fillId="2" borderId="0" xfId="4" applyNumberFormat="1" applyFont="1" applyFill="1" applyAlignment="1" applyProtection="1">
      <alignment horizontal="right"/>
    </xf>
    <xf numFmtId="3" fontId="8" fillId="2" borderId="0" xfId="4" applyNumberFormat="1" applyFont="1" applyFill="1" applyAlignment="1" applyProtection="1">
      <alignment vertical="center"/>
    </xf>
    <xf numFmtId="3" fontId="8" fillId="2" borderId="0" xfId="4" applyNumberFormat="1" applyFont="1" applyFill="1" applyProtection="1"/>
    <xf numFmtId="10" fontId="8" fillId="2" borderId="0" xfId="4" applyNumberFormat="1" applyFont="1" applyFill="1" applyAlignment="1" applyProtection="1">
      <alignment horizontal="right"/>
    </xf>
    <xf numFmtId="0" fontId="8" fillId="2" borderId="0" xfId="4" applyFont="1" applyFill="1" applyAlignment="1" applyProtection="1">
      <alignment horizontal="right"/>
    </xf>
    <xf numFmtId="0" fontId="9" fillId="3" borderId="1" xfId="4" applyFont="1" applyFill="1" applyBorder="1" applyAlignment="1" applyProtection="1">
      <alignment horizontal="center" vertical="center" wrapText="1"/>
    </xf>
    <xf numFmtId="3" fontId="9" fillId="4" borderId="2" xfId="4" applyNumberFormat="1" applyFont="1" applyFill="1" applyBorder="1" applyAlignment="1" applyProtection="1">
      <alignment horizontal="center" vertical="center" wrapText="1"/>
    </xf>
    <xf numFmtId="3" fontId="10" fillId="5" borderId="1" xfId="4" applyNumberFormat="1" applyFont="1" applyFill="1" applyBorder="1" applyAlignment="1" applyProtection="1">
      <alignment horizontal="center" vertical="center" wrapText="1"/>
    </xf>
    <xf numFmtId="3" fontId="9" fillId="6" borderId="2" xfId="4" applyNumberFormat="1" applyFont="1" applyFill="1" applyBorder="1" applyAlignment="1" applyProtection="1">
      <alignment horizontal="center" vertical="center" wrapText="1"/>
    </xf>
    <xf numFmtId="3" fontId="10" fillId="7" borderId="1" xfId="4" applyNumberFormat="1" applyFont="1" applyFill="1" applyBorder="1" applyAlignment="1" applyProtection="1">
      <alignment horizontal="center" vertical="center" wrapText="1"/>
    </xf>
    <xf numFmtId="10" fontId="10" fillId="2" borderId="1" xfId="4" applyNumberFormat="1" applyFont="1" applyFill="1" applyBorder="1" applyAlignment="1" applyProtection="1">
      <alignment horizontal="center" vertical="center" wrapText="1"/>
    </xf>
    <xf numFmtId="0" fontId="10" fillId="8" borderId="1" xfId="4" applyFont="1" applyFill="1" applyBorder="1" applyAlignment="1" applyProtection="1">
      <alignment horizontal="center" vertical="center" wrapText="1"/>
    </xf>
    <xf numFmtId="165" fontId="11" fillId="0" borderId="0" xfId="1" applyNumberFormat="1" applyFont="1" applyAlignment="1">
      <alignment vertical="center"/>
    </xf>
    <xf numFmtId="0" fontId="12" fillId="0" borderId="0" xfId="4" applyFont="1" applyAlignment="1" applyProtection="1">
      <alignment vertical="center" wrapText="1"/>
    </xf>
    <xf numFmtId="0" fontId="9" fillId="9" borderId="1" xfId="4" applyFont="1" applyFill="1" applyBorder="1" applyAlignment="1" applyProtection="1">
      <alignment horizontal="left" vertical="center"/>
    </xf>
    <xf numFmtId="3" fontId="9" fillId="9" borderId="1" xfId="4" applyNumberFormat="1" applyFont="1" applyFill="1" applyBorder="1" applyAlignment="1" applyProtection="1">
      <alignment horizontal="left" vertical="center" wrapText="1"/>
    </xf>
    <xf numFmtId="3" fontId="9" fillId="9" borderId="1" xfId="4" applyNumberFormat="1" applyFont="1" applyFill="1" applyBorder="1" applyAlignment="1" applyProtection="1">
      <alignment horizontal="right" vertical="center"/>
    </xf>
    <xf numFmtId="10" fontId="9" fillId="9" borderId="1" xfId="3" applyNumberFormat="1" applyFont="1" applyFill="1" applyBorder="1" applyAlignment="1" applyProtection="1">
      <alignment horizontal="right" vertical="center"/>
    </xf>
    <xf numFmtId="0" fontId="8" fillId="0" borderId="0" xfId="4" applyFont="1" applyAlignment="1" applyProtection="1">
      <alignment vertical="center"/>
    </xf>
    <xf numFmtId="0" fontId="13" fillId="10" borderId="1" xfId="4" applyFont="1" applyFill="1" applyBorder="1" applyAlignment="1" applyProtection="1">
      <alignment horizontal="left" vertical="center"/>
    </xf>
    <xf numFmtId="3" fontId="13" fillId="10" borderId="1" xfId="4" applyNumberFormat="1" applyFont="1" applyFill="1" applyBorder="1" applyAlignment="1" applyProtection="1">
      <alignment horizontal="left" vertical="center" wrapText="1"/>
    </xf>
    <xf numFmtId="3" fontId="13" fillId="10" borderId="1" xfId="4" applyNumberFormat="1" applyFont="1" applyFill="1" applyBorder="1" applyAlignment="1" applyProtection="1">
      <alignment horizontal="right" vertical="center"/>
    </xf>
    <xf numFmtId="10" fontId="13" fillId="10" borderId="1" xfId="3" applyNumberFormat="1" applyFont="1" applyFill="1" applyBorder="1" applyAlignment="1" applyProtection="1">
      <alignment horizontal="right" vertical="center"/>
    </xf>
    <xf numFmtId="0" fontId="9" fillId="11" borderId="1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 wrapText="1"/>
    </xf>
    <xf numFmtId="165" fontId="9" fillId="11" borderId="1" xfId="1" applyNumberFormat="1" applyFont="1" applyFill="1" applyBorder="1" applyAlignment="1" applyProtection="1">
      <alignment vertical="center"/>
      <protection locked="0"/>
    </xf>
    <xf numFmtId="10" fontId="9" fillId="11" borderId="1" xfId="3" applyNumberFormat="1" applyFont="1" applyFill="1" applyBorder="1" applyAlignment="1" applyProtection="1">
      <alignment horizontal="right" vertical="center"/>
      <protection locked="0"/>
    </xf>
    <xf numFmtId="0" fontId="9" fillId="12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vertical="center" wrapText="1"/>
    </xf>
    <xf numFmtId="165" fontId="9" fillId="12" borderId="1" xfId="1" applyNumberFormat="1" applyFont="1" applyFill="1" applyBorder="1" applyAlignment="1" applyProtection="1">
      <alignment vertical="center"/>
      <protection locked="0"/>
    </xf>
    <xf numFmtId="10" fontId="9" fillId="12" borderId="1" xfId="3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165" fontId="14" fillId="0" borderId="1" xfId="1" applyNumberFormat="1" applyFont="1" applyFill="1" applyBorder="1" applyAlignment="1" applyProtection="1">
      <alignment vertical="center"/>
      <protection locked="0"/>
    </xf>
    <xf numFmtId="10" fontId="14" fillId="0" borderId="1" xfId="3" applyNumberFormat="1" applyFont="1" applyFill="1" applyBorder="1" applyAlignment="1" applyProtection="1">
      <alignment horizontal="right" vertical="center"/>
      <protection locked="0"/>
    </xf>
    <xf numFmtId="165" fontId="9" fillId="11" borderId="1" xfId="1" applyNumberFormat="1" applyFont="1" applyFill="1" applyBorder="1" applyAlignment="1">
      <alignment vertical="center"/>
    </xf>
    <xf numFmtId="10" fontId="9" fillId="11" borderId="1" xfId="3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165" fontId="9" fillId="4" borderId="1" xfId="1" applyNumberFormat="1" applyFont="1" applyFill="1" applyBorder="1" applyAlignment="1">
      <alignment vertical="center"/>
    </xf>
    <xf numFmtId="10" fontId="9" fillId="4" borderId="1" xfId="3" applyNumberFormat="1" applyFont="1" applyFill="1" applyBorder="1" applyAlignment="1">
      <alignment horizontal="right" vertical="center"/>
    </xf>
    <xf numFmtId="0" fontId="13" fillId="13" borderId="1" xfId="5" applyFont="1" applyFill="1" applyBorder="1" applyAlignment="1" applyProtection="1">
      <alignment horizontal="left" vertical="center" wrapText="1"/>
    </xf>
    <xf numFmtId="165" fontId="13" fillId="13" borderId="1" xfId="1" applyNumberFormat="1" applyFont="1" applyFill="1" applyBorder="1" applyAlignment="1" applyProtection="1">
      <alignment horizontal="left" vertical="center" wrapText="1"/>
    </xf>
    <xf numFmtId="10" fontId="13" fillId="13" borderId="1" xfId="3" applyNumberFormat="1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vertical="center"/>
    </xf>
    <xf numFmtId="10" fontId="9" fillId="0" borderId="1" xfId="3" applyNumberFormat="1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14" borderId="1" xfId="0" applyFont="1" applyFill="1" applyBorder="1" applyAlignment="1">
      <alignment vertical="center"/>
    </xf>
    <xf numFmtId="49" fontId="9" fillId="14" borderId="1" xfId="0" applyNumberFormat="1" applyFont="1" applyFill="1" applyBorder="1" applyAlignment="1">
      <alignment vertical="center" wrapText="1"/>
    </xf>
    <xf numFmtId="165" fontId="9" fillId="14" borderId="1" xfId="1" applyNumberFormat="1" applyFont="1" applyFill="1" applyBorder="1" applyAlignment="1">
      <alignment vertical="center"/>
    </xf>
    <xf numFmtId="10" fontId="9" fillId="14" borderId="1" xfId="3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 wrapText="1"/>
    </xf>
    <xf numFmtId="165" fontId="9" fillId="7" borderId="1" xfId="1" applyNumberFormat="1" applyFont="1" applyFill="1" applyBorder="1" applyAlignment="1">
      <alignment vertical="center"/>
    </xf>
    <xf numFmtId="10" fontId="9" fillId="7" borderId="1" xfId="3" applyNumberFormat="1" applyFont="1" applyFill="1" applyBorder="1" applyAlignment="1">
      <alignment horizontal="right" vertical="center"/>
    </xf>
    <xf numFmtId="0" fontId="9" fillId="15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 wrapText="1"/>
    </xf>
    <xf numFmtId="165" fontId="9" fillId="15" borderId="1" xfId="1" applyNumberFormat="1" applyFont="1" applyFill="1" applyBorder="1" applyAlignment="1">
      <alignment vertical="center"/>
    </xf>
    <xf numFmtId="10" fontId="9" fillId="15" borderId="1" xfId="3" applyNumberFormat="1" applyFont="1" applyFill="1" applyBorder="1" applyAlignment="1">
      <alignment horizontal="right" vertical="center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 wrapText="1"/>
    </xf>
    <xf numFmtId="165" fontId="14" fillId="7" borderId="1" xfId="1" applyNumberFormat="1" applyFont="1" applyFill="1" applyBorder="1" applyAlignment="1" applyProtection="1">
      <alignment vertical="center"/>
      <protection locked="0"/>
    </xf>
    <xf numFmtId="10" fontId="14" fillId="7" borderId="1" xfId="3" applyNumberFormat="1" applyFont="1" applyFill="1" applyBorder="1" applyAlignment="1" applyProtection="1">
      <alignment horizontal="right" vertical="center"/>
      <protection locked="0"/>
    </xf>
    <xf numFmtId="165" fontId="9" fillId="7" borderId="1" xfId="1" applyNumberFormat="1" applyFont="1" applyFill="1" applyBorder="1" applyAlignment="1" applyProtection="1">
      <alignment vertical="center"/>
      <protection locked="0"/>
    </xf>
    <xf numFmtId="10" fontId="9" fillId="7" borderId="1" xfId="3" applyNumberFormat="1" applyFont="1" applyFill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165" fontId="14" fillId="2" borderId="1" xfId="1" applyNumberFormat="1" applyFont="1" applyFill="1" applyBorder="1" applyAlignment="1" applyProtection="1">
      <alignment vertical="center"/>
      <protection locked="0"/>
    </xf>
    <xf numFmtId="10" fontId="14" fillId="2" borderId="1" xfId="3" applyNumberFormat="1" applyFont="1" applyFill="1" applyBorder="1" applyAlignment="1" applyProtection="1">
      <alignment horizontal="right" vertical="center"/>
      <protection locked="0"/>
    </xf>
    <xf numFmtId="0" fontId="9" fillId="16" borderId="1" xfId="0" applyFont="1" applyFill="1" applyBorder="1" applyAlignment="1">
      <alignment vertical="center"/>
    </xf>
    <xf numFmtId="0" fontId="9" fillId="16" borderId="1" xfId="0" applyFont="1" applyFill="1" applyBorder="1" applyAlignment="1">
      <alignment vertical="center" wrapText="1"/>
    </xf>
    <xf numFmtId="165" fontId="9" fillId="16" borderId="1" xfId="1" applyNumberFormat="1" applyFont="1" applyFill="1" applyBorder="1" applyAlignment="1">
      <alignment vertical="center"/>
    </xf>
    <xf numFmtId="10" fontId="9" fillId="16" borderId="1" xfId="3" applyNumberFormat="1" applyFont="1" applyFill="1" applyBorder="1" applyAlignment="1">
      <alignment horizontal="right" vertical="center"/>
    </xf>
    <xf numFmtId="49" fontId="9" fillId="4" borderId="1" xfId="0" applyNumberFormat="1" applyFont="1" applyFill="1" applyBorder="1" applyAlignment="1">
      <alignment vertical="center" wrapText="1"/>
    </xf>
    <xf numFmtId="0" fontId="13" fillId="0" borderId="1" xfId="5" applyFont="1" applyFill="1" applyBorder="1" applyAlignment="1" applyProtection="1">
      <alignment horizontal="left" vertical="center" wrapText="1"/>
    </xf>
    <xf numFmtId="165" fontId="13" fillId="0" borderId="1" xfId="1" applyNumberFormat="1" applyFont="1" applyFill="1" applyBorder="1" applyAlignment="1" applyProtection="1">
      <alignment horizontal="left" vertical="center" wrapText="1"/>
      <protection locked="0"/>
    </xf>
    <xf numFmtId="10" fontId="13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4" applyFont="1" applyFill="1" applyAlignment="1" applyProtection="1">
      <alignment vertical="center"/>
    </xf>
    <xf numFmtId="0" fontId="11" fillId="0" borderId="0" xfId="0" applyFont="1" applyFill="1" applyAlignment="1">
      <alignment vertical="center"/>
    </xf>
    <xf numFmtId="49" fontId="9" fillId="16" borderId="1" xfId="0" applyNumberFormat="1" applyFont="1" applyFill="1" applyBorder="1" applyAlignment="1">
      <alignment vertical="center"/>
    </xf>
    <xf numFmtId="49" fontId="15" fillId="0" borderId="1" xfId="6" applyNumberFormat="1" applyFont="1" applyFill="1" applyBorder="1" applyAlignment="1">
      <alignment vertical="center"/>
    </xf>
    <xf numFmtId="0" fontId="13" fillId="2" borderId="1" xfId="4" applyFont="1" applyFill="1" applyBorder="1" applyAlignment="1" applyProtection="1">
      <alignment horizontal="left" vertical="center"/>
    </xf>
    <xf numFmtId="3" fontId="13" fillId="2" borderId="1" xfId="4" applyNumberFormat="1" applyFont="1" applyFill="1" applyBorder="1" applyAlignment="1" applyProtection="1">
      <alignment horizontal="left" vertical="center" wrapText="1"/>
    </xf>
    <xf numFmtId="3" fontId="13" fillId="2" borderId="1" xfId="4" applyNumberFormat="1" applyFont="1" applyFill="1" applyBorder="1" applyAlignment="1" applyProtection="1">
      <alignment horizontal="right" vertical="center"/>
    </xf>
    <xf numFmtId="10" fontId="13" fillId="2" borderId="1" xfId="3" applyNumberFormat="1" applyFont="1" applyFill="1" applyBorder="1" applyAlignment="1" applyProtection="1">
      <alignment horizontal="right" vertical="center"/>
    </xf>
    <xf numFmtId="0" fontId="9" fillId="13" borderId="1" xfId="5" applyFont="1" applyFill="1" applyBorder="1" applyAlignment="1" applyProtection="1">
      <alignment horizontal="left" vertical="center" wrapText="1"/>
    </xf>
    <xf numFmtId="165" fontId="9" fillId="13" borderId="1" xfId="1" applyNumberFormat="1" applyFont="1" applyFill="1" applyBorder="1" applyAlignment="1" applyProtection="1">
      <alignment horizontal="left" vertical="center" wrapText="1"/>
    </xf>
    <xf numFmtId="10" fontId="9" fillId="13" borderId="1" xfId="3" applyNumberFormat="1" applyFont="1" applyFill="1" applyBorder="1" applyAlignment="1" applyProtection="1">
      <alignment horizontal="right" vertical="center" wrapText="1"/>
    </xf>
    <xf numFmtId="0" fontId="9" fillId="8" borderId="1" xfId="0" applyFont="1" applyFill="1" applyBorder="1" applyAlignment="1">
      <alignment vertical="center" wrapText="1"/>
    </xf>
    <xf numFmtId="3" fontId="9" fillId="8" borderId="1" xfId="0" applyNumberFormat="1" applyFont="1" applyFill="1" applyBorder="1" applyAlignment="1">
      <alignment vertical="center"/>
    </xf>
    <xf numFmtId="10" fontId="9" fillId="8" borderId="1" xfId="3" applyNumberFormat="1" applyFont="1" applyFill="1" applyBorder="1" applyAlignment="1">
      <alignment horizontal="right" vertical="center"/>
    </xf>
    <xf numFmtId="0" fontId="13" fillId="2" borderId="1" xfId="5" applyFont="1" applyFill="1" applyBorder="1" applyAlignment="1" applyProtection="1">
      <alignment horizontal="left" vertical="center" wrapText="1"/>
    </xf>
    <xf numFmtId="165" fontId="13" fillId="2" borderId="1" xfId="1" applyNumberFormat="1" applyFont="1" applyFill="1" applyBorder="1" applyAlignment="1" applyProtection="1">
      <alignment horizontal="left" vertical="center" wrapText="1"/>
    </xf>
    <xf numFmtId="10" fontId="13" fillId="2" borderId="1" xfId="3" applyNumberFormat="1" applyFont="1" applyFill="1" applyBorder="1" applyAlignment="1" applyProtection="1">
      <alignment horizontal="right" vertical="center" wrapText="1"/>
    </xf>
    <xf numFmtId="165" fontId="14" fillId="0" borderId="1" xfId="1" applyNumberFormat="1" applyFont="1" applyFill="1" applyBorder="1" applyAlignment="1">
      <alignment vertical="center"/>
    </xf>
    <xf numFmtId="10" fontId="14" fillId="0" borderId="1" xfId="3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vertical="center" wrapText="1"/>
    </xf>
    <xf numFmtId="3" fontId="13" fillId="17" borderId="1" xfId="4" applyNumberFormat="1" applyFont="1" applyFill="1" applyBorder="1" applyAlignment="1" applyProtection="1">
      <alignment horizontal="right" vertical="center"/>
    </xf>
    <xf numFmtId="10" fontId="13" fillId="17" borderId="1" xfId="3" applyNumberFormat="1" applyFont="1" applyFill="1" applyBorder="1" applyAlignment="1" applyProtection="1">
      <alignment horizontal="right" vertical="center"/>
    </xf>
    <xf numFmtId="3" fontId="16" fillId="2" borderId="1" xfId="4" applyNumberFormat="1" applyFont="1" applyFill="1" applyBorder="1" applyAlignment="1" applyProtection="1">
      <alignment horizontal="right" vertical="center"/>
    </xf>
    <xf numFmtId="10" fontId="16" fillId="2" borderId="1" xfId="3" applyNumberFormat="1" applyFont="1" applyFill="1" applyBorder="1" applyAlignment="1" applyProtection="1">
      <alignment horizontal="right" vertical="center"/>
    </xf>
    <xf numFmtId="0" fontId="13" fillId="8" borderId="1" xfId="5" applyFont="1" applyFill="1" applyBorder="1" applyAlignment="1" applyProtection="1">
      <alignment horizontal="left" vertical="center" wrapText="1"/>
    </xf>
    <xf numFmtId="0" fontId="14" fillId="18" borderId="1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 wrapText="1"/>
    </xf>
    <xf numFmtId="165" fontId="14" fillId="2" borderId="3" xfId="1" applyNumberFormat="1" applyFont="1" applyFill="1" applyBorder="1" applyAlignment="1">
      <alignment vertical="center"/>
    </xf>
    <xf numFmtId="10" fontId="14" fillId="2" borderId="3" xfId="3" applyNumberFormat="1" applyFont="1" applyFill="1" applyBorder="1" applyAlignment="1">
      <alignment horizontal="right" vertical="center"/>
    </xf>
    <xf numFmtId="0" fontId="9" fillId="16" borderId="3" xfId="0" applyFont="1" applyFill="1" applyBorder="1" applyAlignment="1">
      <alignment vertical="center"/>
    </xf>
    <xf numFmtId="0" fontId="9" fillId="16" borderId="3" xfId="0" applyFont="1" applyFill="1" applyBorder="1" applyAlignment="1">
      <alignment vertical="center" wrapText="1"/>
    </xf>
    <xf numFmtId="165" fontId="9" fillId="16" borderId="3" xfId="1" applyNumberFormat="1" applyFont="1" applyFill="1" applyBorder="1" applyAlignment="1">
      <alignment vertical="center"/>
    </xf>
    <xf numFmtId="10" fontId="9" fillId="16" borderId="3" xfId="3" applyNumberFormat="1" applyFont="1" applyFill="1" applyBorder="1" applyAlignment="1">
      <alignment horizontal="right" vertical="center"/>
    </xf>
    <xf numFmtId="0" fontId="16" fillId="0" borderId="1" xfId="5" applyFont="1" applyFill="1" applyBorder="1" applyAlignment="1" applyProtection="1">
      <alignment horizontal="left" vertical="center" wrapText="1"/>
    </xf>
    <xf numFmtId="165" fontId="16" fillId="0" borderId="1" xfId="1" applyNumberFormat="1" applyFont="1" applyFill="1" applyBorder="1" applyAlignment="1" applyProtection="1">
      <alignment horizontal="left" vertical="center" wrapText="1"/>
      <protection locked="0"/>
    </xf>
    <xf numFmtId="10" fontId="16" fillId="0" borderId="1" xfId="3" applyNumberFormat="1" applyFont="1" applyFill="1" applyBorder="1" applyAlignment="1" applyProtection="1">
      <alignment horizontal="right" vertical="center" wrapText="1"/>
      <protection locked="0"/>
    </xf>
    <xf numFmtId="49" fontId="11" fillId="0" borderId="0" xfId="0" applyNumberFormat="1" applyFont="1" applyAlignment="1">
      <alignment vertical="center"/>
    </xf>
    <xf numFmtId="10" fontId="11" fillId="0" borderId="0" xfId="0" applyNumberFormat="1" applyFont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41" fontId="11" fillId="0" borderId="0" xfId="2" applyFont="1" applyAlignment="1">
      <alignment vertical="center"/>
    </xf>
    <xf numFmtId="3" fontId="4" fillId="0" borderId="0" xfId="0" applyNumberFormat="1" applyFont="1" applyBorder="1"/>
    <xf numFmtId="41" fontId="11" fillId="0" borderId="0" xfId="0" applyNumberFormat="1" applyFont="1" applyAlignment="1">
      <alignment vertic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2" borderId="0" xfId="4" applyFont="1" applyFill="1" applyAlignment="1" applyProtection="1">
      <alignment horizontal="center"/>
    </xf>
    <xf numFmtId="0" fontId="5" fillId="2" borderId="0" xfId="4" applyFont="1" applyFill="1" applyAlignment="1" applyProtection="1">
      <alignment horizontal="center"/>
    </xf>
  </cellXfs>
  <cellStyles count="7">
    <cellStyle name="Millares" xfId="1" builtinId="3"/>
    <cellStyle name="Millares [0]" xfId="2" builtinId="6"/>
    <cellStyle name="Normal" xfId="0" builtinId="0"/>
    <cellStyle name="Normal 2" xfId="4" xr:uid="{00000000-0005-0000-0000-000003000000}"/>
    <cellStyle name="Normal 2 2" xfId="5" xr:uid="{00000000-0005-0000-0000-000004000000}"/>
    <cellStyle name="Normal 2 2 2" xfId="6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923925</xdr:colOff>
      <xdr:row>4</xdr:row>
      <xdr:rowOff>85725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771525" cy="7429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upuesto\Presupuesto%202021\INGRESOS%202021\Junio%202021\CUADRO%20MENSUAL%20DE%20RENTAS%20E%20INGRESOS%20JUN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upuesto\Presupuesto%202021\INGRESOS%202021\Junio%202021\EJECUCION%20MENSUAL%20DE%20RENTAS%20E%20INGRESOS%20JUN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SI CAPITAL"/>
      <sheetName val="FEBRERO 2021 SI CAPITAL"/>
      <sheetName val="MARZO 2021 SI CAPITAL"/>
      <sheetName val="ABRIL 2021 SI CAPITAL"/>
      <sheetName val="MAYO 2021 SI CAPITAL"/>
      <sheetName val="JUNIO 2021 SI CAPITAL"/>
      <sheetName val="PREDIS"/>
    </sheetNames>
    <sheetDataSet>
      <sheetData sheetId="0"/>
      <sheetData sheetId="1"/>
      <sheetData sheetId="2"/>
      <sheetData sheetId="3"/>
      <sheetData sheetId="4"/>
      <sheetData sheetId="5">
        <row r="17">
          <cell r="D17">
            <v>0</v>
          </cell>
          <cell r="F17">
            <v>1329191500</v>
          </cell>
        </row>
        <row r="25">
          <cell r="D25">
            <v>0</v>
          </cell>
          <cell r="F25">
            <v>479679300</v>
          </cell>
        </row>
        <row r="26">
          <cell r="D26">
            <v>0</v>
          </cell>
          <cell r="F26">
            <v>41516000</v>
          </cell>
        </row>
        <row r="29">
          <cell r="D29">
            <v>0</v>
          </cell>
          <cell r="F29">
            <v>2612835823</v>
          </cell>
        </row>
        <row r="31">
          <cell r="D31">
            <v>0</v>
          </cell>
          <cell r="F31">
            <v>14611032</v>
          </cell>
        </row>
        <row r="32">
          <cell r="D32">
            <v>0</v>
          </cell>
          <cell r="F32">
            <v>86535347</v>
          </cell>
        </row>
        <row r="33">
          <cell r="D33">
            <v>0</v>
          </cell>
          <cell r="F33">
            <v>41718488</v>
          </cell>
        </row>
        <row r="34">
          <cell r="D34">
            <v>0</v>
          </cell>
          <cell r="F34">
            <v>23282847</v>
          </cell>
        </row>
        <row r="35">
          <cell r="D35">
            <v>0</v>
          </cell>
          <cell r="F35">
            <v>4181854</v>
          </cell>
        </row>
        <row r="36">
          <cell r="D36">
            <v>0</v>
          </cell>
          <cell r="F36">
            <v>68902209</v>
          </cell>
        </row>
        <row r="37">
          <cell r="D37">
            <v>0</v>
          </cell>
          <cell r="F37">
            <v>0</v>
          </cell>
        </row>
        <row r="38">
          <cell r="D38">
            <v>0</v>
          </cell>
          <cell r="F38">
            <v>70200</v>
          </cell>
        </row>
        <row r="39">
          <cell r="D39">
            <v>0</v>
          </cell>
          <cell r="F39">
            <v>15358722</v>
          </cell>
        </row>
        <row r="40">
          <cell r="D40">
            <v>0</v>
          </cell>
          <cell r="F40">
            <v>0</v>
          </cell>
        </row>
        <row r="41">
          <cell r="D41">
            <v>0</v>
          </cell>
          <cell r="F41">
            <v>0</v>
          </cell>
        </row>
        <row r="42">
          <cell r="D42">
            <v>0</v>
          </cell>
          <cell r="F42">
            <v>80000</v>
          </cell>
        </row>
        <row r="44">
          <cell r="D44">
            <v>0</v>
          </cell>
          <cell r="F44">
            <v>25681031</v>
          </cell>
        </row>
        <row r="48">
          <cell r="D48">
            <v>0</v>
          </cell>
          <cell r="F48">
            <v>0</v>
          </cell>
        </row>
        <row r="50">
          <cell r="D50">
            <v>0</v>
          </cell>
          <cell r="F50">
            <v>3887688328</v>
          </cell>
        </row>
        <row r="51">
          <cell r="D51">
            <v>0</v>
          </cell>
          <cell r="F51">
            <v>0</v>
          </cell>
        </row>
        <row r="52">
          <cell r="D52">
            <v>0</v>
          </cell>
          <cell r="F52">
            <v>1071736907</v>
          </cell>
        </row>
        <row r="53">
          <cell r="F53">
            <v>0</v>
          </cell>
        </row>
        <row r="54">
          <cell r="D54">
            <v>0</v>
          </cell>
          <cell r="F54">
            <v>155107839</v>
          </cell>
        </row>
        <row r="55">
          <cell r="D55"/>
          <cell r="F55">
            <v>0</v>
          </cell>
        </row>
        <row r="57">
          <cell r="D57">
            <v>0</v>
          </cell>
          <cell r="F57">
            <v>0</v>
          </cell>
        </row>
        <row r="63">
          <cell r="D63">
            <v>0</v>
          </cell>
          <cell r="F63">
            <v>31375368</v>
          </cell>
        </row>
        <row r="65">
          <cell r="D65">
            <v>0</v>
          </cell>
          <cell r="F65">
            <v>5115866</v>
          </cell>
        </row>
        <row r="69">
          <cell r="D69">
            <v>0</v>
          </cell>
          <cell r="F69">
            <v>0</v>
          </cell>
        </row>
        <row r="71">
          <cell r="D71">
            <v>0</v>
          </cell>
          <cell r="F71">
            <v>0</v>
          </cell>
        </row>
        <row r="72">
          <cell r="D72">
            <v>0</v>
          </cell>
          <cell r="F72">
            <v>0</v>
          </cell>
        </row>
        <row r="73">
          <cell r="D73">
            <v>0</v>
          </cell>
          <cell r="F73">
            <v>0</v>
          </cell>
        </row>
        <row r="76">
          <cell r="D76">
            <v>0</v>
          </cell>
          <cell r="F76">
            <v>34766406</v>
          </cell>
        </row>
        <row r="78">
          <cell r="D78">
            <v>0</v>
          </cell>
          <cell r="F78">
            <v>0</v>
          </cell>
        </row>
        <row r="80">
          <cell r="D80">
            <v>0</v>
          </cell>
          <cell r="F80">
            <v>0</v>
          </cell>
        </row>
        <row r="83">
          <cell r="F83">
            <v>26299762651</v>
          </cell>
        </row>
        <row r="84">
          <cell r="D84">
            <v>0</v>
          </cell>
        </row>
        <row r="153">
          <cell r="D153"/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 SI CAPITAL"/>
      <sheetName val="FEBRERO 2021 SI CAPITAL"/>
      <sheetName val="MARZO 2021 SI CAPITAL"/>
      <sheetName val="ABRIL 2021 SI CAPITAL"/>
      <sheetName val="MAYO 2021 SI CAPITAL"/>
      <sheetName val="JUNIO 2021 SI CAPITAL"/>
    </sheetNames>
    <sheetDataSet>
      <sheetData sheetId="0"/>
      <sheetData sheetId="1"/>
      <sheetData sheetId="2"/>
      <sheetData sheetId="3"/>
      <sheetData sheetId="4">
        <row r="17">
          <cell r="E17">
            <v>0</v>
          </cell>
          <cell r="H17">
            <v>5228639500</v>
          </cell>
        </row>
        <row r="25">
          <cell r="E25">
            <v>0</v>
          </cell>
          <cell r="H25">
            <v>1625408100</v>
          </cell>
        </row>
        <row r="26">
          <cell r="E26">
            <v>0</v>
          </cell>
          <cell r="H26">
            <v>56230552</v>
          </cell>
        </row>
        <row r="29">
          <cell r="E29">
            <v>-11983488878</v>
          </cell>
          <cell r="H29">
            <v>5803896</v>
          </cell>
        </row>
        <row r="31">
          <cell r="E31">
            <v>0</v>
          </cell>
          <cell r="H31">
            <v>184760687</v>
          </cell>
        </row>
        <row r="32">
          <cell r="E32">
            <v>0</v>
          </cell>
          <cell r="H32">
            <v>3099639247</v>
          </cell>
        </row>
        <row r="33">
          <cell r="E33">
            <v>0</v>
          </cell>
          <cell r="H33">
            <v>2330576928</v>
          </cell>
        </row>
        <row r="34">
          <cell r="E34">
            <v>0</v>
          </cell>
          <cell r="H34">
            <v>502759647</v>
          </cell>
        </row>
        <row r="35">
          <cell r="E35">
            <v>0</v>
          </cell>
          <cell r="H35">
            <v>359462164</v>
          </cell>
        </row>
        <row r="36">
          <cell r="E36">
            <v>0</v>
          </cell>
          <cell r="H36">
            <v>260511300</v>
          </cell>
        </row>
        <row r="37">
          <cell r="E37">
            <v>0</v>
          </cell>
          <cell r="H37">
            <v>0</v>
          </cell>
        </row>
        <row r="38">
          <cell r="E38">
            <v>0</v>
          </cell>
          <cell r="H38">
            <v>306331200</v>
          </cell>
        </row>
        <row r="39">
          <cell r="E39">
            <v>0</v>
          </cell>
          <cell r="H39">
            <v>139576906</v>
          </cell>
        </row>
        <row r="40">
          <cell r="E40">
            <v>0</v>
          </cell>
          <cell r="H40">
            <v>1562905462</v>
          </cell>
        </row>
        <row r="41">
          <cell r="E41">
            <v>0</v>
          </cell>
          <cell r="H41">
            <v>0</v>
          </cell>
        </row>
        <row r="42">
          <cell r="E42">
            <v>0</v>
          </cell>
          <cell r="H42">
            <v>5837633</v>
          </cell>
        </row>
        <row r="44">
          <cell r="E44">
            <v>0</v>
          </cell>
          <cell r="H44">
            <v>21844288</v>
          </cell>
        </row>
        <row r="48">
          <cell r="E48">
            <v>0</v>
          </cell>
          <cell r="H48">
            <v>2573751510</v>
          </cell>
        </row>
        <row r="50">
          <cell r="E50">
            <v>0</v>
          </cell>
          <cell r="H50">
            <v>14381801876</v>
          </cell>
        </row>
        <row r="51">
          <cell r="E51">
            <v>0</v>
          </cell>
          <cell r="H51">
            <v>0</v>
          </cell>
        </row>
        <row r="52">
          <cell r="E52">
            <v>0</v>
          </cell>
          <cell r="H52">
            <v>0</v>
          </cell>
        </row>
        <row r="53">
          <cell r="E53">
            <v>0</v>
          </cell>
          <cell r="H53">
            <v>0</v>
          </cell>
        </row>
        <row r="54">
          <cell r="E54">
            <v>0</v>
          </cell>
          <cell r="H54">
            <v>0</v>
          </cell>
        </row>
        <row r="55">
          <cell r="E55">
            <v>0</v>
          </cell>
          <cell r="H55">
            <v>0</v>
          </cell>
        </row>
        <row r="57">
          <cell r="E57">
            <v>0</v>
          </cell>
          <cell r="H57">
            <v>0</v>
          </cell>
        </row>
        <row r="63">
          <cell r="E63">
            <v>0</v>
          </cell>
          <cell r="H63">
            <v>27239240</v>
          </cell>
        </row>
        <row r="65">
          <cell r="E65">
            <v>0</v>
          </cell>
          <cell r="H65">
            <v>12564093</v>
          </cell>
        </row>
        <row r="69">
          <cell r="E69">
            <v>0</v>
          </cell>
          <cell r="H69">
            <v>0</v>
          </cell>
        </row>
        <row r="71">
          <cell r="E71">
            <v>0</v>
          </cell>
        </row>
        <row r="72">
          <cell r="E72">
            <v>522500000</v>
          </cell>
          <cell r="H72">
            <v>522500000</v>
          </cell>
        </row>
        <row r="73">
          <cell r="E73">
            <v>522500000</v>
          </cell>
        </row>
        <row r="75">
          <cell r="E75">
            <v>0</v>
          </cell>
          <cell r="H75">
            <v>192229868</v>
          </cell>
        </row>
        <row r="77">
          <cell r="E77">
            <v>35439044234</v>
          </cell>
          <cell r="H77">
            <v>35439044234</v>
          </cell>
        </row>
        <row r="79">
          <cell r="E79">
            <v>0</v>
          </cell>
          <cell r="H79">
            <v>1918932001</v>
          </cell>
        </row>
        <row r="83">
          <cell r="E83">
            <v>0</v>
          </cell>
          <cell r="H83">
            <v>63454330489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K92"/>
  <sheetViews>
    <sheetView tabSelected="1" topLeftCell="B1" workbookViewId="0">
      <selection activeCell="H10" sqref="H10"/>
    </sheetView>
  </sheetViews>
  <sheetFormatPr baseColWidth="10" defaultRowHeight="14.25" x14ac:dyDescent="0.25"/>
  <cols>
    <col min="1" max="1" width="22" style="51" customWidth="1"/>
    <col min="2" max="2" width="53.7109375" style="51" customWidth="1"/>
    <col min="3" max="3" width="19.7109375" style="32" hidden="1" customWidth="1"/>
    <col min="4" max="4" width="18.85546875" style="51" hidden="1" customWidth="1"/>
    <col min="5" max="5" width="18" style="51" hidden="1" customWidth="1"/>
    <col min="6" max="6" width="19.28515625" style="51" customWidth="1"/>
    <col min="7" max="7" width="17.5703125" style="51" hidden="1" customWidth="1"/>
    <col min="8" max="8" width="20.28515625" style="51" customWidth="1"/>
    <col min="9" max="9" width="10.7109375" style="139" customWidth="1"/>
    <col min="10" max="10" width="18.42578125" style="51" hidden="1" customWidth="1"/>
    <col min="11" max="16384" width="11.42578125" style="51"/>
  </cols>
  <sheetData>
    <row r="1" spans="1:11" s="1" customFormat="1" ht="12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spans="1:11" s="1" customFormat="1" ht="12" x14ac:dyDescent="0.2">
      <c r="C2" s="2"/>
      <c r="D2" s="2"/>
      <c r="E2" s="2"/>
      <c r="F2" s="2"/>
      <c r="G2" s="3"/>
      <c r="H2" s="4"/>
      <c r="I2" s="5"/>
      <c r="J2" s="6"/>
    </row>
    <row r="3" spans="1:11" s="1" customFormat="1" ht="15.75" x14ac:dyDescent="0.25">
      <c r="A3" s="150" t="s">
        <v>1</v>
      </c>
      <c r="B3" s="150"/>
      <c r="C3" s="150"/>
      <c r="D3" s="150"/>
      <c r="E3" s="150"/>
      <c r="F3" s="150"/>
      <c r="G3" s="150"/>
      <c r="H3" s="150"/>
      <c r="I3" s="150"/>
    </row>
    <row r="4" spans="1:11" s="1" customFormat="1" ht="12" x14ac:dyDescent="0.2">
      <c r="C4" s="2"/>
      <c r="D4" s="2"/>
      <c r="E4" s="2"/>
      <c r="F4" s="2"/>
      <c r="G4" s="4"/>
      <c r="H4" s="4"/>
      <c r="I4" s="5"/>
      <c r="J4" s="4"/>
    </row>
    <row r="5" spans="1:11" s="13" customFormat="1" ht="12.75" x14ac:dyDescent="0.2">
      <c r="A5" s="7" t="s">
        <v>2</v>
      </c>
      <c r="B5" s="8" t="s">
        <v>3</v>
      </c>
      <c r="C5" s="9"/>
      <c r="D5" s="10"/>
      <c r="E5" s="10"/>
      <c r="F5" s="11"/>
      <c r="G5" s="11"/>
      <c r="H5" s="4"/>
      <c r="I5" s="12"/>
      <c r="J5" s="10"/>
    </row>
    <row r="6" spans="1:11" s="13" customFormat="1" ht="12.75" x14ac:dyDescent="0.2">
      <c r="A6" s="7" t="s">
        <v>4</v>
      </c>
      <c r="B6" s="8">
        <v>2021</v>
      </c>
      <c r="C6" s="9"/>
      <c r="D6" s="10"/>
      <c r="E6" s="10"/>
      <c r="F6" s="11"/>
      <c r="G6" s="14"/>
      <c r="H6" s="4"/>
      <c r="I6" s="12"/>
      <c r="J6" s="10"/>
    </row>
    <row r="7" spans="1:11" s="13" customFormat="1" ht="15" x14ac:dyDescent="0.25">
      <c r="A7" s="7" t="s">
        <v>5</v>
      </c>
      <c r="B7" s="15" t="s">
        <v>6</v>
      </c>
      <c r="C7" s="16"/>
      <c r="D7" s="10"/>
      <c r="E7" s="10"/>
      <c r="F7" s="17"/>
      <c r="G7" s="11"/>
      <c r="H7" s="4"/>
      <c r="I7" s="12"/>
      <c r="J7" s="18"/>
    </row>
    <row r="8" spans="1:11" s="19" customFormat="1" ht="11.25" x14ac:dyDescent="0.2">
      <c r="C8" s="20"/>
      <c r="D8" s="20"/>
      <c r="E8" s="20"/>
      <c r="F8" s="20"/>
      <c r="G8" s="21"/>
      <c r="H8" s="22"/>
      <c r="I8" s="23"/>
      <c r="J8" s="24"/>
    </row>
    <row r="9" spans="1:11" s="33" customFormat="1" ht="31.5" customHeight="1" x14ac:dyDescent="0.25">
      <c r="A9" s="25" t="s">
        <v>7</v>
      </c>
      <c r="B9" s="25" t="s">
        <v>8</v>
      </c>
      <c r="C9" s="26" t="s">
        <v>9</v>
      </c>
      <c r="D9" s="27" t="s">
        <v>10</v>
      </c>
      <c r="E9" s="27" t="s">
        <v>11</v>
      </c>
      <c r="F9" s="28" t="s">
        <v>12</v>
      </c>
      <c r="G9" s="29" t="s">
        <v>13</v>
      </c>
      <c r="H9" s="29" t="s">
        <v>14</v>
      </c>
      <c r="I9" s="30" t="s">
        <v>15</v>
      </c>
      <c r="J9" s="31" t="s">
        <v>16</v>
      </c>
      <c r="K9" s="32"/>
    </row>
    <row r="10" spans="1:11" s="38" customFormat="1" ht="15.75" customHeight="1" x14ac:dyDescent="0.25">
      <c r="A10" s="34">
        <v>2</v>
      </c>
      <c r="B10" s="35" t="s">
        <v>17</v>
      </c>
      <c r="C10" s="36">
        <f t="shared" ref="C10:H10" si="0">+C11+C45+C58+C81</f>
        <v>360865993000</v>
      </c>
      <c r="D10" s="36">
        <f t="shared" si="0"/>
        <v>0</v>
      </c>
      <c r="E10" s="36">
        <f t="shared" si="0"/>
        <v>23978055356</v>
      </c>
      <c r="F10" s="36">
        <f t="shared" si="0"/>
        <v>384844048356</v>
      </c>
      <c r="G10" s="36">
        <f t="shared" si="0"/>
        <v>36229197718</v>
      </c>
      <c r="H10" s="36">
        <f t="shared" si="0"/>
        <v>170441878539</v>
      </c>
      <c r="I10" s="37">
        <f t="shared" ref="I10:I74" si="1">IF(H10=0,0,IF(F10=0,0,+H10/F10))</f>
        <v>0.44288557733217881</v>
      </c>
      <c r="J10" s="36">
        <f t="shared" ref="J10:J74" si="2">+F10-H10</f>
        <v>214402169817</v>
      </c>
      <c r="K10" s="32"/>
    </row>
    <row r="11" spans="1:11" s="38" customFormat="1" ht="15.75" customHeight="1" x14ac:dyDescent="0.25">
      <c r="A11" s="39" t="s">
        <v>18</v>
      </c>
      <c r="B11" s="40" t="s">
        <v>19</v>
      </c>
      <c r="C11" s="41">
        <f>+C12+C18</f>
        <v>53064882000</v>
      </c>
      <c r="D11" s="41">
        <f t="shared" ref="D11:H11" si="3">+D12+D18</f>
        <v>0</v>
      </c>
      <c r="E11" s="41">
        <f t="shared" si="3"/>
        <v>-11983488878</v>
      </c>
      <c r="F11" s="41">
        <f t="shared" si="3"/>
        <v>41081393122</v>
      </c>
      <c r="G11" s="41">
        <f t="shared" si="3"/>
        <v>4743644353</v>
      </c>
      <c r="H11" s="41">
        <f t="shared" si="3"/>
        <v>20433931863</v>
      </c>
      <c r="I11" s="42">
        <f t="shared" si="1"/>
        <v>0.49740114222312426</v>
      </c>
      <c r="J11" s="41">
        <f t="shared" si="2"/>
        <v>20647461259</v>
      </c>
      <c r="K11" s="32"/>
    </row>
    <row r="12" spans="1:11" s="38" customFormat="1" ht="15.75" customHeight="1" x14ac:dyDescent="0.25">
      <c r="A12" s="43" t="s">
        <v>20</v>
      </c>
      <c r="B12" s="44" t="s">
        <v>21</v>
      </c>
      <c r="C12" s="45">
        <f t="shared" ref="C12:H16" si="4">+C13</f>
        <v>21434000000</v>
      </c>
      <c r="D12" s="45">
        <f t="shared" si="4"/>
        <v>0</v>
      </c>
      <c r="E12" s="45">
        <f t="shared" si="4"/>
        <v>0</v>
      </c>
      <c r="F12" s="45">
        <f t="shared" si="4"/>
        <v>21434000000</v>
      </c>
      <c r="G12" s="45">
        <f t="shared" si="4"/>
        <v>1329191500</v>
      </c>
      <c r="H12" s="45">
        <f t="shared" si="4"/>
        <v>6557831000</v>
      </c>
      <c r="I12" s="46">
        <f t="shared" si="1"/>
        <v>0.30595460483344217</v>
      </c>
      <c r="J12" s="45">
        <f t="shared" si="2"/>
        <v>14876169000</v>
      </c>
      <c r="K12" s="32"/>
    </row>
    <row r="13" spans="1:11" s="38" customFormat="1" ht="15.75" customHeight="1" x14ac:dyDescent="0.25">
      <c r="A13" s="47" t="s">
        <v>22</v>
      </c>
      <c r="B13" s="48" t="s">
        <v>23</v>
      </c>
      <c r="C13" s="49">
        <f t="shared" si="4"/>
        <v>21434000000</v>
      </c>
      <c r="D13" s="49">
        <f t="shared" si="4"/>
        <v>0</v>
      </c>
      <c r="E13" s="49">
        <f t="shared" si="4"/>
        <v>0</v>
      </c>
      <c r="F13" s="49">
        <f t="shared" si="4"/>
        <v>21434000000</v>
      </c>
      <c r="G13" s="49">
        <f t="shared" si="4"/>
        <v>1329191500</v>
      </c>
      <c r="H13" s="49">
        <f t="shared" si="4"/>
        <v>6557831000</v>
      </c>
      <c r="I13" s="50">
        <f t="shared" si="1"/>
        <v>0.30595460483344217</v>
      </c>
      <c r="J13" s="49">
        <f t="shared" si="2"/>
        <v>14876169000</v>
      </c>
      <c r="K13" s="32"/>
    </row>
    <row r="14" spans="1:11" s="38" customFormat="1" ht="15.75" customHeight="1" x14ac:dyDescent="0.25">
      <c r="A14" s="47" t="s">
        <v>24</v>
      </c>
      <c r="B14" s="48" t="s">
        <v>25</v>
      </c>
      <c r="C14" s="49">
        <f t="shared" si="4"/>
        <v>21434000000</v>
      </c>
      <c r="D14" s="49">
        <f t="shared" si="4"/>
        <v>0</v>
      </c>
      <c r="E14" s="49">
        <f t="shared" si="4"/>
        <v>0</v>
      </c>
      <c r="F14" s="49">
        <f t="shared" si="4"/>
        <v>21434000000</v>
      </c>
      <c r="G14" s="49">
        <f t="shared" si="4"/>
        <v>1329191500</v>
      </c>
      <c r="H14" s="49">
        <f t="shared" si="4"/>
        <v>6557831000</v>
      </c>
      <c r="I14" s="50">
        <f t="shared" si="1"/>
        <v>0.30595460483344217</v>
      </c>
      <c r="J14" s="49">
        <f t="shared" si="2"/>
        <v>14876169000</v>
      </c>
      <c r="K14" s="32"/>
    </row>
    <row r="15" spans="1:11" ht="15.75" customHeight="1" x14ac:dyDescent="0.25">
      <c r="A15" s="47" t="s">
        <v>26</v>
      </c>
      <c r="B15" s="48" t="s">
        <v>27</v>
      </c>
      <c r="C15" s="49">
        <f t="shared" si="4"/>
        <v>21434000000</v>
      </c>
      <c r="D15" s="49">
        <f t="shared" si="4"/>
        <v>0</v>
      </c>
      <c r="E15" s="49">
        <f t="shared" si="4"/>
        <v>0</v>
      </c>
      <c r="F15" s="49">
        <f t="shared" si="4"/>
        <v>21434000000</v>
      </c>
      <c r="G15" s="49">
        <f t="shared" si="4"/>
        <v>1329191500</v>
      </c>
      <c r="H15" s="49">
        <f t="shared" si="4"/>
        <v>6557831000</v>
      </c>
      <c r="I15" s="50">
        <f t="shared" si="1"/>
        <v>0.30595460483344217</v>
      </c>
      <c r="J15" s="49">
        <f t="shared" si="2"/>
        <v>14876169000</v>
      </c>
    </row>
    <row r="16" spans="1:11" ht="25.5" x14ac:dyDescent="0.25">
      <c r="A16" s="47" t="s">
        <v>28</v>
      </c>
      <c r="B16" s="48" t="s">
        <v>29</v>
      </c>
      <c r="C16" s="49">
        <f>+C17</f>
        <v>21434000000</v>
      </c>
      <c r="D16" s="49">
        <f t="shared" si="4"/>
        <v>0</v>
      </c>
      <c r="E16" s="49">
        <f t="shared" si="4"/>
        <v>0</v>
      </c>
      <c r="F16" s="49">
        <f t="shared" si="4"/>
        <v>21434000000</v>
      </c>
      <c r="G16" s="49">
        <f t="shared" si="4"/>
        <v>1329191500</v>
      </c>
      <c r="H16" s="49">
        <f t="shared" si="4"/>
        <v>6557831000</v>
      </c>
      <c r="I16" s="50">
        <f t="shared" si="1"/>
        <v>0.30595460483344217</v>
      </c>
      <c r="J16" s="49">
        <f t="shared" si="2"/>
        <v>14876169000</v>
      </c>
    </row>
    <row r="17" spans="1:10" ht="15.75" customHeight="1" x14ac:dyDescent="0.25">
      <c r="A17" s="52" t="s">
        <v>30</v>
      </c>
      <c r="B17" s="53" t="s">
        <v>31</v>
      </c>
      <c r="C17" s="54">
        <v>21434000000</v>
      </c>
      <c r="D17" s="54">
        <f>+'[1]JUNIO 2021 SI CAPITAL'!$D$17</f>
        <v>0</v>
      </c>
      <c r="E17" s="54">
        <f>+D17+'[2]MAYO 2021 SI CAPITAL'!E17</f>
        <v>0</v>
      </c>
      <c r="F17" s="54">
        <f>+C17+E17</f>
        <v>21434000000</v>
      </c>
      <c r="G17" s="54">
        <f>+'[1]JUNIO 2021 SI CAPITAL'!$F$17</f>
        <v>1329191500</v>
      </c>
      <c r="H17" s="54">
        <f>+G17+'[2]MAYO 2021 SI CAPITAL'!H17</f>
        <v>6557831000</v>
      </c>
      <c r="I17" s="55">
        <f t="shared" si="1"/>
        <v>0.30595460483344217</v>
      </c>
      <c r="J17" s="54">
        <f t="shared" si="2"/>
        <v>14876169000</v>
      </c>
    </row>
    <row r="18" spans="1:10" ht="15.75" customHeight="1" x14ac:dyDescent="0.25">
      <c r="A18" s="43" t="s">
        <v>32</v>
      </c>
      <c r="B18" s="44" t="s">
        <v>33</v>
      </c>
      <c r="C18" s="56">
        <f t="shared" ref="C18:H22" si="5">+C19</f>
        <v>31630882000</v>
      </c>
      <c r="D18" s="56">
        <f t="shared" si="5"/>
        <v>0</v>
      </c>
      <c r="E18" s="56">
        <f t="shared" si="5"/>
        <v>-11983488878</v>
      </c>
      <c r="F18" s="56">
        <f t="shared" si="5"/>
        <v>19647393122</v>
      </c>
      <c r="G18" s="56">
        <f t="shared" si="5"/>
        <v>3414452853</v>
      </c>
      <c r="H18" s="56">
        <f t="shared" si="5"/>
        <v>13876100863</v>
      </c>
      <c r="I18" s="57">
        <f t="shared" si="1"/>
        <v>0.70625658970819671</v>
      </c>
      <c r="J18" s="56">
        <f t="shared" si="2"/>
        <v>5771292259</v>
      </c>
    </row>
    <row r="19" spans="1:10" ht="15.75" customHeight="1" x14ac:dyDescent="0.25">
      <c r="A19" s="58" t="s">
        <v>34</v>
      </c>
      <c r="B19" s="59" t="s">
        <v>35</v>
      </c>
      <c r="C19" s="60">
        <f t="shared" si="5"/>
        <v>31630882000</v>
      </c>
      <c r="D19" s="60">
        <f t="shared" si="5"/>
        <v>0</v>
      </c>
      <c r="E19" s="60">
        <f t="shared" si="5"/>
        <v>-11983488878</v>
      </c>
      <c r="F19" s="60">
        <f t="shared" si="5"/>
        <v>19647393122</v>
      </c>
      <c r="G19" s="60">
        <f t="shared" si="5"/>
        <v>3414452853</v>
      </c>
      <c r="H19" s="60">
        <f t="shared" si="5"/>
        <v>13876100863</v>
      </c>
      <c r="I19" s="61">
        <f t="shared" si="1"/>
        <v>0.70625658970819671</v>
      </c>
      <c r="J19" s="60">
        <f t="shared" si="2"/>
        <v>5771292259</v>
      </c>
    </row>
    <row r="20" spans="1:10" ht="15.75" customHeight="1" x14ac:dyDescent="0.25">
      <c r="A20" s="62" t="s">
        <v>36</v>
      </c>
      <c r="B20" s="62" t="s">
        <v>37</v>
      </c>
      <c r="C20" s="63">
        <f t="shared" si="5"/>
        <v>31630882000</v>
      </c>
      <c r="D20" s="63">
        <f t="shared" si="5"/>
        <v>0</v>
      </c>
      <c r="E20" s="63">
        <f t="shared" si="5"/>
        <v>-11983488878</v>
      </c>
      <c r="F20" s="63">
        <f t="shared" si="5"/>
        <v>19647393122</v>
      </c>
      <c r="G20" s="63">
        <f t="shared" si="5"/>
        <v>3414452853</v>
      </c>
      <c r="H20" s="63">
        <f t="shared" si="5"/>
        <v>13876100863</v>
      </c>
      <c r="I20" s="64">
        <f t="shared" si="1"/>
        <v>0.70625658970819671</v>
      </c>
      <c r="J20" s="63">
        <f t="shared" si="2"/>
        <v>5771292259</v>
      </c>
    </row>
    <row r="21" spans="1:10" ht="25.5" x14ac:dyDescent="0.25">
      <c r="A21" s="65" t="s">
        <v>38</v>
      </c>
      <c r="B21" s="66" t="s">
        <v>39</v>
      </c>
      <c r="C21" s="67">
        <f t="shared" si="5"/>
        <v>31630882000</v>
      </c>
      <c r="D21" s="67">
        <f t="shared" si="5"/>
        <v>0</v>
      </c>
      <c r="E21" s="67">
        <f t="shared" si="5"/>
        <v>-11983488878</v>
      </c>
      <c r="F21" s="67">
        <f t="shared" si="5"/>
        <v>19647393122</v>
      </c>
      <c r="G21" s="67">
        <f t="shared" si="5"/>
        <v>3414452853</v>
      </c>
      <c r="H21" s="67">
        <f t="shared" si="5"/>
        <v>13876100863</v>
      </c>
      <c r="I21" s="68">
        <f t="shared" si="1"/>
        <v>0.70625658970819671</v>
      </c>
      <c r="J21" s="67">
        <f t="shared" si="2"/>
        <v>5771292259</v>
      </c>
    </row>
    <row r="22" spans="1:10" ht="26.25" customHeight="1" x14ac:dyDescent="0.25">
      <c r="A22" s="65" t="s">
        <v>40</v>
      </c>
      <c r="B22" s="69" t="s">
        <v>41</v>
      </c>
      <c r="C22" s="67">
        <f t="shared" si="5"/>
        <v>31630882000</v>
      </c>
      <c r="D22" s="67">
        <f t="shared" si="5"/>
        <v>0</v>
      </c>
      <c r="E22" s="67">
        <f t="shared" si="5"/>
        <v>-11983488878</v>
      </c>
      <c r="F22" s="67">
        <f t="shared" si="5"/>
        <v>19647393122</v>
      </c>
      <c r="G22" s="67">
        <f t="shared" si="5"/>
        <v>3414452853</v>
      </c>
      <c r="H22" s="67">
        <f t="shared" si="5"/>
        <v>13876100863</v>
      </c>
      <c r="I22" s="68">
        <f t="shared" si="1"/>
        <v>0.70625658970819671</v>
      </c>
      <c r="J22" s="67">
        <f t="shared" si="2"/>
        <v>5771292259</v>
      </c>
    </row>
    <row r="23" spans="1:10" ht="15.75" customHeight="1" x14ac:dyDescent="0.25">
      <c r="A23" s="70" t="s">
        <v>42</v>
      </c>
      <c r="B23" s="71" t="s">
        <v>43</v>
      </c>
      <c r="C23" s="72">
        <f>+C24+C27+C36+C37+C38+C39+C40+C41+C42+C43</f>
        <v>31630882000</v>
      </c>
      <c r="D23" s="72">
        <f t="shared" ref="D23:H23" si="6">+D24+D27+D36+D37+D38+D39+D40+D41+D42+D43</f>
        <v>0</v>
      </c>
      <c r="E23" s="72">
        <f t="shared" si="6"/>
        <v>-11983488878</v>
      </c>
      <c r="F23" s="72">
        <f t="shared" si="6"/>
        <v>19647393122</v>
      </c>
      <c r="G23" s="72">
        <f t="shared" si="6"/>
        <v>3414452853</v>
      </c>
      <c r="H23" s="72">
        <f t="shared" si="6"/>
        <v>13876100863</v>
      </c>
      <c r="I23" s="73">
        <f t="shared" si="1"/>
        <v>0.70625658970819671</v>
      </c>
      <c r="J23" s="72">
        <f t="shared" si="2"/>
        <v>5771292259</v>
      </c>
    </row>
    <row r="24" spans="1:10" ht="15.75" customHeight="1" x14ac:dyDescent="0.25">
      <c r="A24" s="74" t="s">
        <v>44</v>
      </c>
      <c r="B24" s="75" t="s">
        <v>45</v>
      </c>
      <c r="C24" s="76">
        <f>+C25+C26</f>
        <v>2094784000</v>
      </c>
      <c r="D24" s="76">
        <f t="shared" ref="D24:H24" si="7">+D25+D26</f>
        <v>0</v>
      </c>
      <c r="E24" s="76">
        <f t="shared" si="7"/>
        <v>0</v>
      </c>
      <c r="F24" s="76">
        <f t="shared" si="7"/>
        <v>2094784000</v>
      </c>
      <c r="G24" s="76">
        <f t="shared" si="7"/>
        <v>521195300</v>
      </c>
      <c r="H24" s="76">
        <f t="shared" si="7"/>
        <v>2202833952</v>
      </c>
      <c r="I24" s="77">
        <f t="shared" si="1"/>
        <v>1.0515804741682198</v>
      </c>
      <c r="J24" s="76">
        <f t="shared" si="2"/>
        <v>-108049952</v>
      </c>
    </row>
    <row r="25" spans="1:10" ht="15.75" customHeight="1" x14ac:dyDescent="0.25">
      <c r="A25" s="52" t="s">
        <v>46</v>
      </c>
      <c r="B25" s="53" t="s">
        <v>47</v>
      </c>
      <c r="C25" s="54">
        <v>1831991000</v>
      </c>
      <c r="D25" s="54">
        <f>+'[1]JUNIO 2021 SI CAPITAL'!$D$25</f>
        <v>0</v>
      </c>
      <c r="E25" s="54">
        <f>+D25+'[2]MAYO 2021 SI CAPITAL'!E25</f>
        <v>0</v>
      </c>
      <c r="F25" s="54">
        <f t="shared" ref="F25:F26" si="8">+C25+E25</f>
        <v>1831991000</v>
      </c>
      <c r="G25" s="54">
        <f>+'[1]JUNIO 2021 SI CAPITAL'!$F$25</f>
        <v>479679300</v>
      </c>
      <c r="H25" s="54">
        <f>+G25+'[2]MAYO 2021 SI CAPITAL'!H25</f>
        <v>2105087400</v>
      </c>
      <c r="I25" s="55">
        <f t="shared" si="1"/>
        <v>1.1490708196710573</v>
      </c>
      <c r="J25" s="54">
        <f t="shared" si="2"/>
        <v>-273096400</v>
      </c>
    </row>
    <row r="26" spans="1:10" ht="15.75" customHeight="1" x14ac:dyDescent="0.25">
      <c r="A26" s="52" t="s">
        <v>48</v>
      </c>
      <c r="B26" s="53" t="s">
        <v>49</v>
      </c>
      <c r="C26" s="54">
        <v>262793000</v>
      </c>
      <c r="D26" s="54">
        <f>+'[1]JUNIO 2021 SI CAPITAL'!$D$26</f>
        <v>0</v>
      </c>
      <c r="E26" s="54">
        <f>+D26+'[2]MAYO 2021 SI CAPITAL'!E26</f>
        <v>0</v>
      </c>
      <c r="F26" s="54">
        <f t="shared" si="8"/>
        <v>262793000</v>
      </c>
      <c r="G26" s="54">
        <f>+'[1]JUNIO 2021 SI CAPITAL'!$F$26</f>
        <v>41516000</v>
      </c>
      <c r="H26" s="54">
        <f>+G26+'[2]MAYO 2021 SI CAPITAL'!H26</f>
        <v>97746552</v>
      </c>
      <c r="I26" s="55">
        <f t="shared" si="1"/>
        <v>0.37195264714052506</v>
      </c>
      <c r="J26" s="54">
        <f t="shared" si="2"/>
        <v>165046448</v>
      </c>
    </row>
    <row r="27" spans="1:10" ht="15.75" customHeight="1" x14ac:dyDescent="0.25">
      <c r="A27" s="74" t="s">
        <v>50</v>
      </c>
      <c r="B27" s="75" t="s">
        <v>51</v>
      </c>
      <c r="C27" s="76">
        <f>+C28+C30</f>
        <v>26579362000</v>
      </c>
      <c r="D27" s="76">
        <f t="shared" ref="D27:H27" si="9">+D28+D30</f>
        <v>0</v>
      </c>
      <c r="E27" s="76">
        <f t="shared" si="9"/>
        <v>-11983488878</v>
      </c>
      <c r="F27" s="76">
        <f t="shared" si="9"/>
        <v>14595873122</v>
      </c>
      <c r="G27" s="76">
        <f t="shared" si="9"/>
        <v>2783165391</v>
      </c>
      <c r="H27" s="76">
        <f t="shared" si="9"/>
        <v>9266167960</v>
      </c>
      <c r="I27" s="77">
        <f t="shared" si="1"/>
        <v>0.63484848645562242</v>
      </c>
      <c r="J27" s="76">
        <f t="shared" si="2"/>
        <v>5329705162</v>
      </c>
    </row>
    <row r="28" spans="1:10" ht="15.75" customHeight="1" x14ac:dyDescent="0.25">
      <c r="A28" s="78" t="s">
        <v>52</v>
      </c>
      <c r="B28" s="79" t="s">
        <v>53</v>
      </c>
      <c r="C28" s="80">
        <f>+C29</f>
        <v>14596010000</v>
      </c>
      <c r="D28" s="80">
        <f t="shared" ref="D28:H28" si="10">+D29</f>
        <v>0</v>
      </c>
      <c r="E28" s="80">
        <f t="shared" si="10"/>
        <v>-11983488878</v>
      </c>
      <c r="F28" s="80">
        <f t="shared" si="10"/>
        <v>2612521122</v>
      </c>
      <c r="G28" s="80">
        <f t="shared" si="10"/>
        <v>2612835823</v>
      </c>
      <c r="H28" s="80">
        <f t="shared" si="10"/>
        <v>2618639719</v>
      </c>
      <c r="I28" s="81">
        <f t="shared" si="1"/>
        <v>1.0023420277633261</v>
      </c>
      <c r="J28" s="80">
        <f t="shared" si="2"/>
        <v>-6118597</v>
      </c>
    </row>
    <row r="29" spans="1:10" ht="15.75" customHeight="1" x14ac:dyDescent="0.25">
      <c r="A29" s="52" t="s">
        <v>54</v>
      </c>
      <c r="B29" s="53" t="s">
        <v>55</v>
      </c>
      <c r="C29" s="54">
        <v>14596010000</v>
      </c>
      <c r="D29" s="54">
        <f>+'[1]JUNIO 2021 SI CAPITAL'!$D$29</f>
        <v>0</v>
      </c>
      <c r="E29" s="54">
        <f>+D29+'[2]MAYO 2021 SI CAPITAL'!E29</f>
        <v>-11983488878</v>
      </c>
      <c r="F29" s="54">
        <f>+C29+E29</f>
        <v>2612521122</v>
      </c>
      <c r="G29" s="54">
        <f>+'[1]JUNIO 2021 SI CAPITAL'!$F$29</f>
        <v>2612835823</v>
      </c>
      <c r="H29" s="54">
        <f>+G29+'[2]MAYO 2021 SI CAPITAL'!H29</f>
        <v>2618639719</v>
      </c>
      <c r="I29" s="55">
        <f t="shared" si="1"/>
        <v>1.0023420277633261</v>
      </c>
      <c r="J29" s="54">
        <f t="shared" si="2"/>
        <v>-6118597</v>
      </c>
    </row>
    <row r="30" spans="1:10" ht="15.75" customHeight="1" x14ac:dyDescent="0.25">
      <c r="A30" s="78" t="s">
        <v>56</v>
      </c>
      <c r="B30" s="79" t="s">
        <v>57</v>
      </c>
      <c r="C30" s="80">
        <f>+SUM(C31:C35)</f>
        <v>11983352000</v>
      </c>
      <c r="D30" s="80">
        <f t="shared" ref="D30:H30" si="11">+SUM(D31:D35)</f>
        <v>0</v>
      </c>
      <c r="E30" s="80">
        <f t="shared" si="11"/>
        <v>0</v>
      </c>
      <c r="F30" s="80">
        <f t="shared" si="11"/>
        <v>11983352000</v>
      </c>
      <c r="G30" s="80">
        <f t="shared" si="11"/>
        <v>170329568</v>
      </c>
      <c r="H30" s="80">
        <f t="shared" si="11"/>
        <v>6647528241</v>
      </c>
      <c r="I30" s="81">
        <f t="shared" si="1"/>
        <v>0.55473028256200774</v>
      </c>
      <c r="J30" s="80">
        <f t="shared" si="2"/>
        <v>5335823759</v>
      </c>
    </row>
    <row r="31" spans="1:10" ht="15.75" customHeight="1" x14ac:dyDescent="0.25">
      <c r="A31" s="52" t="s">
        <v>58</v>
      </c>
      <c r="B31" s="53" t="s">
        <v>59</v>
      </c>
      <c r="C31" s="54">
        <v>306408000</v>
      </c>
      <c r="D31" s="54">
        <f>+'[1]JUNIO 2021 SI CAPITAL'!$D$31</f>
        <v>0</v>
      </c>
      <c r="E31" s="54">
        <f>+D31+'[2]MAYO 2021 SI CAPITAL'!E31</f>
        <v>0</v>
      </c>
      <c r="F31" s="54">
        <f t="shared" ref="F31:F42" si="12">+C31+E31</f>
        <v>306408000</v>
      </c>
      <c r="G31" s="54">
        <f>+'[1]JUNIO 2021 SI CAPITAL'!$F$31</f>
        <v>14611032</v>
      </c>
      <c r="H31" s="54">
        <f>+G31+'[2]MAYO 2021 SI CAPITAL'!H31</f>
        <v>199371719</v>
      </c>
      <c r="I31" s="55">
        <f t="shared" si="1"/>
        <v>0.65067400002610898</v>
      </c>
      <c r="J31" s="54">
        <f t="shared" si="2"/>
        <v>107036281</v>
      </c>
    </row>
    <row r="32" spans="1:10" ht="15.75" customHeight="1" x14ac:dyDescent="0.25">
      <c r="A32" s="52" t="s">
        <v>60</v>
      </c>
      <c r="B32" s="53" t="s">
        <v>61</v>
      </c>
      <c r="C32" s="54">
        <v>5188515000</v>
      </c>
      <c r="D32" s="54">
        <f>+'[1]JUNIO 2021 SI CAPITAL'!$D$32</f>
        <v>0</v>
      </c>
      <c r="E32" s="54">
        <f>+D32+'[2]MAYO 2021 SI CAPITAL'!E32</f>
        <v>0</v>
      </c>
      <c r="F32" s="54">
        <f t="shared" si="12"/>
        <v>5188515000</v>
      </c>
      <c r="G32" s="54">
        <f>+'[1]JUNIO 2021 SI CAPITAL'!$F$32</f>
        <v>86535347</v>
      </c>
      <c r="H32" s="54">
        <f>+G32+'[2]MAYO 2021 SI CAPITAL'!H32</f>
        <v>3186174594</v>
      </c>
      <c r="I32" s="55">
        <f t="shared" si="1"/>
        <v>0.61408217842677526</v>
      </c>
      <c r="J32" s="54">
        <f t="shared" si="2"/>
        <v>2002340406</v>
      </c>
    </row>
    <row r="33" spans="1:11" ht="15.75" customHeight="1" x14ac:dyDescent="0.25">
      <c r="A33" s="52" t="s">
        <v>62</v>
      </c>
      <c r="B33" s="53" t="s">
        <v>63</v>
      </c>
      <c r="C33" s="54">
        <v>5324077000</v>
      </c>
      <c r="D33" s="54">
        <f>+'[1]JUNIO 2021 SI CAPITAL'!$D$33</f>
        <v>0</v>
      </c>
      <c r="E33" s="54">
        <f>+D33+'[2]MAYO 2021 SI CAPITAL'!E33</f>
        <v>0</v>
      </c>
      <c r="F33" s="54">
        <f t="shared" si="12"/>
        <v>5324077000</v>
      </c>
      <c r="G33" s="54">
        <f>+'[1]JUNIO 2021 SI CAPITAL'!$F$33</f>
        <v>41718488</v>
      </c>
      <c r="H33" s="54">
        <f>+G33+'[2]MAYO 2021 SI CAPITAL'!H33</f>
        <v>2372295416</v>
      </c>
      <c r="I33" s="55">
        <f t="shared" si="1"/>
        <v>0.44557872021760769</v>
      </c>
      <c r="J33" s="54">
        <f t="shared" si="2"/>
        <v>2951781584</v>
      </c>
    </row>
    <row r="34" spans="1:11" ht="15.75" customHeight="1" x14ac:dyDescent="0.25">
      <c r="A34" s="52" t="s">
        <v>64</v>
      </c>
      <c r="B34" s="53" t="s">
        <v>65</v>
      </c>
      <c r="C34" s="54">
        <v>1012076000</v>
      </c>
      <c r="D34" s="54">
        <f>+'[1]JUNIO 2021 SI CAPITAL'!$D$34</f>
        <v>0</v>
      </c>
      <c r="E34" s="54">
        <f>+D34+'[2]MAYO 2021 SI CAPITAL'!E34</f>
        <v>0</v>
      </c>
      <c r="F34" s="54">
        <f t="shared" si="12"/>
        <v>1012076000</v>
      </c>
      <c r="G34" s="54">
        <f>+'[1]JUNIO 2021 SI CAPITAL'!$F$34</f>
        <v>23282847</v>
      </c>
      <c r="H34" s="54">
        <f>+G34+'[2]MAYO 2021 SI CAPITAL'!H34</f>
        <v>526042494</v>
      </c>
      <c r="I34" s="55">
        <f t="shared" si="1"/>
        <v>0.51976580217295931</v>
      </c>
      <c r="J34" s="54">
        <f t="shared" si="2"/>
        <v>486033506</v>
      </c>
    </row>
    <row r="35" spans="1:11" ht="15.75" customHeight="1" x14ac:dyDescent="0.25">
      <c r="A35" s="52" t="s">
        <v>66</v>
      </c>
      <c r="B35" s="53" t="s">
        <v>67</v>
      </c>
      <c r="C35" s="54">
        <v>152276000</v>
      </c>
      <c r="D35" s="54">
        <f>+'[1]JUNIO 2021 SI CAPITAL'!$D$35</f>
        <v>0</v>
      </c>
      <c r="E35" s="54">
        <f>+D35+'[2]MAYO 2021 SI CAPITAL'!E35</f>
        <v>0</v>
      </c>
      <c r="F35" s="54">
        <f t="shared" si="12"/>
        <v>152276000</v>
      </c>
      <c r="G35" s="54">
        <f>+'[1]JUNIO 2021 SI CAPITAL'!$F$35</f>
        <v>4181854</v>
      </c>
      <c r="H35" s="54">
        <f>+G35+'[2]MAYO 2021 SI CAPITAL'!H35</f>
        <v>363644018</v>
      </c>
      <c r="I35" s="55">
        <f t="shared" si="1"/>
        <v>2.3880586435157216</v>
      </c>
      <c r="J35" s="54">
        <f t="shared" si="2"/>
        <v>-211368018</v>
      </c>
    </row>
    <row r="36" spans="1:11" ht="15.75" customHeight="1" x14ac:dyDescent="0.25">
      <c r="A36" s="82" t="s">
        <v>68</v>
      </c>
      <c r="B36" s="83" t="s">
        <v>69</v>
      </c>
      <c r="C36" s="84">
        <v>668186000</v>
      </c>
      <c r="D36" s="84">
        <f>+'[1]JUNIO 2021 SI CAPITAL'!$D$36</f>
        <v>0</v>
      </c>
      <c r="E36" s="84">
        <f>+D36+'[2]MAYO 2021 SI CAPITAL'!E36</f>
        <v>0</v>
      </c>
      <c r="F36" s="84">
        <f t="shared" si="12"/>
        <v>668186000</v>
      </c>
      <c r="G36" s="84">
        <f>+'[1]JUNIO 2021 SI CAPITAL'!$F$36</f>
        <v>68902209</v>
      </c>
      <c r="H36" s="84">
        <f>+G36+'[2]MAYO 2021 SI CAPITAL'!H36</f>
        <v>329413509</v>
      </c>
      <c r="I36" s="85">
        <f t="shared" si="1"/>
        <v>0.4929967239660813</v>
      </c>
      <c r="J36" s="84">
        <f t="shared" si="2"/>
        <v>338772491</v>
      </c>
    </row>
    <row r="37" spans="1:11" ht="15.75" customHeight="1" x14ac:dyDescent="0.25">
      <c r="A37" s="82" t="s">
        <v>70</v>
      </c>
      <c r="B37" s="83" t="s">
        <v>71</v>
      </c>
      <c r="C37" s="84">
        <v>0</v>
      </c>
      <c r="D37" s="84">
        <f>+'[1]JUNIO 2021 SI CAPITAL'!$D$37</f>
        <v>0</v>
      </c>
      <c r="E37" s="84">
        <f>+D37+'[2]MAYO 2021 SI CAPITAL'!E37</f>
        <v>0</v>
      </c>
      <c r="F37" s="84">
        <f t="shared" si="12"/>
        <v>0</v>
      </c>
      <c r="G37" s="84">
        <f>+'[1]JUNIO 2021 SI CAPITAL'!$F$37</f>
        <v>0</v>
      </c>
      <c r="H37" s="84">
        <f>+G37+'[2]MAYO 2021 SI CAPITAL'!H37</f>
        <v>0</v>
      </c>
      <c r="I37" s="85">
        <f t="shared" si="1"/>
        <v>0</v>
      </c>
      <c r="J37" s="84">
        <f t="shared" si="2"/>
        <v>0</v>
      </c>
    </row>
    <row r="38" spans="1:11" ht="15.75" customHeight="1" x14ac:dyDescent="0.25">
      <c r="A38" s="82" t="s">
        <v>72</v>
      </c>
      <c r="B38" s="83" t="s">
        <v>73</v>
      </c>
      <c r="C38" s="84">
        <v>447204000</v>
      </c>
      <c r="D38" s="84">
        <f>+'[1]JUNIO 2021 SI CAPITAL'!$D$38</f>
        <v>0</v>
      </c>
      <c r="E38" s="84">
        <f>+D38+'[2]MAYO 2021 SI CAPITAL'!E38</f>
        <v>0</v>
      </c>
      <c r="F38" s="84">
        <f t="shared" si="12"/>
        <v>447204000</v>
      </c>
      <c r="G38" s="84">
        <f>+'[1]JUNIO 2021 SI CAPITAL'!$F$38</f>
        <v>70200</v>
      </c>
      <c r="H38" s="84">
        <f>+G38+'[2]MAYO 2021 SI CAPITAL'!H38</f>
        <v>306401400</v>
      </c>
      <c r="I38" s="85">
        <f t="shared" si="1"/>
        <v>0.6851490594896289</v>
      </c>
      <c r="J38" s="84">
        <f t="shared" si="2"/>
        <v>140802600</v>
      </c>
    </row>
    <row r="39" spans="1:11" ht="15.75" customHeight="1" x14ac:dyDescent="0.25">
      <c r="A39" s="82" t="s">
        <v>74</v>
      </c>
      <c r="B39" s="83" t="s">
        <v>75</v>
      </c>
      <c r="C39" s="84">
        <v>422892000</v>
      </c>
      <c r="D39" s="84">
        <f>+'[1]JUNIO 2021 SI CAPITAL'!$D$39</f>
        <v>0</v>
      </c>
      <c r="E39" s="84">
        <f>+D39+'[2]MAYO 2021 SI CAPITAL'!E39</f>
        <v>0</v>
      </c>
      <c r="F39" s="84">
        <f t="shared" si="12"/>
        <v>422892000</v>
      </c>
      <c r="G39" s="84">
        <f>+'[1]JUNIO 2021 SI CAPITAL'!$F$39</f>
        <v>15358722</v>
      </c>
      <c r="H39" s="84">
        <f>+G39+'[2]MAYO 2021 SI CAPITAL'!H39</f>
        <v>154935628</v>
      </c>
      <c r="I39" s="85">
        <f t="shared" si="1"/>
        <v>0.3663716220689916</v>
      </c>
      <c r="J39" s="84">
        <f t="shared" si="2"/>
        <v>267956372</v>
      </c>
    </row>
    <row r="40" spans="1:11" ht="15.75" customHeight="1" x14ac:dyDescent="0.25">
      <c r="A40" s="82" t="s">
        <v>76</v>
      </c>
      <c r="B40" s="83" t="s">
        <v>77</v>
      </c>
      <c r="C40" s="84">
        <v>1000000000</v>
      </c>
      <c r="D40" s="84">
        <f>+'[1]JUNIO 2021 SI CAPITAL'!$D$40</f>
        <v>0</v>
      </c>
      <c r="E40" s="84">
        <f>+D40+'[2]MAYO 2021 SI CAPITAL'!E40</f>
        <v>0</v>
      </c>
      <c r="F40" s="84">
        <f t="shared" si="12"/>
        <v>1000000000</v>
      </c>
      <c r="G40" s="84">
        <f>+'[1]JUNIO 2021 SI CAPITAL'!$F$40</f>
        <v>0</v>
      </c>
      <c r="H40" s="84">
        <f>+G40+'[2]MAYO 2021 SI CAPITAL'!H40</f>
        <v>1562905462</v>
      </c>
      <c r="I40" s="85">
        <f t="shared" si="1"/>
        <v>1.562905462</v>
      </c>
      <c r="J40" s="84">
        <f t="shared" si="2"/>
        <v>-562905462</v>
      </c>
    </row>
    <row r="41" spans="1:11" ht="15.75" customHeight="1" x14ac:dyDescent="0.25">
      <c r="A41" s="82" t="s">
        <v>78</v>
      </c>
      <c r="B41" s="83" t="s">
        <v>79</v>
      </c>
      <c r="C41" s="84">
        <v>200000000</v>
      </c>
      <c r="D41" s="84">
        <f>+'[1]JUNIO 2021 SI CAPITAL'!$D$41</f>
        <v>0</v>
      </c>
      <c r="E41" s="84">
        <f>+D41+'[2]MAYO 2021 SI CAPITAL'!E41</f>
        <v>0</v>
      </c>
      <c r="F41" s="84">
        <f t="shared" si="12"/>
        <v>200000000</v>
      </c>
      <c r="G41" s="84">
        <f>+'[1]JUNIO 2021 SI CAPITAL'!$F$41</f>
        <v>0</v>
      </c>
      <c r="H41" s="84">
        <f>+G41+'[2]MAYO 2021 SI CAPITAL'!H41</f>
        <v>0</v>
      </c>
      <c r="I41" s="85">
        <f t="shared" si="1"/>
        <v>0</v>
      </c>
      <c r="J41" s="84">
        <f t="shared" si="2"/>
        <v>200000000</v>
      </c>
    </row>
    <row r="42" spans="1:11" ht="15.75" customHeight="1" x14ac:dyDescent="0.25">
      <c r="A42" s="82" t="s">
        <v>80</v>
      </c>
      <c r="B42" s="83" t="s">
        <v>81</v>
      </c>
      <c r="C42" s="84">
        <v>74584000</v>
      </c>
      <c r="D42" s="84">
        <f>+'[1]JUNIO 2021 SI CAPITAL'!$D$42</f>
        <v>0</v>
      </c>
      <c r="E42" s="84">
        <f>+D42+'[2]MAYO 2021 SI CAPITAL'!E42</f>
        <v>0</v>
      </c>
      <c r="F42" s="84">
        <f t="shared" si="12"/>
        <v>74584000</v>
      </c>
      <c r="G42" s="84">
        <f>+'[1]JUNIO 2021 SI CAPITAL'!$F$42</f>
        <v>80000</v>
      </c>
      <c r="H42" s="84">
        <f>+G42+'[2]MAYO 2021 SI CAPITAL'!H42</f>
        <v>5917633</v>
      </c>
      <c r="I42" s="85">
        <f t="shared" si="1"/>
        <v>7.934185616217955E-2</v>
      </c>
      <c r="J42" s="84">
        <f t="shared" si="2"/>
        <v>68666367</v>
      </c>
    </row>
    <row r="43" spans="1:11" ht="15.75" customHeight="1" x14ac:dyDescent="0.25">
      <c r="A43" s="74" t="s">
        <v>82</v>
      </c>
      <c r="B43" s="75" t="s">
        <v>83</v>
      </c>
      <c r="C43" s="86">
        <f>+C44</f>
        <v>143870000</v>
      </c>
      <c r="D43" s="86">
        <f t="shared" ref="D43:H43" si="13">+D44</f>
        <v>0</v>
      </c>
      <c r="E43" s="86">
        <f t="shared" si="13"/>
        <v>0</v>
      </c>
      <c r="F43" s="86">
        <f t="shared" si="13"/>
        <v>143870000</v>
      </c>
      <c r="G43" s="86">
        <f t="shared" si="13"/>
        <v>25681031</v>
      </c>
      <c r="H43" s="86">
        <f t="shared" si="13"/>
        <v>47525319</v>
      </c>
      <c r="I43" s="87">
        <f t="shared" si="1"/>
        <v>0.33033515673872244</v>
      </c>
      <c r="J43" s="86">
        <f t="shared" si="2"/>
        <v>96344681</v>
      </c>
    </row>
    <row r="44" spans="1:11" ht="15.75" customHeight="1" x14ac:dyDescent="0.25">
      <c r="A44" s="88" t="s">
        <v>84</v>
      </c>
      <c r="B44" s="89" t="s">
        <v>85</v>
      </c>
      <c r="C44" s="90">
        <v>143870000</v>
      </c>
      <c r="D44" s="54">
        <f>+'[1]JUNIO 2021 SI CAPITAL'!$D$44</f>
        <v>0</v>
      </c>
      <c r="E44" s="54">
        <f>+D44+'[2]MAYO 2021 SI CAPITAL'!E44</f>
        <v>0</v>
      </c>
      <c r="F44" s="54">
        <f>+C44+E44</f>
        <v>143870000</v>
      </c>
      <c r="G44" s="54">
        <f>+'[1]JUNIO 2021 SI CAPITAL'!$F$44</f>
        <v>25681031</v>
      </c>
      <c r="H44" s="54">
        <f>+G44+'[2]MAYO 2021 SI CAPITAL'!H44</f>
        <v>47525319</v>
      </c>
      <c r="I44" s="91">
        <f t="shared" si="1"/>
        <v>0.33033515673872244</v>
      </c>
      <c r="J44" s="90">
        <f t="shared" si="2"/>
        <v>96344681</v>
      </c>
    </row>
    <row r="45" spans="1:11" ht="15.75" customHeight="1" x14ac:dyDescent="0.25">
      <c r="A45" s="39" t="s">
        <v>86</v>
      </c>
      <c r="B45" s="40" t="s">
        <v>87</v>
      </c>
      <c r="C45" s="41">
        <f>+C46+C56</f>
        <v>41071262000</v>
      </c>
      <c r="D45" s="41">
        <f t="shared" ref="D45:H45" si="14">+D46+D56</f>
        <v>0</v>
      </c>
      <c r="E45" s="41">
        <f t="shared" si="14"/>
        <v>0</v>
      </c>
      <c r="F45" s="41">
        <f t="shared" si="14"/>
        <v>41071262000</v>
      </c>
      <c r="G45" s="41">
        <f t="shared" si="14"/>
        <v>5114533074</v>
      </c>
      <c r="H45" s="41">
        <f t="shared" si="14"/>
        <v>22070086460</v>
      </c>
      <c r="I45" s="42">
        <f t="shared" si="1"/>
        <v>0.53736080620069571</v>
      </c>
      <c r="J45" s="41">
        <f t="shared" si="2"/>
        <v>19001175540</v>
      </c>
    </row>
    <row r="46" spans="1:11" ht="15.75" customHeight="1" x14ac:dyDescent="0.25">
      <c r="A46" s="92" t="s">
        <v>88</v>
      </c>
      <c r="B46" s="93" t="s">
        <v>89</v>
      </c>
      <c r="C46" s="94">
        <f>+C47</f>
        <v>41059722000</v>
      </c>
      <c r="D46" s="94">
        <f t="shared" ref="D46:H46" si="15">+D47</f>
        <v>0</v>
      </c>
      <c r="E46" s="94">
        <f t="shared" si="15"/>
        <v>0</v>
      </c>
      <c r="F46" s="94">
        <f t="shared" si="15"/>
        <v>41059722000</v>
      </c>
      <c r="G46" s="94">
        <f t="shared" si="15"/>
        <v>5114533074</v>
      </c>
      <c r="H46" s="94">
        <f t="shared" si="15"/>
        <v>22070086460</v>
      </c>
      <c r="I46" s="95">
        <f t="shared" si="1"/>
        <v>0.53751183361640875</v>
      </c>
      <c r="J46" s="94">
        <f t="shared" si="2"/>
        <v>18989635540</v>
      </c>
    </row>
    <row r="47" spans="1:11" ht="15.75" customHeight="1" x14ac:dyDescent="0.25">
      <c r="A47" s="58" t="s">
        <v>90</v>
      </c>
      <c r="B47" s="96" t="s">
        <v>91</v>
      </c>
      <c r="C47" s="60">
        <f>+C48+C49</f>
        <v>41059722000</v>
      </c>
      <c r="D47" s="60">
        <f t="shared" ref="D47:H47" si="16">+D48+D49</f>
        <v>0</v>
      </c>
      <c r="E47" s="60">
        <f t="shared" si="16"/>
        <v>0</v>
      </c>
      <c r="F47" s="60">
        <f t="shared" si="16"/>
        <v>41059722000</v>
      </c>
      <c r="G47" s="60">
        <f t="shared" si="16"/>
        <v>5114533074</v>
      </c>
      <c r="H47" s="60">
        <f t="shared" si="16"/>
        <v>22070086460</v>
      </c>
      <c r="I47" s="61">
        <f t="shared" si="1"/>
        <v>0.53751183361640875</v>
      </c>
      <c r="J47" s="60">
        <f t="shared" si="2"/>
        <v>18989635540</v>
      </c>
    </row>
    <row r="48" spans="1:11" s="38" customFormat="1" ht="22.5" customHeight="1" x14ac:dyDescent="0.25">
      <c r="A48" s="97" t="s">
        <v>92</v>
      </c>
      <c r="B48" s="97" t="s">
        <v>93</v>
      </c>
      <c r="C48" s="98">
        <v>2947498000</v>
      </c>
      <c r="D48" s="98">
        <f>+'[1]JUNIO 2021 SI CAPITAL'!$D$48</f>
        <v>0</v>
      </c>
      <c r="E48" s="98">
        <f>+D48+'[2]MAYO 2021 SI CAPITAL'!E48</f>
        <v>0</v>
      </c>
      <c r="F48" s="98">
        <f>+C48+E48</f>
        <v>2947498000</v>
      </c>
      <c r="G48" s="98">
        <f>+'[1]JUNIO 2021 SI CAPITAL'!$F$48</f>
        <v>0</v>
      </c>
      <c r="H48" s="98">
        <f>+G48+'[2]MAYO 2021 SI CAPITAL'!H48</f>
        <v>2573751510</v>
      </c>
      <c r="I48" s="99">
        <f t="shared" si="1"/>
        <v>0.8731987299058388</v>
      </c>
      <c r="J48" s="98">
        <f t="shared" si="2"/>
        <v>373746490</v>
      </c>
      <c r="K48" s="100"/>
    </row>
    <row r="49" spans="1:11" ht="24.75" customHeight="1" x14ac:dyDescent="0.25">
      <c r="A49" s="62" t="s">
        <v>94</v>
      </c>
      <c r="B49" s="62" t="s">
        <v>95</v>
      </c>
      <c r="C49" s="63">
        <f>+SUM(C50:C55)</f>
        <v>38112224000</v>
      </c>
      <c r="D49" s="63">
        <f t="shared" ref="D49:H49" si="17">+SUM(D50:D55)</f>
        <v>0</v>
      </c>
      <c r="E49" s="63">
        <f t="shared" si="17"/>
        <v>0</v>
      </c>
      <c r="F49" s="63">
        <f t="shared" si="17"/>
        <v>38112224000</v>
      </c>
      <c r="G49" s="63">
        <f t="shared" si="17"/>
        <v>5114533074</v>
      </c>
      <c r="H49" s="63">
        <f t="shared" si="17"/>
        <v>19496334950</v>
      </c>
      <c r="I49" s="64">
        <f t="shared" si="1"/>
        <v>0.51155070221039844</v>
      </c>
      <c r="J49" s="63">
        <f t="shared" si="2"/>
        <v>18615889050</v>
      </c>
    </row>
    <row r="50" spans="1:11" ht="15.75" customHeight="1" x14ac:dyDescent="0.25">
      <c r="A50" s="52" t="s">
        <v>96</v>
      </c>
      <c r="B50" s="53" t="s">
        <v>97</v>
      </c>
      <c r="C50" s="54">
        <v>29446346000</v>
      </c>
      <c r="D50" s="54">
        <f>+'[1]JUNIO 2021 SI CAPITAL'!$D$50</f>
        <v>0</v>
      </c>
      <c r="E50" s="54">
        <f>+D50+'[2]MAYO 2021 SI CAPITAL'!E50</f>
        <v>0</v>
      </c>
      <c r="F50" s="54">
        <f>+C50+E50</f>
        <v>29446346000</v>
      </c>
      <c r="G50" s="54">
        <f>+'[1]JUNIO 2021 SI CAPITAL'!$F$50</f>
        <v>3887688328</v>
      </c>
      <c r="H50" s="54">
        <f>+G50+'[2]MAYO 2021 SI CAPITAL'!H50</f>
        <v>18269490204</v>
      </c>
      <c r="I50" s="55">
        <f t="shared" si="1"/>
        <v>0.6204331839339251</v>
      </c>
      <c r="J50" s="54">
        <f t="shared" si="2"/>
        <v>11176855796</v>
      </c>
    </row>
    <row r="51" spans="1:11" s="101" customFormat="1" x14ac:dyDescent="0.25">
      <c r="A51" s="52" t="s">
        <v>98</v>
      </c>
      <c r="B51" s="53" t="s">
        <v>99</v>
      </c>
      <c r="C51" s="54">
        <v>1154484000</v>
      </c>
      <c r="D51" s="54">
        <f>+'[1]JUNIO 2021 SI CAPITAL'!$D$51</f>
        <v>0</v>
      </c>
      <c r="E51" s="54">
        <f>+D51+'[2]MAYO 2021 SI CAPITAL'!E51</f>
        <v>0</v>
      </c>
      <c r="F51" s="54">
        <f t="shared" ref="F51:F55" si="18">+C51+E51</f>
        <v>1154484000</v>
      </c>
      <c r="G51" s="54">
        <f>+'[1]JUNIO 2021 SI CAPITAL'!$F$51</f>
        <v>0</v>
      </c>
      <c r="H51" s="54">
        <f>+G51+'[2]MAYO 2021 SI CAPITAL'!H51</f>
        <v>0</v>
      </c>
      <c r="I51" s="55">
        <f t="shared" si="1"/>
        <v>0</v>
      </c>
      <c r="J51" s="54">
        <f t="shared" si="2"/>
        <v>1154484000</v>
      </c>
    </row>
    <row r="52" spans="1:11" x14ac:dyDescent="0.25">
      <c r="A52" s="52" t="s">
        <v>100</v>
      </c>
      <c r="B52" s="53" t="s">
        <v>101</v>
      </c>
      <c r="C52" s="54">
        <v>690850000</v>
      </c>
      <c r="D52" s="54">
        <f>+'[1]JUNIO 2021 SI CAPITAL'!$D$52</f>
        <v>0</v>
      </c>
      <c r="E52" s="54">
        <f>+D52+'[2]MAYO 2021 SI CAPITAL'!E52</f>
        <v>0</v>
      </c>
      <c r="F52" s="54">
        <f t="shared" si="18"/>
        <v>690850000</v>
      </c>
      <c r="G52" s="54">
        <f>+'[1]JUNIO 2021 SI CAPITAL'!$F$52</f>
        <v>1071736907</v>
      </c>
      <c r="H52" s="54">
        <f>+G52+'[2]MAYO 2021 SI CAPITAL'!H52</f>
        <v>1071736907</v>
      </c>
      <c r="I52" s="55">
        <f t="shared" si="1"/>
        <v>1.5513308344792647</v>
      </c>
      <c r="J52" s="54">
        <f t="shared" si="2"/>
        <v>-380886907</v>
      </c>
    </row>
    <row r="53" spans="1:11" ht="15.75" customHeight="1" x14ac:dyDescent="0.25">
      <c r="A53" s="52" t="s">
        <v>102</v>
      </c>
      <c r="B53" s="53" t="s">
        <v>103</v>
      </c>
      <c r="C53" s="54">
        <v>5404536000</v>
      </c>
      <c r="D53" s="54">
        <f>+'[1]JUNIO 2021 SI CAPITAL'!$D$153</f>
        <v>0</v>
      </c>
      <c r="E53" s="54">
        <f>+D53+'[2]MAYO 2021 SI CAPITAL'!E53</f>
        <v>0</v>
      </c>
      <c r="F53" s="54">
        <f t="shared" si="18"/>
        <v>5404536000</v>
      </c>
      <c r="G53" s="54">
        <f>+'[1]JUNIO 2021 SI CAPITAL'!$F$53</f>
        <v>0</v>
      </c>
      <c r="H53" s="54">
        <f>+G53+'[2]MAYO 2021 SI CAPITAL'!H53</f>
        <v>0</v>
      </c>
      <c r="I53" s="55">
        <f t="shared" si="1"/>
        <v>0</v>
      </c>
      <c r="J53" s="54">
        <f t="shared" si="2"/>
        <v>5404536000</v>
      </c>
    </row>
    <row r="54" spans="1:11" ht="15.75" customHeight="1" x14ac:dyDescent="0.25">
      <c r="A54" s="52" t="s">
        <v>104</v>
      </c>
      <c r="B54" s="53" t="s">
        <v>105</v>
      </c>
      <c r="C54" s="54">
        <v>103864000</v>
      </c>
      <c r="D54" s="54">
        <f>+'[1]JUNIO 2021 SI CAPITAL'!$D$54</f>
        <v>0</v>
      </c>
      <c r="E54" s="54">
        <f>+D54+'[2]MAYO 2021 SI CAPITAL'!E54</f>
        <v>0</v>
      </c>
      <c r="F54" s="54">
        <f t="shared" si="18"/>
        <v>103864000</v>
      </c>
      <c r="G54" s="54">
        <f>+'[1]JUNIO 2021 SI CAPITAL'!$F$54</f>
        <v>155107839</v>
      </c>
      <c r="H54" s="54">
        <f>+G54+'[2]MAYO 2021 SI CAPITAL'!H54</f>
        <v>155107839</v>
      </c>
      <c r="I54" s="55">
        <f t="shared" si="1"/>
        <v>1.4933744030655474</v>
      </c>
      <c r="J54" s="54">
        <f t="shared" si="2"/>
        <v>-51243839</v>
      </c>
    </row>
    <row r="55" spans="1:11" ht="15.75" customHeight="1" x14ac:dyDescent="0.25">
      <c r="A55" s="52" t="s">
        <v>106</v>
      </c>
      <c r="B55" s="53" t="s">
        <v>107</v>
      </c>
      <c r="C55" s="54">
        <v>1312144000</v>
      </c>
      <c r="D55" s="54">
        <f>+'[1]JUNIO 2021 SI CAPITAL'!$D$55</f>
        <v>0</v>
      </c>
      <c r="E55" s="54">
        <f>+D55+'[2]MAYO 2021 SI CAPITAL'!E55</f>
        <v>0</v>
      </c>
      <c r="F55" s="54">
        <f t="shared" si="18"/>
        <v>1312144000</v>
      </c>
      <c r="G55" s="54">
        <f>+'[1]JUNIO 2021 SI CAPITAL'!$F$55</f>
        <v>0</v>
      </c>
      <c r="H55" s="54">
        <f>+G55+'[2]MAYO 2021 SI CAPITAL'!H55</f>
        <v>0</v>
      </c>
      <c r="I55" s="55">
        <f t="shared" si="1"/>
        <v>0</v>
      </c>
      <c r="J55" s="54">
        <f t="shared" si="2"/>
        <v>1312144000</v>
      </c>
    </row>
    <row r="56" spans="1:11" ht="15.75" customHeight="1" x14ac:dyDescent="0.25">
      <c r="A56" s="102" t="s">
        <v>108</v>
      </c>
      <c r="B56" s="93" t="s">
        <v>109</v>
      </c>
      <c r="C56" s="94">
        <f>+C57</f>
        <v>11540000</v>
      </c>
      <c r="D56" s="94">
        <f t="shared" ref="D56:H56" si="19">+D57</f>
        <v>0</v>
      </c>
      <c r="E56" s="94">
        <f t="shared" si="19"/>
        <v>0</v>
      </c>
      <c r="F56" s="94">
        <f t="shared" si="19"/>
        <v>11540000</v>
      </c>
      <c r="G56" s="94">
        <f t="shared" si="19"/>
        <v>0</v>
      </c>
      <c r="H56" s="94">
        <f t="shared" si="19"/>
        <v>0</v>
      </c>
      <c r="I56" s="95">
        <f t="shared" si="1"/>
        <v>0</v>
      </c>
      <c r="J56" s="94">
        <f t="shared" si="2"/>
        <v>11540000</v>
      </c>
    </row>
    <row r="57" spans="1:11" ht="15.75" customHeight="1" x14ac:dyDescent="0.25">
      <c r="A57" s="103" t="s">
        <v>110</v>
      </c>
      <c r="B57" s="53" t="s">
        <v>105</v>
      </c>
      <c r="C57" s="54">
        <v>11540000</v>
      </c>
      <c r="D57" s="54">
        <f>+'[1]JUNIO 2021 SI CAPITAL'!$D$57</f>
        <v>0</v>
      </c>
      <c r="E57" s="54">
        <f>+D57+'[2]MAYO 2021 SI CAPITAL'!E57</f>
        <v>0</v>
      </c>
      <c r="F57" s="54">
        <f>+C57+E57</f>
        <v>11540000</v>
      </c>
      <c r="G57" s="54">
        <f>+'[1]JUNIO 2021 SI CAPITAL'!$F$57</f>
        <v>0</v>
      </c>
      <c r="H57" s="54">
        <f>+G57+'[2]MAYO 2021 SI CAPITAL'!H57</f>
        <v>0</v>
      </c>
      <c r="I57" s="55">
        <f t="shared" si="1"/>
        <v>0</v>
      </c>
      <c r="J57" s="54">
        <f t="shared" si="2"/>
        <v>11540000</v>
      </c>
    </row>
    <row r="58" spans="1:11" ht="15.75" customHeight="1" x14ac:dyDescent="0.25">
      <c r="A58" s="39" t="s">
        <v>111</v>
      </c>
      <c r="B58" s="40" t="s">
        <v>112</v>
      </c>
      <c r="C58" s="41">
        <f t="shared" ref="C58:H58" si="20">+C60+C66+C74+C77+C79</f>
        <v>5159078000</v>
      </c>
      <c r="D58" s="41">
        <f t="shared" si="20"/>
        <v>0</v>
      </c>
      <c r="E58" s="41">
        <f t="shared" si="20"/>
        <v>35961544234</v>
      </c>
      <c r="F58" s="41">
        <f t="shared" si="20"/>
        <v>41120622234</v>
      </c>
      <c r="G58" s="41">
        <f t="shared" si="20"/>
        <v>71257640</v>
      </c>
      <c r="H58" s="41">
        <f t="shared" si="20"/>
        <v>38183767076</v>
      </c>
      <c r="I58" s="42">
        <f t="shared" si="1"/>
        <v>0.92857950589153038</v>
      </c>
      <c r="J58" s="41">
        <f t="shared" si="2"/>
        <v>2936855158</v>
      </c>
    </row>
    <row r="59" spans="1:11" ht="15.75" customHeight="1" x14ac:dyDescent="0.25">
      <c r="A59" s="104" t="s">
        <v>113</v>
      </c>
      <c r="B59" s="105" t="s">
        <v>114</v>
      </c>
      <c r="C59" s="106">
        <f t="shared" ref="C59:H60" si="21">+C60</f>
        <v>218317000</v>
      </c>
      <c r="D59" s="106">
        <f t="shared" si="21"/>
        <v>0</v>
      </c>
      <c r="E59" s="106">
        <f t="shared" si="21"/>
        <v>0</v>
      </c>
      <c r="F59" s="106">
        <f t="shared" si="21"/>
        <v>218317000</v>
      </c>
      <c r="G59" s="106">
        <f t="shared" si="21"/>
        <v>36491234</v>
      </c>
      <c r="H59" s="106">
        <f t="shared" si="21"/>
        <v>76294567</v>
      </c>
      <c r="I59" s="107">
        <f t="shared" si="1"/>
        <v>0.34946690821145399</v>
      </c>
      <c r="J59" s="106">
        <f t="shared" si="2"/>
        <v>142022433</v>
      </c>
    </row>
    <row r="60" spans="1:11" ht="15.75" customHeight="1" x14ac:dyDescent="0.25">
      <c r="A60" s="108" t="s">
        <v>115</v>
      </c>
      <c r="B60" s="108" t="s">
        <v>116</v>
      </c>
      <c r="C60" s="109">
        <f t="shared" si="21"/>
        <v>218317000</v>
      </c>
      <c r="D60" s="109">
        <f t="shared" si="21"/>
        <v>0</v>
      </c>
      <c r="E60" s="109">
        <f t="shared" si="21"/>
        <v>0</v>
      </c>
      <c r="F60" s="109">
        <f t="shared" si="21"/>
        <v>218317000</v>
      </c>
      <c r="G60" s="109">
        <f t="shared" si="21"/>
        <v>36491234</v>
      </c>
      <c r="H60" s="109">
        <f t="shared" si="21"/>
        <v>76294567</v>
      </c>
      <c r="I60" s="110">
        <f t="shared" si="1"/>
        <v>0.34946690821145399</v>
      </c>
      <c r="J60" s="109">
        <f t="shared" si="2"/>
        <v>142022433</v>
      </c>
    </row>
    <row r="61" spans="1:11" s="38" customFormat="1" ht="15.75" customHeight="1" x14ac:dyDescent="0.25">
      <c r="A61" s="111" t="s">
        <v>117</v>
      </c>
      <c r="B61" s="111" t="s">
        <v>118</v>
      </c>
      <c r="C61" s="112">
        <f>+C62+C64</f>
        <v>218317000</v>
      </c>
      <c r="D61" s="112">
        <f t="shared" ref="D61:H61" si="22">+D62+D64</f>
        <v>0</v>
      </c>
      <c r="E61" s="112">
        <f t="shared" si="22"/>
        <v>0</v>
      </c>
      <c r="F61" s="112">
        <f t="shared" si="22"/>
        <v>218317000</v>
      </c>
      <c r="G61" s="112">
        <f t="shared" si="22"/>
        <v>36491234</v>
      </c>
      <c r="H61" s="112">
        <f t="shared" si="22"/>
        <v>76294567</v>
      </c>
      <c r="I61" s="113">
        <f t="shared" si="1"/>
        <v>0.34946690821145399</v>
      </c>
      <c r="J61" s="112">
        <f t="shared" si="2"/>
        <v>142022433</v>
      </c>
      <c r="K61" s="100"/>
    </row>
    <row r="62" spans="1:11" s="38" customFormat="1" ht="15.75" customHeight="1" x14ac:dyDescent="0.25">
      <c r="A62" s="114" t="s">
        <v>119</v>
      </c>
      <c r="B62" s="114" t="s">
        <v>120</v>
      </c>
      <c r="C62" s="115">
        <f>+C63</f>
        <v>153600000</v>
      </c>
      <c r="D62" s="115">
        <f t="shared" ref="D62:H62" si="23">+D63</f>
        <v>0</v>
      </c>
      <c r="E62" s="115">
        <f t="shared" si="23"/>
        <v>0</v>
      </c>
      <c r="F62" s="115">
        <f t="shared" si="23"/>
        <v>153600000</v>
      </c>
      <c r="G62" s="115">
        <f t="shared" si="23"/>
        <v>31375368</v>
      </c>
      <c r="H62" s="115">
        <f t="shared" si="23"/>
        <v>58614608</v>
      </c>
      <c r="I62" s="116">
        <f t="shared" si="1"/>
        <v>0.38160552083333332</v>
      </c>
      <c r="J62" s="115">
        <f t="shared" si="2"/>
        <v>94985392</v>
      </c>
      <c r="K62" s="100"/>
    </row>
    <row r="63" spans="1:11" s="38" customFormat="1" ht="15.75" customHeight="1" x14ac:dyDescent="0.25">
      <c r="A63" s="52" t="s">
        <v>121</v>
      </c>
      <c r="B63" s="53" t="s">
        <v>122</v>
      </c>
      <c r="C63" s="117">
        <v>153600000</v>
      </c>
      <c r="D63" s="54">
        <f>+'[1]JUNIO 2021 SI CAPITAL'!$D$63</f>
        <v>0</v>
      </c>
      <c r="E63" s="54">
        <f>+D63+'[2]MAYO 2021 SI CAPITAL'!E63</f>
        <v>0</v>
      </c>
      <c r="F63" s="54">
        <f>+C63+E63</f>
        <v>153600000</v>
      </c>
      <c r="G63" s="54">
        <f>+'[1]JUNIO 2021 SI CAPITAL'!$F$63</f>
        <v>31375368</v>
      </c>
      <c r="H63" s="54">
        <f>+G63+'[2]MAYO 2021 SI CAPITAL'!H63</f>
        <v>58614608</v>
      </c>
      <c r="I63" s="118">
        <f t="shared" si="1"/>
        <v>0.38160552083333332</v>
      </c>
      <c r="J63" s="117">
        <f t="shared" si="2"/>
        <v>94985392</v>
      </c>
      <c r="K63" s="100"/>
    </row>
    <row r="64" spans="1:11" s="38" customFormat="1" ht="15.75" customHeight="1" x14ac:dyDescent="0.25">
      <c r="A64" s="114" t="s">
        <v>123</v>
      </c>
      <c r="B64" s="114" t="s">
        <v>124</v>
      </c>
      <c r="C64" s="115">
        <f>+C65</f>
        <v>64717000</v>
      </c>
      <c r="D64" s="115">
        <f t="shared" ref="D64:H64" si="24">+D65</f>
        <v>0</v>
      </c>
      <c r="E64" s="115">
        <f t="shared" si="24"/>
        <v>0</v>
      </c>
      <c r="F64" s="115">
        <f t="shared" si="24"/>
        <v>64717000</v>
      </c>
      <c r="G64" s="115">
        <f t="shared" si="24"/>
        <v>5115866</v>
      </c>
      <c r="H64" s="115">
        <f t="shared" si="24"/>
        <v>17679959</v>
      </c>
      <c r="I64" s="116">
        <f t="shared" si="1"/>
        <v>0.27318879119860318</v>
      </c>
      <c r="J64" s="115">
        <f t="shared" si="2"/>
        <v>47037041</v>
      </c>
      <c r="K64" s="100"/>
    </row>
    <row r="65" spans="1:11" s="38" customFormat="1" ht="15.75" customHeight="1" x14ac:dyDescent="0.25">
      <c r="A65" s="52" t="s">
        <v>125</v>
      </c>
      <c r="B65" s="53" t="s">
        <v>122</v>
      </c>
      <c r="C65" s="117">
        <v>64717000</v>
      </c>
      <c r="D65" s="54">
        <f>+'[1]JUNIO 2021 SI CAPITAL'!$D$65</f>
        <v>0</v>
      </c>
      <c r="E65" s="54">
        <f>+D65+'[2]MAYO 2021 SI CAPITAL'!E65</f>
        <v>0</v>
      </c>
      <c r="F65" s="54">
        <f>+C65+E65</f>
        <v>64717000</v>
      </c>
      <c r="G65" s="54">
        <f>+'[1]JUNIO 2021 SI CAPITAL'!$F$65</f>
        <v>5115866</v>
      </c>
      <c r="H65" s="54">
        <f>+G65+'[2]MAYO 2021 SI CAPITAL'!H65</f>
        <v>17679959</v>
      </c>
      <c r="I65" s="118">
        <f t="shared" si="1"/>
        <v>0.27318879119860318</v>
      </c>
      <c r="J65" s="117">
        <f t="shared" si="2"/>
        <v>47037041</v>
      </c>
      <c r="K65" s="100"/>
    </row>
    <row r="66" spans="1:11" s="38" customFormat="1" ht="15.75" customHeight="1" x14ac:dyDescent="0.25">
      <c r="A66" s="119" t="s">
        <v>126</v>
      </c>
      <c r="B66" s="119" t="s">
        <v>127</v>
      </c>
      <c r="C66" s="106">
        <f>+C67+C70</f>
        <v>0</v>
      </c>
      <c r="D66" s="106">
        <f t="shared" ref="D66:H66" si="25">+D67+D70</f>
        <v>0</v>
      </c>
      <c r="E66" s="106">
        <f t="shared" si="25"/>
        <v>522500000</v>
      </c>
      <c r="F66" s="106">
        <f t="shared" si="25"/>
        <v>522500000</v>
      </c>
      <c r="G66" s="106">
        <f t="shared" si="25"/>
        <v>0</v>
      </c>
      <c r="H66" s="106">
        <f t="shared" si="25"/>
        <v>522500000</v>
      </c>
      <c r="I66" s="107">
        <f t="shared" si="1"/>
        <v>1</v>
      </c>
      <c r="J66" s="106">
        <f t="shared" si="2"/>
        <v>0</v>
      </c>
      <c r="K66" s="100"/>
    </row>
    <row r="67" spans="1:11" s="38" customFormat="1" ht="15.75" customHeight="1" x14ac:dyDescent="0.25">
      <c r="A67" s="120" t="s">
        <v>128</v>
      </c>
      <c r="B67" s="120" t="s">
        <v>129</v>
      </c>
      <c r="C67" s="121">
        <f t="shared" ref="C67:H68" si="26">+C68</f>
        <v>0</v>
      </c>
      <c r="D67" s="121">
        <f t="shared" si="26"/>
        <v>0</v>
      </c>
      <c r="E67" s="121">
        <f t="shared" si="26"/>
        <v>0</v>
      </c>
      <c r="F67" s="121">
        <f t="shared" si="26"/>
        <v>0</v>
      </c>
      <c r="G67" s="121">
        <f t="shared" si="26"/>
        <v>0</v>
      </c>
      <c r="H67" s="121">
        <f t="shared" si="26"/>
        <v>0</v>
      </c>
      <c r="I67" s="122">
        <f t="shared" si="1"/>
        <v>0</v>
      </c>
      <c r="J67" s="121">
        <f t="shared" si="2"/>
        <v>0</v>
      </c>
      <c r="K67" s="100"/>
    </row>
    <row r="68" spans="1:11" s="38" customFormat="1" ht="15.75" customHeight="1" x14ac:dyDescent="0.25">
      <c r="A68" s="111" t="s">
        <v>130</v>
      </c>
      <c r="B68" s="111" t="s">
        <v>131</v>
      </c>
      <c r="C68" s="112">
        <f t="shared" si="26"/>
        <v>0</v>
      </c>
      <c r="D68" s="112">
        <f t="shared" si="26"/>
        <v>0</v>
      </c>
      <c r="E68" s="112">
        <f t="shared" si="26"/>
        <v>0</v>
      </c>
      <c r="F68" s="112">
        <f t="shared" si="26"/>
        <v>0</v>
      </c>
      <c r="G68" s="112">
        <f t="shared" si="26"/>
        <v>0</v>
      </c>
      <c r="H68" s="112">
        <f t="shared" si="26"/>
        <v>0</v>
      </c>
      <c r="I68" s="113">
        <f t="shared" si="1"/>
        <v>0</v>
      </c>
      <c r="J68" s="112">
        <f t="shared" si="2"/>
        <v>0</v>
      </c>
      <c r="K68" s="100"/>
    </row>
    <row r="69" spans="1:11" s="38" customFormat="1" ht="15.75" customHeight="1" x14ac:dyDescent="0.25">
      <c r="A69" s="89" t="s">
        <v>132</v>
      </c>
      <c r="B69" s="89" t="s">
        <v>133</v>
      </c>
      <c r="C69" s="123">
        <v>0</v>
      </c>
      <c r="D69" s="54">
        <f>+'[1]JUNIO 2021 SI CAPITAL'!$D$69</f>
        <v>0</v>
      </c>
      <c r="E69" s="54">
        <f>+D69+'[2]MAYO 2021 SI CAPITAL'!E69</f>
        <v>0</v>
      </c>
      <c r="F69" s="54">
        <f>+C69+E69</f>
        <v>0</v>
      </c>
      <c r="G69" s="54">
        <f>+'[1]JUNIO 2021 SI CAPITAL'!$F$69</f>
        <v>0</v>
      </c>
      <c r="H69" s="54">
        <f>+G69+'[2]MAYO 2021 SI CAPITAL'!H69</f>
        <v>0</v>
      </c>
      <c r="I69" s="124">
        <f t="shared" si="1"/>
        <v>0</v>
      </c>
      <c r="J69" s="123">
        <f t="shared" si="2"/>
        <v>0</v>
      </c>
      <c r="K69" s="100"/>
    </row>
    <row r="70" spans="1:11" s="38" customFormat="1" ht="15.75" customHeight="1" x14ac:dyDescent="0.25">
      <c r="A70" s="120" t="s">
        <v>134</v>
      </c>
      <c r="B70" s="120" t="s">
        <v>135</v>
      </c>
      <c r="C70" s="121">
        <f>+C71+C72</f>
        <v>0</v>
      </c>
      <c r="D70" s="121">
        <f t="shared" ref="D70:H70" si="27">+D71+D72</f>
        <v>0</v>
      </c>
      <c r="E70" s="121">
        <f t="shared" si="27"/>
        <v>522500000</v>
      </c>
      <c r="F70" s="121">
        <f t="shared" si="27"/>
        <v>522500000</v>
      </c>
      <c r="G70" s="121">
        <f t="shared" si="27"/>
        <v>0</v>
      </c>
      <c r="H70" s="121">
        <f t="shared" si="27"/>
        <v>522500000</v>
      </c>
      <c r="I70" s="122">
        <f t="shared" si="1"/>
        <v>1</v>
      </c>
      <c r="J70" s="121">
        <f t="shared" si="2"/>
        <v>0</v>
      </c>
      <c r="K70" s="100"/>
    </row>
    <row r="71" spans="1:11" s="38" customFormat="1" ht="25.5" x14ac:dyDescent="0.25">
      <c r="A71" s="111" t="s">
        <v>136</v>
      </c>
      <c r="B71" s="111" t="s">
        <v>137</v>
      </c>
      <c r="C71" s="112">
        <v>0</v>
      </c>
      <c r="D71" s="112">
        <f>+'[1]JUNIO 2021 SI CAPITAL'!$D$71</f>
        <v>0</v>
      </c>
      <c r="E71" s="112">
        <f>+D71+'[2]MAYO 2021 SI CAPITAL'!E71</f>
        <v>0</v>
      </c>
      <c r="F71" s="112">
        <f>+C71+E71</f>
        <v>0</v>
      </c>
      <c r="G71" s="112">
        <f>+'[1]JUNIO 2021 SI CAPITAL'!$F$71</f>
        <v>0</v>
      </c>
      <c r="H71" s="112">
        <f>+G71</f>
        <v>0</v>
      </c>
      <c r="I71" s="113">
        <f t="shared" si="1"/>
        <v>0</v>
      </c>
      <c r="J71" s="112">
        <f t="shared" si="2"/>
        <v>0</v>
      </c>
      <c r="K71" s="100"/>
    </row>
    <row r="72" spans="1:11" s="38" customFormat="1" ht="25.5" x14ac:dyDescent="0.25">
      <c r="A72" s="125" t="s">
        <v>138</v>
      </c>
      <c r="B72" s="125" t="s">
        <v>139</v>
      </c>
      <c r="C72" s="112">
        <v>0</v>
      </c>
      <c r="D72" s="112">
        <f>+'[1]JUNIO 2021 SI CAPITAL'!$D$72</f>
        <v>0</v>
      </c>
      <c r="E72" s="112">
        <f>+D72+'[2]MAYO 2021 SI CAPITAL'!E72</f>
        <v>522500000</v>
      </c>
      <c r="F72" s="112">
        <f>+C72+E72</f>
        <v>522500000</v>
      </c>
      <c r="G72" s="112">
        <f>+'[1]JUNIO 2021 SI CAPITAL'!$F$72</f>
        <v>0</v>
      </c>
      <c r="H72" s="112">
        <f t="shared" ref="H72" si="28">+H73</f>
        <v>522500000</v>
      </c>
      <c r="I72" s="113">
        <f t="shared" si="1"/>
        <v>1</v>
      </c>
      <c r="J72" s="112">
        <f t="shared" si="2"/>
        <v>0</v>
      </c>
      <c r="K72" s="100"/>
    </row>
    <row r="73" spans="1:11" s="38" customFormat="1" ht="15.75" customHeight="1" x14ac:dyDescent="0.25">
      <c r="A73" s="89" t="s">
        <v>140</v>
      </c>
      <c r="B73" s="126" t="s">
        <v>133</v>
      </c>
      <c r="C73" s="123">
        <v>0</v>
      </c>
      <c r="D73" s="54">
        <f>+'[1]JUNIO 2021 SI CAPITAL'!$D$73</f>
        <v>0</v>
      </c>
      <c r="E73" s="54">
        <f>+D73+'[2]MAYO 2021 SI CAPITAL'!E73</f>
        <v>522500000</v>
      </c>
      <c r="F73" s="54">
        <f>+C73+E73</f>
        <v>522500000</v>
      </c>
      <c r="G73" s="54">
        <f>+'[1]JUNIO 2021 SI CAPITAL'!$F$73</f>
        <v>0</v>
      </c>
      <c r="H73" s="54">
        <f>+G73+'[2]MAYO 2021 SI CAPITAL'!H72</f>
        <v>522500000</v>
      </c>
      <c r="I73" s="124">
        <f t="shared" si="1"/>
        <v>1</v>
      </c>
      <c r="J73" s="123">
        <f t="shared" si="2"/>
        <v>0</v>
      </c>
      <c r="K73" s="100"/>
    </row>
    <row r="74" spans="1:11" s="38" customFormat="1" ht="15.75" customHeight="1" x14ac:dyDescent="0.25">
      <c r="A74" s="92" t="s">
        <v>141</v>
      </c>
      <c r="B74" s="93" t="s">
        <v>142</v>
      </c>
      <c r="C74" s="94">
        <f t="shared" ref="C74:H75" si="29">+C75</f>
        <v>988517000</v>
      </c>
      <c r="D74" s="94">
        <f t="shared" si="29"/>
        <v>0</v>
      </c>
      <c r="E74" s="94">
        <f t="shared" si="29"/>
        <v>0</v>
      </c>
      <c r="F74" s="94">
        <f t="shared" si="29"/>
        <v>988517000</v>
      </c>
      <c r="G74" s="94">
        <f t="shared" si="29"/>
        <v>34766406</v>
      </c>
      <c r="H74" s="94">
        <f t="shared" si="29"/>
        <v>226996274</v>
      </c>
      <c r="I74" s="95">
        <f t="shared" si="1"/>
        <v>0.22963315147842678</v>
      </c>
      <c r="J74" s="94">
        <f t="shared" si="2"/>
        <v>761520726</v>
      </c>
      <c r="K74" s="100"/>
    </row>
    <row r="75" spans="1:11" s="38" customFormat="1" ht="15.75" customHeight="1" x14ac:dyDescent="0.25">
      <c r="A75" s="58" t="s">
        <v>143</v>
      </c>
      <c r="B75" s="59" t="s">
        <v>144</v>
      </c>
      <c r="C75" s="60">
        <f t="shared" si="29"/>
        <v>988517000</v>
      </c>
      <c r="D75" s="60">
        <f t="shared" si="29"/>
        <v>0</v>
      </c>
      <c r="E75" s="60">
        <f t="shared" si="29"/>
        <v>0</v>
      </c>
      <c r="F75" s="60">
        <f t="shared" si="29"/>
        <v>988517000</v>
      </c>
      <c r="G75" s="60">
        <f t="shared" si="29"/>
        <v>34766406</v>
      </c>
      <c r="H75" s="60">
        <f t="shared" si="29"/>
        <v>226996274</v>
      </c>
      <c r="I75" s="61">
        <f t="shared" ref="I75:I84" si="30">IF(H75=0,0,IF(F75=0,0,+H75/F75))</f>
        <v>0.22963315147842678</v>
      </c>
      <c r="J75" s="60">
        <f t="shared" ref="J75:J84" si="31">+F75-H75</f>
        <v>761520726</v>
      </c>
      <c r="K75" s="100"/>
    </row>
    <row r="76" spans="1:11" s="38" customFormat="1" ht="15.75" customHeight="1" x14ac:dyDescent="0.25">
      <c r="A76" s="127" t="s">
        <v>145</v>
      </c>
      <c r="B76" s="128" t="s">
        <v>146</v>
      </c>
      <c r="C76" s="129">
        <v>988517000</v>
      </c>
      <c r="D76" s="54">
        <f>+'[1]JUNIO 2021 SI CAPITAL'!$D$76</f>
        <v>0</v>
      </c>
      <c r="E76" s="54">
        <f>+D76+'[2]MAYO 2021 SI CAPITAL'!E75</f>
        <v>0</v>
      </c>
      <c r="F76" s="54">
        <f>+C76+E76</f>
        <v>988517000</v>
      </c>
      <c r="G76" s="54">
        <f>+'[1]JUNIO 2021 SI CAPITAL'!$F$76</f>
        <v>34766406</v>
      </c>
      <c r="H76" s="54">
        <f>+G76+'[2]MAYO 2021 SI CAPITAL'!H75</f>
        <v>226996274</v>
      </c>
      <c r="I76" s="130">
        <f t="shared" si="30"/>
        <v>0.22963315147842678</v>
      </c>
      <c r="J76" s="129">
        <f t="shared" si="31"/>
        <v>761520726</v>
      </c>
      <c r="K76" s="100"/>
    </row>
    <row r="77" spans="1:11" s="38" customFormat="1" ht="12.75" x14ac:dyDescent="0.25">
      <c r="A77" s="131" t="s">
        <v>147</v>
      </c>
      <c r="B77" s="132" t="s">
        <v>148</v>
      </c>
      <c r="C77" s="133">
        <f>+C78</f>
        <v>0</v>
      </c>
      <c r="D77" s="133">
        <f t="shared" ref="D77:H77" si="32">+D78</f>
        <v>0</v>
      </c>
      <c r="E77" s="133">
        <f t="shared" si="32"/>
        <v>35439044234</v>
      </c>
      <c r="F77" s="133">
        <f t="shared" si="32"/>
        <v>35439044234</v>
      </c>
      <c r="G77" s="133">
        <f t="shared" si="32"/>
        <v>0</v>
      </c>
      <c r="H77" s="133">
        <f t="shared" si="32"/>
        <v>35439044234</v>
      </c>
      <c r="I77" s="134">
        <f t="shared" si="30"/>
        <v>1</v>
      </c>
      <c r="J77" s="133">
        <f t="shared" si="31"/>
        <v>0</v>
      </c>
      <c r="K77" s="100"/>
    </row>
    <row r="78" spans="1:11" s="38" customFormat="1" ht="12.75" x14ac:dyDescent="0.25">
      <c r="A78" s="127" t="s">
        <v>149</v>
      </c>
      <c r="B78" s="128" t="s">
        <v>150</v>
      </c>
      <c r="C78" s="129">
        <v>0</v>
      </c>
      <c r="D78" s="54">
        <f>+'[1]JUNIO 2021 SI CAPITAL'!$D$78</f>
        <v>0</v>
      </c>
      <c r="E78" s="54">
        <f>+D78+'[2]MAYO 2021 SI CAPITAL'!E77</f>
        <v>35439044234</v>
      </c>
      <c r="F78" s="54">
        <f>+C78+E78</f>
        <v>35439044234</v>
      </c>
      <c r="G78" s="54">
        <f>+'[1]JUNIO 2021 SI CAPITAL'!$F$78</f>
        <v>0</v>
      </c>
      <c r="H78" s="54">
        <f>+G78+'[2]MAYO 2021 SI CAPITAL'!H77</f>
        <v>35439044234</v>
      </c>
      <c r="I78" s="130">
        <f t="shared" si="30"/>
        <v>1</v>
      </c>
      <c r="J78" s="129">
        <f t="shared" si="31"/>
        <v>0</v>
      </c>
      <c r="K78" s="100"/>
    </row>
    <row r="79" spans="1:11" s="38" customFormat="1" ht="12.75" x14ac:dyDescent="0.25">
      <c r="A79" s="92" t="s">
        <v>151</v>
      </c>
      <c r="B79" s="93" t="s">
        <v>152</v>
      </c>
      <c r="C79" s="94">
        <f>+C80</f>
        <v>3952244000</v>
      </c>
      <c r="D79" s="94">
        <f t="shared" ref="D79:H79" si="33">+D80</f>
        <v>0</v>
      </c>
      <c r="E79" s="94">
        <f t="shared" si="33"/>
        <v>0</v>
      </c>
      <c r="F79" s="94">
        <f t="shared" si="33"/>
        <v>3952244000</v>
      </c>
      <c r="G79" s="94">
        <f t="shared" si="33"/>
        <v>0</v>
      </c>
      <c r="H79" s="94">
        <f t="shared" si="33"/>
        <v>1918932001</v>
      </c>
      <c r="I79" s="95">
        <f t="shared" si="30"/>
        <v>0.48552973981363501</v>
      </c>
      <c r="J79" s="94">
        <f t="shared" si="31"/>
        <v>2033311999</v>
      </c>
      <c r="K79" s="100"/>
    </row>
    <row r="80" spans="1:11" s="38" customFormat="1" ht="12.75" x14ac:dyDescent="0.25">
      <c r="A80" s="88" t="s">
        <v>153</v>
      </c>
      <c r="B80" s="89" t="s">
        <v>154</v>
      </c>
      <c r="C80" s="90">
        <v>3952244000</v>
      </c>
      <c r="D80" s="54">
        <f>+'[1]JUNIO 2021 SI CAPITAL'!$D$80</f>
        <v>0</v>
      </c>
      <c r="E80" s="54">
        <f>+D80+'[2]MAYO 2021 SI CAPITAL'!E79</f>
        <v>0</v>
      </c>
      <c r="F80" s="54">
        <f>+C80+E80</f>
        <v>3952244000</v>
      </c>
      <c r="G80" s="54">
        <f>+'[1]JUNIO 2021 SI CAPITAL'!$F$80</f>
        <v>0</v>
      </c>
      <c r="H80" s="54">
        <f>+G80+'[2]MAYO 2021 SI CAPITAL'!H79</f>
        <v>1918932001</v>
      </c>
      <c r="I80" s="91">
        <f t="shared" si="30"/>
        <v>0.48552973981363501</v>
      </c>
      <c r="J80" s="90">
        <f t="shared" si="31"/>
        <v>2033311999</v>
      </c>
      <c r="K80" s="100"/>
    </row>
    <row r="81" spans="1:11" s="38" customFormat="1" ht="12.75" x14ac:dyDescent="0.25">
      <c r="A81" s="39" t="s">
        <v>155</v>
      </c>
      <c r="B81" s="40" t="s">
        <v>156</v>
      </c>
      <c r="C81" s="41">
        <f t="shared" ref="C81:H83" si="34">+C82</f>
        <v>261570771000</v>
      </c>
      <c r="D81" s="41">
        <f t="shared" si="34"/>
        <v>0</v>
      </c>
      <c r="E81" s="41">
        <f t="shared" si="34"/>
        <v>0</v>
      </c>
      <c r="F81" s="41">
        <f t="shared" si="34"/>
        <v>261570771000</v>
      </c>
      <c r="G81" s="41">
        <f t="shared" si="34"/>
        <v>26299762651</v>
      </c>
      <c r="H81" s="41">
        <f t="shared" si="34"/>
        <v>89754093140</v>
      </c>
      <c r="I81" s="42">
        <f t="shared" si="30"/>
        <v>0.34313502535801294</v>
      </c>
      <c r="J81" s="41">
        <f t="shared" si="31"/>
        <v>171816677860</v>
      </c>
      <c r="K81" s="100"/>
    </row>
    <row r="82" spans="1:11" s="38" customFormat="1" ht="15.75" customHeight="1" x14ac:dyDescent="0.25">
      <c r="A82" s="92" t="s">
        <v>157</v>
      </c>
      <c r="B82" s="93" t="s">
        <v>158</v>
      </c>
      <c r="C82" s="94">
        <f t="shared" si="34"/>
        <v>261570771000</v>
      </c>
      <c r="D82" s="94">
        <f t="shared" si="34"/>
        <v>0</v>
      </c>
      <c r="E82" s="94">
        <f t="shared" si="34"/>
        <v>0</v>
      </c>
      <c r="F82" s="94">
        <f t="shared" si="34"/>
        <v>261570771000</v>
      </c>
      <c r="G82" s="94">
        <f t="shared" si="34"/>
        <v>26299762651</v>
      </c>
      <c r="H82" s="94">
        <f t="shared" si="34"/>
        <v>89754093140</v>
      </c>
      <c r="I82" s="95">
        <f t="shared" si="30"/>
        <v>0.34313502535801294</v>
      </c>
      <c r="J82" s="94">
        <f t="shared" si="31"/>
        <v>171816677860</v>
      </c>
      <c r="K82" s="100"/>
    </row>
    <row r="83" spans="1:11" s="38" customFormat="1" ht="15.75" customHeight="1" x14ac:dyDescent="0.25">
      <c r="A83" s="65" t="s">
        <v>159</v>
      </c>
      <c r="B83" s="66" t="s">
        <v>160</v>
      </c>
      <c r="C83" s="67">
        <f t="shared" si="34"/>
        <v>261570771000</v>
      </c>
      <c r="D83" s="67">
        <f t="shared" si="34"/>
        <v>0</v>
      </c>
      <c r="E83" s="67">
        <f t="shared" si="34"/>
        <v>0</v>
      </c>
      <c r="F83" s="67">
        <f t="shared" si="34"/>
        <v>261570771000</v>
      </c>
      <c r="G83" s="67">
        <f t="shared" si="34"/>
        <v>26299762651</v>
      </c>
      <c r="H83" s="67">
        <f t="shared" si="34"/>
        <v>89754093140</v>
      </c>
      <c r="I83" s="68">
        <f t="shared" si="30"/>
        <v>0.34313502535801294</v>
      </c>
      <c r="J83" s="67">
        <f t="shared" si="31"/>
        <v>171816677860</v>
      </c>
      <c r="K83" s="100"/>
    </row>
    <row r="84" spans="1:11" s="38" customFormat="1" ht="12.75" x14ac:dyDescent="0.25">
      <c r="A84" s="135" t="s">
        <v>161</v>
      </c>
      <c r="B84" s="135" t="s">
        <v>162</v>
      </c>
      <c r="C84" s="136">
        <v>261570771000</v>
      </c>
      <c r="D84" s="54">
        <f>+'[1]JUNIO 2021 SI CAPITAL'!$D$84</f>
        <v>0</v>
      </c>
      <c r="E84" s="54">
        <f>+D84+'[2]MAYO 2021 SI CAPITAL'!E83</f>
        <v>0</v>
      </c>
      <c r="F84" s="54">
        <f>+C84+E84</f>
        <v>261570771000</v>
      </c>
      <c r="G84" s="54">
        <f>+'[1]JUNIO 2021 SI CAPITAL'!$F$83</f>
        <v>26299762651</v>
      </c>
      <c r="H84" s="54">
        <f>+G84+'[2]MAYO 2021 SI CAPITAL'!H83</f>
        <v>89754093140</v>
      </c>
      <c r="I84" s="137">
        <f t="shared" si="30"/>
        <v>0.34313502535801294</v>
      </c>
      <c r="J84" s="136">
        <f t="shared" si="31"/>
        <v>171816677860</v>
      </c>
      <c r="K84" s="100"/>
    </row>
    <row r="85" spans="1:11" x14ac:dyDescent="0.25">
      <c r="B85" s="138"/>
    </row>
    <row r="86" spans="1:11" x14ac:dyDescent="0.2">
      <c r="A86" s="140" t="s">
        <v>163</v>
      </c>
      <c r="B86" s="141"/>
      <c r="C86" s="141"/>
      <c r="D86" s="141"/>
      <c r="E86" s="141"/>
      <c r="F86" s="142"/>
      <c r="G86" s="143"/>
      <c r="H86" s="142"/>
      <c r="J86" s="144"/>
    </row>
    <row r="87" spans="1:11" s="32" customFormat="1" x14ac:dyDescent="0.2">
      <c r="A87" s="140" t="s">
        <v>164</v>
      </c>
      <c r="B87" s="141"/>
      <c r="C87" s="141"/>
      <c r="D87" s="141"/>
      <c r="E87" s="145"/>
      <c r="F87" s="142"/>
      <c r="G87" s="142"/>
      <c r="H87" s="142"/>
      <c r="I87" s="139"/>
      <c r="J87" s="146"/>
      <c r="K87" s="51"/>
    </row>
    <row r="88" spans="1:11" s="32" customFormat="1" x14ac:dyDescent="0.2">
      <c r="A88" s="140"/>
      <c r="B88" s="141"/>
      <c r="C88" s="141"/>
      <c r="D88" s="141"/>
      <c r="E88" s="145"/>
      <c r="F88" s="142"/>
      <c r="G88" s="142"/>
      <c r="H88" s="142"/>
      <c r="I88" s="139"/>
      <c r="J88" s="146"/>
      <c r="K88" s="51"/>
    </row>
    <row r="89" spans="1:11" s="32" customFormat="1" x14ac:dyDescent="0.2">
      <c r="A89" s="140"/>
      <c r="B89" s="141"/>
      <c r="C89" s="141"/>
      <c r="D89" s="141"/>
      <c r="E89" s="145"/>
      <c r="F89" s="142"/>
      <c r="G89" s="142"/>
      <c r="H89" s="142"/>
      <c r="I89" s="139"/>
      <c r="J89" s="146"/>
      <c r="K89" s="51"/>
    </row>
    <row r="90" spans="1:11" s="32" customFormat="1" x14ac:dyDescent="0.2">
      <c r="A90" s="140"/>
      <c r="B90" s="141"/>
      <c r="C90" s="141"/>
      <c r="D90" s="141"/>
      <c r="E90" s="141"/>
      <c r="F90" s="142"/>
      <c r="G90" s="142"/>
      <c r="H90" s="142"/>
      <c r="I90" s="139"/>
      <c r="J90" s="51"/>
      <c r="K90" s="51"/>
    </row>
    <row r="91" spans="1:11" s="32" customFormat="1" x14ac:dyDescent="0.2">
      <c r="A91" s="140"/>
      <c r="B91" s="140" t="s">
        <v>165</v>
      </c>
      <c r="C91" s="140"/>
      <c r="D91" s="140"/>
      <c r="E91" s="140"/>
      <c r="F91" s="147" t="s">
        <v>166</v>
      </c>
      <c r="G91" s="148"/>
      <c r="H91" s="147"/>
      <c r="I91" s="139"/>
      <c r="J91" s="51"/>
      <c r="K91" s="51"/>
    </row>
    <row r="92" spans="1:11" s="32" customFormat="1" x14ac:dyDescent="0.2">
      <c r="A92" s="140"/>
      <c r="B92" s="140" t="s">
        <v>167</v>
      </c>
      <c r="C92" s="140"/>
      <c r="D92" s="140"/>
      <c r="E92" s="140"/>
      <c r="F92" s="147" t="s">
        <v>168</v>
      </c>
      <c r="G92" s="147"/>
      <c r="H92" s="147"/>
      <c r="I92" s="139"/>
      <c r="J92" s="51"/>
      <c r="K92" s="51"/>
    </row>
  </sheetData>
  <sheetProtection selectLockedCells="1"/>
  <autoFilter ref="A9:K9" xr:uid="{2988FABE-03EB-4C47-9658-624C1C643E20}"/>
  <mergeCells count="2">
    <mergeCell ref="A1:I1"/>
    <mergeCell ref="A3:I3"/>
  </mergeCells>
  <pageMargins left="0.31496062992125984" right="0.31496062992125984" top="0.35433070866141736" bottom="0.35433070866141736" header="0.31496062992125984" footer="0.31496062992125984"/>
  <pageSetup scale="6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2021 SI CAPITAL</vt:lpstr>
      <vt:lpstr>'JUNIO 2021 SI CAPITAL'!Área_de_impresión</vt:lpstr>
      <vt:lpstr>'JUNIO 2021 SI CAPITAL'!Títulos_a_imprimir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Holvey Ramirez Bermudez</dc:creator>
  <cp:lastModifiedBy>Rosa Elizabeth Ruiz</cp:lastModifiedBy>
  <dcterms:created xsi:type="dcterms:W3CDTF">2021-07-06T19:46:26Z</dcterms:created>
  <dcterms:modified xsi:type="dcterms:W3CDTF">2022-07-07T23:42:23Z</dcterms:modified>
</cp:coreProperties>
</file>